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econom_06\Desktop\Прейскурант 2026\"/>
    </mc:Choice>
  </mc:AlternateContent>
  <xr:revisionPtr revIDLastSave="0" documentId="13_ncr:1_{45977EB7-BF4D-4851-BDF2-63457FC6227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Лист3" sheetId="3" r:id="rId2"/>
    <sheet name="Лист2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Лист1!$A$2:$P$1347</definedName>
    <definedName name="_xlnm.Print_Area" localSheetId="1">Лист3!$A$1:$F$1568</definedName>
  </definedNames>
  <calcPr calcId="181029" refMode="R1C1"/>
</workbook>
</file>

<file path=xl/calcChain.xml><?xml version="1.0" encoding="utf-8"?>
<calcChain xmlns="http://schemas.openxmlformats.org/spreadsheetml/2006/main">
  <c r="D1288" i="3" l="1"/>
  <c r="D85" i="3" l="1"/>
  <c r="D1234" i="3"/>
  <c r="D1270" i="3"/>
  <c r="D1266" i="3"/>
  <c r="D1379" i="3"/>
  <c r="D1351" i="3"/>
  <c r="D1381" i="3"/>
  <c r="D1380" i="3"/>
  <c r="D120" i="3" l="1"/>
  <c r="D462" i="3"/>
  <c r="D463" i="3"/>
  <c r="D66" i="3"/>
  <c r="D65" i="3"/>
  <c r="E68" i="3"/>
  <c r="D68" i="3" s="1"/>
  <c r="D1357" i="3" l="1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17" i="3"/>
  <c r="D1292" i="3"/>
  <c r="D128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139" i="3"/>
  <c r="D985" i="3"/>
  <c r="D984" i="3"/>
  <c r="D981" i="3"/>
  <c r="D980" i="3"/>
  <c r="D639" i="3"/>
  <c r="E1438" i="3" l="1"/>
  <c r="D1438" i="3" s="1"/>
  <c r="E1437" i="3"/>
  <c r="D1437" i="3" s="1"/>
  <c r="E1435" i="3"/>
  <c r="D1435" i="3" s="1"/>
  <c r="E1434" i="3"/>
  <c r="D1434" i="3" s="1"/>
  <c r="E1433" i="3"/>
  <c r="D1433" i="3" s="1"/>
  <c r="E1432" i="3"/>
  <c r="D1432" i="3" s="1"/>
  <c r="E1431" i="3"/>
  <c r="D1431" i="3" s="1"/>
  <c r="E1430" i="3"/>
  <c r="D1430" i="3" s="1"/>
  <c r="E1429" i="3"/>
  <c r="D1429" i="3" s="1"/>
  <c r="E1428" i="3"/>
  <c r="D1428" i="3" s="1"/>
  <c r="E1427" i="3"/>
  <c r="D1427" i="3" s="1"/>
  <c r="E1426" i="3"/>
  <c r="D1426" i="3" s="1"/>
  <c r="E1425" i="3"/>
  <c r="D1425" i="3" s="1"/>
  <c r="E1424" i="3"/>
  <c r="D1424" i="3" s="1"/>
  <c r="E1423" i="3"/>
  <c r="D1423" i="3" s="1"/>
  <c r="E1422" i="3"/>
  <c r="D1422" i="3" s="1"/>
  <c r="E1421" i="3"/>
  <c r="D1421" i="3" s="1"/>
  <c r="E1420" i="3"/>
  <c r="D1420" i="3" s="1"/>
  <c r="E1418" i="3"/>
  <c r="D1418" i="3" s="1"/>
  <c r="E1416" i="3"/>
  <c r="D1416" i="3" s="1"/>
  <c r="E1415" i="3"/>
  <c r="D1415" i="3" s="1"/>
  <c r="E1413" i="3"/>
  <c r="D1413" i="3" s="1"/>
  <c r="E1412" i="3"/>
  <c r="D1412" i="3" s="1"/>
  <c r="E1411" i="3"/>
  <c r="D1411" i="3" s="1"/>
  <c r="E1408" i="3"/>
  <c r="D1408" i="3" s="1"/>
  <c r="E1407" i="3"/>
  <c r="D1407" i="3" s="1"/>
  <c r="E1406" i="3"/>
  <c r="D1406" i="3" s="1"/>
  <c r="E1405" i="3"/>
  <c r="D1405" i="3" s="1"/>
  <c r="E1403" i="3"/>
  <c r="D1403" i="3" s="1"/>
  <c r="E1402" i="3"/>
  <c r="D1402" i="3" s="1"/>
  <c r="E1401" i="3"/>
  <c r="D1401" i="3" s="1"/>
  <c r="E1400" i="3"/>
  <c r="D1400" i="3" s="1"/>
  <c r="E1399" i="3"/>
  <c r="D1399" i="3" s="1"/>
  <c r="E1397" i="3"/>
  <c r="D1397" i="3" s="1"/>
  <c r="E1396" i="3"/>
  <c r="D1396" i="3" s="1"/>
  <c r="E1395" i="3"/>
  <c r="D1395" i="3" s="1"/>
  <c r="E1392" i="3"/>
  <c r="D1392" i="3" s="1"/>
  <c r="E1391" i="3"/>
  <c r="D1391" i="3" s="1"/>
  <c r="E1390" i="3"/>
  <c r="D1390" i="3" s="1"/>
  <c r="E1389" i="3"/>
  <c r="D1389" i="3" s="1"/>
  <c r="E1388" i="3"/>
  <c r="D1388" i="3" s="1"/>
  <c r="E1387" i="3"/>
  <c r="D1387" i="3" s="1"/>
  <c r="E1384" i="3"/>
  <c r="D1384" i="3" s="1"/>
  <c r="E1383" i="3"/>
  <c r="D1383" i="3" s="1"/>
  <c r="E1382" i="3"/>
  <c r="D1382" i="3" s="1"/>
  <c r="E1378" i="3"/>
  <c r="D1378" i="3" s="1"/>
  <c r="E1376" i="3"/>
  <c r="D1376" i="3" s="1"/>
  <c r="E1375" i="3"/>
  <c r="D1375" i="3" s="1"/>
  <c r="E1374" i="3"/>
  <c r="D1374" i="3" s="1"/>
  <c r="E1373" i="3"/>
  <c r="D1373" i="3" s="1"/>
  <c r="E1372" i="3"/>
  <c r="D1372" i="3" s="1"/>
  <c r="E1371" i="3"/>
  <c r="D1371" i="3" s="1"/>
  <c r="E1370" i="3"/>
  <c r="D1370" i="3" s="1"/>
  <c r="E1369" i="3"/>
  <c r="D1369" i="3" s="1"/>
  <c r="E1368" i="3"/>
  <c r="D1368" i="3" s="1"/>
  <c r="E1367" i="3"/>
  <c r="D1367" i="3" s="1"/>
  <c r="E1366" i="3"/>
  <c r="D1366" i="3" s="1"/>
  <c r="E1365" i="3"/>
  <c r="D1365" i="3" s="1"/>
  <c r="E1363" i="3"/>
  <c r="D1363" i="3" s="1"/>
  <c r="E1362" i="3"/>
  <c r="D1362" i="3" s="1"/>
  <c r="E1361" i="3"/>
  <c r="D1361" i="3" s="1"/>
  <c r="E1360" i="3"/>
  <c r="D1360" i="3" s="1"/>
  <c r="E1359" i="3"/>
  <c r="D1359" i="3" s="1"/>
  <c r="E1358" i="3"/>
  <c r="D1358" i="3" s="1"/>
  <c r="E1356" i="3"/>
  <c r="D1356" i="3" s="1"/>
  <c r="E1355" i="3"/>
  <c r="D1355" i="3" s="1"/>
  <c r="E1354" i="3"/>
  <c r="D1354" i="3" s="1"/>
  <c r="E1352" i="3"/>
  <c r="D1352" i="3" s="1"/>
  <c r="E1350" i="3"/>
  <c r="D1350" i="3" s="1"/>
  <c r="E1349" i="3"/>
  <c r="D1349" i="3" s="1"/>
  <c r="E1332" i="3"/>
  <c r="D1332" i="3" s="1"/>
  <c r="E1331" i="3"/>
  <c r="D1331" i="3" s="1"/>
  <c r="E1330" i="3"/>
  <c r="D1330" i="3" s="1"/>
  <c r="E1329" i="3"/>
  <c r="D1329" i="3" s="1"/>
  <c r="E1328" i="3"/>
  <c r="D1328" i="3" s="1"/>
  <c r="E1326" i="3"/>
  <c r="D1326" i="3" s="1"/>
  <c r="E1325" i="3"/>
  <c r="D1325" i="3" s="1"/>
  <c r="E1324" i="3"/>
  <c r="D1324" i="3" s="1"/>
  <c r="E1323" i="3"/>
  <c r="D1323" i="3" s="1"/>
  <c r="E1322" i="3"/>
  <c r="D1322" i="3" s="1"/>
  <c r="E1321" i="3"/>
  <c r="D1321" i="3" s="1"/>
  <c r="E1320" i="3"/>
  <c r="D1320" i="3" s="1"/>
  <c r="E1319" i="3"/>
  <c r="D1319" i="3" s="1"/>
  <c r="E1318" i="3"/>
  <c r="D1318" i="3" s="1"/>
  <c r="E1314" i="3"/>
  <c r="D1314" i="3" s="1"/>
  <c r="E1313" i="3"/>
  <c r="D1313" i="3" s="1"/>
  <c r="E1312" i="3"/>
  <c r="D1312" i="3" s="1"/>
  <c r="E1311" i="3"/>
  <c r="D1311" i="3" s="1"/>
  <c r="E1310" i="3"/>
  <c r="D1310" i="3" s="1"/>
  <c r="E1309" i="3"/>
  <c r="D1309" i="3" s="1"/>
  <c r="E1307" i="3"/>
  <c r="D1307" i="3" s="1"/>
  <c r="E1306" i="3"/>
  <c r="D1306" i="3" s="1"/>
  <c r="E1305" i="3"/>
  <c r="D1305" i="3" s="1"/>
  <c r="E1304" i="3"/>
  <c r="D1304" i="3" s="1"/>
  <c r="E1303" i="3"/>
  <c r="D1303" i="3" s="1"/>
  <c r="E1302" i="3"/>
  <c r="D1302" i="3" s="1"/>
  <c r="E1301" i="3"/>
  <c r="D1301" i="3" s="1"/>
  <c r="E1300" i="3"/>
  <c r="D1300" i="3" s="1"/>
  <c r="E1299" i="3"/>
  <c r="D1299" i="3" s="1"/>
  <c r="E1298" i="3"/>
  <c r="D1298" i="3" s="1"/>
  <c r="E1297" i="3"/>
  <c r="D1297" i="3" s="1"/>
  <c r="E1296" i="3"/>
  <c r="D1296" i="3" s="1"/>
  <c r="E1295" i="3"/>
  <c r="D1295" i="3" s="1"/>
  <c r="E1294" i="3"/>
  <c r="D1294" i="3" s="1"/>
  <c r="E1293" i="3"/>
  <c r="D1293" i="3" s="1"/>
  <c r="E1291" i="3"/>
  <c r="D1291" i="3" s="1"/>
  <c r="E1290" i="3"/>
  <c r="D1290" i="3" s="1"/>
  <c r="D1289" i="3"/>
  <c r="E1287" i="3"/>
  <c r="D1287" i="3" s="1"/>
  <c r="E1286" i="3"/>
  <c r="D1286" i="3" s="1"/>
  <c r="E1285" i="3"/>
  <c r="D1285" i="3" s="1"/>
  <c r="E1282" i="3"/>
  <c r="D1282" i="3" s="1"/>
  <c r="E1281" i="3"/>
  <c r="D1281" i="3" s="1"/>
  <c r="E1280" i="3"/>
  <c r="D1280" i="3" s="1"/>
  <c r="E1279" i="3"/>
  <c r="D1279" i="3" s="1"/>
  <c r="E1278" i="3"/>
  <c r="D1278" i="3" s="1"/>
  <c r="E1277" i="3"/>
  <c r="D1277" i="3" s="1"/>
  <c r="E1276" i="3"/>
  <c r="D1276" i="3" s="1"/>
  <c r="E1275" i="3"/>
  <c r="D1275" i="3" s="1"/>
  <c r="E1274" i="3"/>
  <c r="D1274" i="3" s="1"/>
  <c r="E1273" i="3"/>
  <c r="D1273" i="3" s="1"/>
  <c r="E1272" i="3"/>
  <c r="D1272" i="3" s="1"/>
  <c r="E1271" i="3"/>
  <c r="D1271" i="3" s="1"/>
  <c r="E1269" i="3"/>
  <c r="D1269" i="3" s="1"/>
  <c r="E1268" i="3"/>
  <c r="D1268" i="3" s="1"/>
  <c r="E1267" i="3"/>
  <c r="D1267" i="3" s="1"/>
  <c r="E1265" i="3"/>
  <c r="D1265" i="3" s="1"/>
  <c r="E1264" i="3"/>
  <c r="D1264" i="3" s="1"/>
  <c r="E1263" i="3"/>
  <c r="D1263" i="3" s="1"/>
  <c r="E1262" i="3"/>
  <c r="D1262" i="3" s="1"/>
  <c r="E1261" i="3"/>
  <c r="D1261" i="3" s="1"/>
  <c r="E1259" i="3"/>
  <c r="D1259" i="3" s="1"/>
  <c r="E1258" i="3"/>
  <c r="D1258" i="3" s="1"/>
  <c r="E1257" i="3"/>
  <c r="D1257" i="3" s="1"/>
  <c r="E1256" i="3"/>
  <c r="D1256" i="3" s="1"/>
  <c r="E1255" i="3"/>
  <c r="D1255" i="3" s="1"/>
  <c r="E1254" i="3"/>
  <c r="D1254" i="3" s="1"/>
  <c r="E1253" i="3"/>
  <c r="D1253" i="3" s="1"/>
  <c r="E1252" i="3"/>
  <c r="D1252" i="3" s="1"/>
  <c r="E1251" i="3"/>
  <c r="D1251" i="3" s="1"/>
  <c r="E1250" i="3"/>
  <c r="D1250" i="3" s="1"/>
  <c r="E1249" i="3"/>
  <c r="D1249" i="3" s="1"/>
  <c r="E1248" i="3"/>
  <c r="D1248" i="3" s="1"/>
  <c r="E1246" i="3"/>
  <c r="D1246" i="3" s="1"/>
  <c r="E1245" i="3"/>
  <c r="D1245" i="3" s="1"/>
  <c r="E1244" i="3"/>
  <c r="D1244" i="3" s="1"/>
  <c r="E1243" i="3"/>
  <c r="D1243" i="3" s="1"/>
  <c r="E1242" i="3"/>
  <c r="D1242" i="3" s="1"/>
  <c r="E1241" i="3"/>
  <c r="D1241" i="3" s="1"/>
  <c r="E1240" i="3"/>
  <c r="D1240" i="3" s="1"/>
  <c r="E1239" i="3"/>
  <c r="D1239" i="3" s="1"/>
  <c r="E1238" i="3"/>
  <c r="D1238" i="3" s="1"/>
  <c r="E1237" i="3"/>
  <c r="D1237" i="3" s="1"/>
  <c r="E1236" i="3"/>
  <c r="D1236" i="3" s="1"/>
  <c r="E1213" i="3"/>
  <c r="D1213" i="3" s="1"/>
  <c r="E1212" i="3"/>
  <c r="D1212" i="3" s="1"/>
  <c r="E1210" i="3"/>
  <c r="D1210" i="3" s="1"/>
  <c r="E1209" i="3"/>
  <c r="D1209" i="3" s="1"/>
  <c r="E1208" i="3"/>
  <c r="D1208" i="3" s="1"/>
  <c r="E1207" i="3"/>
  <c r="D1207" i="3" s="1"/>
  <c r="E1206" i="3"/>
  <c r="D1206" i="3" s="1"/>
  <c r="E1205" i="3"/>
  <c r="D1205" i="3" s="1"/>
  <c r="E1204" i="3"/>
  <c r="D1204" i="3" s="1"/>
  <c r="E1203" i="3"/>
  <c r="D1203" i="3" s="1"/>
  <c r="E1202" i="3"/>
  <c r="D1202" i="3" s="1"/>
  <c r="E1201" i="3"/>
  <c r="D1201" i="3" s="1"/>
  <c r="E1200" i="3"/>
  <c r="D1200" i="3" s="1"/>
  <c r="E1199" i="3"/>
  <c r="D1199" i="3" s="1"/>
  <c r="E1198" i="3"/>
  <c r="D1198" i="3" s="1"/>
  <c r="E1197" i="3"/>
  <c r="D1197" i="3" s="1"/>
  <c r="E1196" i="3"/>
  <c r="D1196" i="3" s="1"/>
  <c r="E1195" i="3"/>
  <c r="D1195" i="3" s="1"/>
  <c r="E1194" i="3"/>
  <c r="D1194" i="3" s="1"/>
  <c r="E1193" i="3"/>
  <c r="D1193" i="3" s="1"/>
  <c r="E1192" i="3"/>
  <c r="D1192" i="3" s="1"/>
  <c r="E1191" i="3"/>
  <c r="D1191" i="3" s="1"/>
  <c r="E1190" i="3"/>
  <c r="D1190" i="3" s="1"/>
  <c r="E1189" i="3"/>
  <c r="D1189" i="3" s="1"/>
  <c r="E1188" i="3"/>
  <c r="D1188" i="3" s="1"/>
  <c r="E1187" i="3"/>
  <c r="D1187" i="3" s="1"/>
  <c r="E1186" i="3"/>
  <c r="D1186" i="3" s="1"/>
  <c r="E1185" i="3"/>
  <c r="D1185" i="3" s="1"/>
  <c r="E1184" i="3"/>
  <c r="D1184" i="3" s="1"/>
  <c r="E1183" i="3"/>
  <c r="D1183" i="3" s="1"/>
  <c r="E1182" i="3"/>
  <c r="D1182" i="3" s="1"/>
  <c r="E1181" i="3"/>
  <c r="D1181" i="3" s="1"/>
  <c r="E1179" i="3"/>
  <c r="D1179" i="3" s="1"/>
  <c r="E1178" i="3"/>
  <c r="D1178" i="3" s="1"/>
  <c r="E1177" i="3"/>
  <c r="D1177" i="3" s="1"/>
  <c r="E1176" i="3"/>
  <c r="D1176" i="3" s="1"/>
  <c r="E1175" i="3"/>
  <c r="D1175" i="3" s="1"/>
  <c r="E1174" i="3"/>
  <c r="D1174" i="3" s="1"/>
  <c r="E1173" i="3"/>
  <c r="D1173" i="3" s="1"/>
  <c r="E1172" i="3"/>
  <c r="D1172" i="3" s="1"/>
  <c r="E1171" i="3"/>
  <c r="D1171" i="3" s="1"/>
  <c r="E1168" i="3"/>
  <c r="D1168" i="3" s="1"/>
  <c r="E1167" i="3"/>
  <c r="D1167" i="3" s="1"/>
  <c r="E1166" i="3"/>
  <c r="D1166" i="3" s="1"/>
  <c r="E1165" i="3"/>
  <c r="D1165" i="3" s="1"/>
  <c r="E1164" i="3"/>
  <c r="D1164" i="3" s="1"/>
  <c r="E1163" i="3"/>
  <c r="D1163" i="3" s="1"/>
  <c r="E1162" i="3"/>
  <c r="D1162" i="3" s="1"/>
  <c r="E1161" i="3"/>
  <c r="D1161" i="3" s="1"/>
  <c r="E1160" i="3"/>
  <c r="D1160" i="3" s="1"/>
  <c r="E1159" i="3"/>
  <c r="D1159" i="3" s="1"/>
  <c r="E1158" i="3"/>
  <c r="D1158" i="3" s="1"/>
  <c r="E1157" i="3"/>
  <c r="D1157" i="3" s="1"/>
  <c r="E1156" i="3"/>
  <c r="D1156" i="3" s="1"/>
  <c r="E1155" i="3"/>
  <c r="D1155" i="3" s="1"/>
  <c r="E1154" i="3"/>
  <c r="D1154" i="3" s="1"/>
  <c r="E1153" i="3"/>
  <c r="D1153" i="3" s="1"/>
  <c r="E1152" i="3"/>
  <c r="D1152" i="3" s="1"/>
  <c r="E1151" i="3"/>
  <c r="D1151" i="3" s="1"/>
  <c r="E1150" i="3"/>
  <c r="D1150" i="3" s="1"/>
  <c r="E1149" i="3"/>
  <c r="D1149" i="3" s="1"/>
  <c r="E1148" i="3"/>
  <c r="D1148" i="3" s="1"/>
  <c r="E1147" i="3"/>
  <c r="D1147" i="3" s="1"/>
  <c r="E1146" i="3"/>
  <c r="D1146" i="3" s="1"/>
  <c r="E1145" i="3"/>
  <c r="D1145" i="3" s="1"/>
  <c r="E1144" i="3"/>
  <c r="D1144" i="3" s="1"/>
  <c r="E1143" i="3"/>
  <c r="D1143" i="3" s="1"/>
  <c r="E1142" i="3"/>
  <c r="D1142" i="3" s="1"/>
  <c r="E1141" i="3"/>
  <c r="D1141" i="3" s="1"/>
  <c r="E1138" i="3"/>
  <c r="D1138" i="3" s="1"/>
  <c r="E1137" i="3"/>
  <c r="D1137" i="3" s="1"/>
  <c r="E1136" i="3"/>
  <c r="D1136" i="3" s="1"/>
  <c r="E1135" i="3"/>
  <c r="D1135" i="3" s="1"/>
  <c r="E1134" i="3"/>
  <c r="D1134" i="3" s="1"/>
  <c r="E1133" i="3"/>
  <c r="D1133" i="3" s="1"/>
  <c r="E1132" i="3"/>
  <c r="D1132" i="3" s="1"/>
  <c r="E1131" i="3"/>
  <c r="D1131" i="3" s="1"/>
  <c r="E1130" i="3"/>
  <c r="D1130" i="3" s="1"/>
  <c r="E1129" i="3"/>
  <c r="D1129" i="3" s="1"/>
  <c r="E1128" i="3"/>
  <c r="D1128" i="3" s="1"/>
  <c r="E1127" i="3"/>
  <c r="D1127" i="3" s="1"/>
  <c r="E1126" i="3"/>
  <c r="D1126" i="3" s="1"/>
  <c r="E1125" i="3"/>
  <c r="D1125" i="3" s="1"/>
  <c r="E1124" i="3"/>
  <c r="D1124" i="3" s="1"/>
  <c r="E1123" i="3"/>
  <c r="D1123" i="3" s="1"/>
  <c r="E1122" i="3"/>
  <c r="D1122" i="3" s="1"/>
  <c r="E1121" i="3"/>
  <c r="D1121" i="3" s="1"/>
  <c r="E1120" i="3"/>
  <c r="D1120" i="3" s="1"/>
  <c r="E1119" i="3"/>
  <c r="D1119" i="3" s="1"/>
  <c r="E1118" i="3"/>
  <c r="D1118" i="3" s="1"/>
  <c r="E1117" i="3"/>
  <c r="D1117" i="3" s="1"/>
  <c r="E1116" i="3"/>
  <c r="D1116" i="3" s="1"/>
  <c r="E1115" i="3"/>
  <c r="D1115" i="3" s="1"/>
  <c r="E1114" i="3"/>
  <c r="D1114" i="3" s="1"/>
  <c r="E1113" i="3"/>
  <c r="D1113" i="3" s="1"/>
  <c r="E1110" i="3"/>
  <c r="D1110" i="3" s="1"/>
  <c r="E1109" i="3"/>
  <c r="D1109" i="3" s="1"/>
  <c r="E1108" i="3"/>
  <c r="D1108" i="3" s="1"/>
  <c r="E1107" i="3"/>
  <c r="D1107" i="3" s="1"/>
  <c r="E1106" i="3"/>
  <c r="D1106" i="3" s="1"/>
  <c r="E1105" i="3"/>
  <c r="D1105" i="3" s="1"/>
  <c r="E1104" i="3"/>
  <c r="D1104" i="3" s="1"/>
  <c r="E1103" i="3"/>
  <c r="D1103" i="3" s="1"/>
  <c r="E1102" i="3"/>
  <c r="D1102" i="3" s="1"/>
  <c r="E1101" i="3"/>
  <c r="D1101" i="3" s="1"/>
  <c r="E1100" i="3"/>
  <c r="D1100" i="3" s="1"/>
  <c r="E1099" i="3"/>
  <c r="D1099" i="3" s="1"/>
  <c r="E1097" i="3"/>
  <c r="D1097" i="3" s="1"/>
  <c r="E1096" i="3"/>
  <c r="D1096" i="3" s="1"/>
  <c r="E1095" i="3"/>
  <c r="D1095" i="3" s="1"/>
  <c r="E1094" i="3"/>
  <c r="D1094" i="3" s="1"/>
  <c r="E1093" i="3"/>
  <c r="D1093" i="3" s="1"/>
  <c r="E1092" i="3"/>
  <c r="D1092" i="3" s="1"/>
  <c r="E1091" i="3"/>
  <c r="D1091" i="3" s="1"/>
  <c r="E1090" i="3"/>
  <c r="D1090" i="3" s="1"/>
  <c r="E1089" i="3"/>
  <c r="D1089" i="3" s="1"/>
  <c r="E1088" i="3"/>
  <c r="D1088" i="3" s="1"/>
  <c r="E1087" i="3"/>
  <c r="D1087" i="3" s="1"/>
  <c r="E1086" i="3"/>
  <c r="D1086" i="3" s="1"/>
  <c r="E1085" i="3"/>
  <c r="D1085" i="3" s="1"/>
  <c r="E1083" i="3"/>
  <c r="D1083" i="3" s="1"/>
  <c r="E1082" i="3"/>
  <c r="D1082" i="3" s="1"/>
  <c r="E1081" i="3"/>
  <c r="D1081" i="3" s="1"/>
  <c r="E1080" i="3"/>
  <c r="D1080" i="3" s="1"/>
  <c r="E1079" i="3"/>
  <c r="D1079" i="3" s="1"/>
  <c r="E1078" i="3"/>
  <c r="D1078" i="3" s="1"/>
  <c r="E1077" i="3"/>
  <c r="D1077" i="3" s="1"/>
  <c r="E1076" i="3"/>
  <c r="D1076" i="3" s="1"/>
  <c r="E1075" i="3"/>
  <c r="D1075" i="3" s="1"/>
  <c r="E1074" i="3"/>
  <c r="D1074" i="3" s="1"/>
  <c r="E1073" i="3"/>
  <c r="D1073" i="3" s="1"/>
  <c r="E1072" i="3"/>
  <c r="D1072" i="3" s="1"/>
  <c r="E1071" i="3"/>
  <c r="D1071" i="3" s="1"/>
  <c r="E1070" i="3"/>
  <c r="D1070" i="3" s="1"/>
  <c r="E1069" i="3"/>
  <c r="D1069" i="3" s="1"/>
  <c r="E1068" i="3"/>
  <c r="D1068" i="3" s="1"/>
  <c r="E1067" i="3"/>
  <c r="D1067" i="3" s="1"/>
  <c r="E1066" i="3"/>
  <c r="D1066" i="3" s="1"/>
  <c r="E1065" i="3"/>
  <c r="D1065" i="3" s="1"/>
  <c r="E1064" i="3"/>
  <c r="D1064" i="3" s="1"/>
  <c r="E1063" i="3"/>
  <c r="D1063" i="3" s="1"/>
  <c r="E1062" i="3"/>
  <c r="D1062" i="3" s="1"/>
  <c r="E1061" i="3"/>
  <c r="D1061" i="3" s="1"/>
  <c r="E1060" i="3"/>
  <c r="D1060" i="3" s="1"/>
  <c r="E1059" i="3"/>
  <c r="D1059" i="3" s="1"/>
  <c r="E1058" i="3"/>
  <c r="D1058" i="3" s="1"/>
  <c r="E1057" i="3"/>
  <c r="D1057" i="3" s="1"/>
  <c r="E1056" i="3"/>
  <c r="D1056" i="3" s="1"/>
  <c r="E1055" i="3"/>
  <c r="D1055" i="3" s="1"/>
  <c r="E1054" i="3"/>
  <c r="D1054" i="3" s="1"/>
  <c r="E1053" i="3"/>
  <c r="D1053" i="3" s="1"/>
  <c r="E1052" i="3"/>
  <c r="D1052" i="3" s="1"/>
  <c r="E1051" i="3"/>
  <c r="D1051" i="3" s="1"/>
  <c r="E1050" i="3"/>
  <c r="D1050" i="3" s="1"/>
  <c r="E1049" i="3"/>
  <c r="D1049" i="3" s="1"/>
  <c r="E1048" i="3"/>
  <c r="D1048" i="3" s="1"/>
  <c r="E1047" i="3"/>
  <c r="D1047" i="3" s="1"/>
  <c r="E1046" i="3"/>
  <c r="D1046" i="3" s="1"/>
  <c r="E1045" i="3"/>
  <c r="D1045" i="3" s="1"/>
  <c r="E1043" i="3"/>
  <c r="D1043" i="3" s="1"/>
  <c r="E1042" i="3"/>
  <c r="D1042" i="3" s="1"/>
  <c r="E1041" i="3"/>
  <c r="D1041" i="3" s="1"/>
  <c r="E1040" i="3"/>
  <c r="D1040" i="3" s="1"/>
  <c r="E1038" i="3"/>
  <c r="D1038" i="3" s="1"/>
  <c r="E1036" i="3"/>
  <c r="D1036" i="3" s="1"/>
  <c r="E1035" i="3"/>
  <c r="D1035" i="3" s="1"/>
  <c r="E1033" i="3"/>
  <c r="D1033" i="3" s="1"/>
  <c r="E1032" i="3"/>
  <c r="D1032" i="3" s="1"/>
  <c r="E1030" i="3"/>
  <c r="D1030" i="3" s="1"/>
  <c r="E1029" i="3"/>
  <c r="D1029" i="3" s="1"/>
  <c r="E1028" i="3"/>
  <c r="D1028" i="3" s="1"/>
  <c r="E1027" i="3"/>
  <c r="D1027" i="3" s="1"/>
  <c r="E1026" i="3"/>
  <c r="D1026" i="3" s="1"/>
  <c r="E1025" i="3"/>
  <c r="D1025" i="3" s="1"/>
  <c r="E1024" i="3"/>
  <c r="D1024" i="3" s="1"/>
  <c r="E1023" i="3"/>
  <c r="D1023" i="3" s="1"/>
  <c r="E1022" i="3"/>
  <c r="D1022" i="3" s="1"/>
  <c r="E1021" i="3"/>
  <c r="D1021" i="3" s="1"/>
  <c r="E1020" i="3"/>
  <c r="D1020" i="3" s="1"/>
  <c r="E1019" i="3"/>
  <c r="D1019" i="3" s="1"/>
  <c r="E1018" i="3"/>
  <c r="D1018" i="3" s="1"/>
  <c r="E1017" i="3"/>
  <c r="D1017" i="3" s="1"/>
  <c r="E1016" i="3"/>
  <c r="D1016" i="3" s="1"/>
  <c r="E1015" i="3"/>
  <c r="D1015" i="3" s="1"/>
  <c r="E1014" i="3"/>
  <c r="D1014" i="3" s="1"/>
  <c r="E1013" i="3"/>
  <c r="D1013" i="3" s="1"/>
  <c r="E1011" i="3"/>
  <c r="D1011" i="3" s="1"/>
  <c r="E1010" i="3"/>
  <c r="D1010" i="3" s="1"/>
  <c r="E1009" i="3"/>
  <c r="D1009" i="3" s="1"/>
  <c r="E1008" i="3"/>
  <c r="D1008" i="3" s="1"/>
  <c r="E1007" i="3"/>
  <c r="D1007" i="3" s="1"/>
  <c r="E1006" i="3"/>
  <c r="D1006" i="3" s="1"/>
  <c r="E1005" i="3"/>
  <c r="D1005" i="3" s="1"/>
  <c r="E1004" i="3"/>
  <c r="D1004" i="3" s="1"/>
  <c r="E1003" i="3"/>
  <c r="D1003" i="3" s="1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2" i="3"/>
  <c r="F983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896" i="3"/>
  <c r="E1000" i="3"/>
  <c r="D1000" i="3" s="1"/>
  <c r="E999" i="3"/>
  <c r="D999" i="3" s="1"/>
  <c r="E998" i="3"/>
  <c r="D998" i="3" s="1"/>
  <c r="E997" i="3"/>
  <c r="D997" i="3" s="1"/>
  <c r="E996" i="3"/>
  <c r="D996" i="3" s="1"/>
  <c r="E995" i="3"/>
  <c r="D995" i="3" s="1"/>
  <c r="E994" i="3"/>
  <c r="D994" i="3" s="1"/>
  <c r="E993" i="3"/>
  <c r="D993" i="3" s="1"/>
  <c r="E992" i="3"/>
  <c r="D992" i="3" s="1"/>
  <c r="E991" i="3"/>
  <c r="D991" i="3" s="1"/>
  <c r="E990" i="3"/>
  <c r="D990" i="3" s="1"/>
  <c r="E989" i="3"/>
  <c r="D989" i="3" s="1"/>
  <c r="E988" i="3"/>
  <c r="D988" i="3" s="1"/>
  <c r="E987" i="3"/>
  <c r="D987" i="3" s="1"/>
  <c r="E986" i="3"/>
  <c r="D986" i="3" s="1"/>
  <c r="E983" i="3"/>
  <c r="D983" i="3" s="1"/>
  <c r="E982" i="3"/>
  <c r="D982" i="3" s="1"/>
  <c r="E979" i="3"/>
  <c r="D979" i="3" s="1"/>
  <c r="E978" i="3"/>
  <c r="D978" i="3" s="1"/>
  <c r="E977" i="3"/>
  <c r="D977" i="3" s="1"/>
  <c r="E976" i="3"/>
  <c r="D976" i="3" s="1"/>
  <c r="E975" i="3"/>
  <c r="D975" i="3" s="1"/>
  <c r="E974" i="3"/>
  <c r="D974" i="3" s="1"/>
  <c r="E973" i="3"/>
  <c r="D973" i="3" s="1"/>
  <c r="E972" i="3"/>
  <c r="D972" i="3" s="1"/>
  <c r="E971" i="3"/>
  <c r="D971" i="3" s="1"/>
  <c r="E970" i="3"/>
  <c r="D970" i="3" s="1"/>
  <c r="E969" i="3"/>
  <c r="D969" i="3" s="1"/>
  <c r="E968" i="3"/>
  <c r="D968" i="3" s="1"/>
  <c r="E967" i="3"/>
  <c r="D967" i="3" s="1"/>
  <c r="E966" i="3"/>
  <c r="D966" i="3" s="1"/>
  <c r="E965" i="3"/>
  <c r="D965" i="3" s="1"/>
  <c r="E964" i="3"/>
  <c r="D964" i="3" s="1"/>
  <c r="E963" i="3"/>
  <c r="D963" i="3" s="1"/>
  <c r="E962" i="3"/>
  <c r="D962" i="3" s="1"/>
  <c r="E961" i="3"/>
  <c r="D961" i="3" s="1"/>
  <c r="E960" i="3"/>
  <c r="D960" i="3" s="1"/>
  <c r="E959" i="3"/>
  <c r="D959" i="3" s="1"/>
  <c r="E958" i="3"/>
  <c r="D958" i="3" s="1"/>
  <c r="E957" i="3"/>
  <c r="D957" i="3" s="1"/>
  <c r="E956" i="3"/>
  <c r="D956" i="3" s="1"/>
  <c r="E955" i="3"/>
  <c r="D955" i="3" s="1"/>
  <c r="E954" i="3"/>
  <c r="D954" i="3" s="1"/>
  <c r="E953" i="3"/>
  <c r="D953" i="3" s="1"/>
  <c r="E952" i="3"/>
  <c r="D952" i="3" s="1"/>
  <c r="E951" i="3"/>
  <c r="D951" i="3" s="1"/>
  <c r="E950" i="3"/>
  <c r="D950" i="3" s="1"/>
  <c r="E949" i="3"/>
  <c r="D949" i="3" s="1"/>
  <c r="E948" i="3"/>
  <c r="D948" i="3" s="1"/>
  <c r="E947" i="3"/>
  <c r="D947" i="3" s="1"/>
  <c r="E946" i="3"/>
  <c r="D946" i="3" s="1"/>
  <c r="E945" i="3"/>
  <c r="D945" i="3" s="1"/>
  <c r="E944" i="3"/>
  <c r="D944" i="3" s="1"/>
  <c r="E943" i="3"/>
  <c r="D943" i="3" s="1"/>
  <c r="E942" i="3"/>
  <c r="D942" i="3" s="1"/>
  <c r="E941" i="3"/>
  <c r="D941" i="3" s="1"/>
  <c r="E940" i="3"/>
  <c r="D940" i="3" s="1"/>
  <c r="E939" i="3"/>
  <c r="D939" i="3" s="1"/>
  <c r="E938" i="3"/>
  <c r="D938" i="3" s="1"/>
  <c r="E937" i="3"/>
  <c r="D937" i="3" s="1"/>
  <c r="E936" i="3"/>
  <c r="D936" i="3" s="1"/>
  <c r="E935" i="3"/>
  <c r="D935" i="3" s="1"/>
  <c r="E934" i="3"/>
  <c r="D934" i="3" s="1"/>
  <c r="E933" i="3"/>
  <c r="D933" i="3" s="1"/>
  <c r="E932" i="3"/>
  <c r="D932" i="3" s="1"/>
  <c r="E931" i="3"/>
  <c r="D931" i="3" s="1"/>
  <c r="E930" i="3"/>
  <c r="D930" i="3" s="1"/>
  <c r="E929" i="3"/>
  <c r="D929" i="3" s="1"/>
  <c r="E928" i="3"/>
  <c r="D928" i="3" s="1"/>
  <c r="E927" i="3"/>
  <c r="D927" i="3" s="1"/>
  <c r="E926" i="3"/>
  <c r="D926" i="3" s="1"/>
  <c r="E925" i="3"/>
  <c r="D925" i="3" s="1"/>
  <c r="E924" i="3"/>
  <c r="D924" i="3" s="1"/>
  <c r="E923" i="3"/>
  <c r="D923" i="3" s="1"/>
  <c r="E922" i="3"/>
  <c r="D922" i="3" s="1"/>
  <c r="E921" i="3"/>
  <c r="D921" i="3" s="1"/>
  <c r="E920" i="3"/>
  <c r="D920" i="3" s="1"/>
  <c r="E919" i="3"/>
  <c r="D919" i="3" s="1"/>
  <c r="E918" i="3"/>
  <c r="D918" i="3" s="1"/>
  <c r="E917" i="3"/>
  <c r="D917" i="3" s="1"/>
  <c r="E916" i="3"/>
  <c r="D916" i="3" s="1"/>
  <c r="E915" i="3"/>
  <c r="D915" i="3" s="1"/>
  <c r="E914" i="3"/>
  <c r="D914" i="3" s="1"/>
  <c r="E913" i="3"/>
  <c r="D913" i="3" s="1"/>
  <c r="E912" i="3"/>
  <c r="D912" i="3" s="1"/>
  <c r="E911" i="3"/>
  <c r="D911" i="3" s="1"/>
  <c r="E910" i="3"/>
  <c r="D910" i="3" s="1"/>
  <c r="E909" i="3"/>
  <c r="D909" i="3" s="1"/>
  <c r="E908" i="3"/>
  <c r="D908" i="3" s="1"/>
  <c r="E907" i="3"/>
  <c r="D907" i="3" s="1"/>
  <c r="E906" i="3"/>
  <c r="D906" i="3" s="1"/>
  <c r="E905" i="3"/>
  <c r="D905" i="3" s="1"/>
  <c r="E904" i="3"/>
  <c r="D904" i="3" s="1"/>
  <c r="E903" i="3"/>
  <c r="D903" i="3" s="1"/>
  <c r="E902" i="3"/>
  <c r="D902" i="3" s="1"/>
  <c r="E901" i="3"/>
  <c r="D901" i="3" s="1"/>
  <c r="E900" i="3"/>
  <c r="D900" i="3" s="1"/>
  <c r="E899" i="3"/>
  <c r="D899" i="3" s="1"/>
  <c r="E898" i="3"/>
  <c r="D898" i="3" s="1"/>
  <c r="E897" i="3"/>
  <c r="D897" i="3" s="1"/>
  <c r="E896" i="3"/>
  <c r="D896" i="3" s="1"/>
  <c r="E894" i="3"/>
  <c r="D894" i="3" s="1"/>
  <c r="E893" i="3"/>
  <c r="D893" i="3" s="1"/>
  <c r="E891" i="3"/>
  <c r="D891" i="3" s="1"/>
  <c r="E890" i="3"/>
  <c r="D890" i="3" s="1"/>
  <c r="E889" i="3"/>
  <c r="D889" i="3" s="1"/>
  <c r="E888" i="3"/>
  <c r="D888" i="3" s="1"/>
  <c r="E887" i="3"/>
  <c r="D887" i="3" s="1"/>
  <c r="E886" i="3"/>
  <c r="D886" i="3" s="1"/>
  <c r="E885" i="3"/>
  <c r="D885" i="3" s="1"/>
  <c r="E884" i="3"/>
  <c r="D884" i="3" s="1"/>
  <c r="E883" i="3"/>
  <c r="D883" i="3" s="1"/>
  <c r="E882" i="3"/>
  <c r="D882" i="3" s="1"/>
  <c r="E881" i="3"/>
  <c r="D881" i="3" s="1"/>
  <c r="E880" i="3"/>
  <c r="D880" i="3" s="1"/>
  <c r="E879" i="3"/>
  <c r="D879" i="3" s="1"/>
  <c r="E878" i="3"/>
  <c r="D878" i="3" s="1"/>
  <c r="E877" i="3"/>
  <c r="D877" i="3" s="1"/>
  <c r="E876" i="3"/>
  <c r="D876" i="3" s="1"/>
  <c r="E875" i="3"/>
  <c r="D875" i="3" s="1"/>
  <c r="E874" i="3"/>
  <c r="D874" i="3" s="1"/>
  <c r="E873" i="3"/>
  <c r="D873" i="3" s="1"/>
  <c r="E872" i="3"/>
  <c r="D872" i="3" s="1"/>
  <c r="E871" i="3"/>
  <c r="D871" i="3" s="1"/>
  <c r="E870" i="3"/>
  <c r="D870" i="3" s="1"/>
  <c r="E869" i="3"/>
  <c r="D869" i="3" s="1"/>
  <c r="E868" i="3"/>
  <c r="D868" i="3" s="1"/>
  <c r="E867" i="3"/>
  <c r="D867" i="3" s="1"/>
  <c r="E866" i="3"/>
  <c r="D866" i="3" s="1"/>
  <c r="E865" i="3"/>
  <c r="D865" i="3" s="1"/>
  <c r="E864" i="3"/>
  <c r="D864" i="3" s="1"/>
  <c r="E863" i="3"/>
  <c r="D863" i="3" s="1"/>
  <c r="E862" i="3"/>
  <c r="D862" i="3" s="1"/>
  <c r="E861" i="3"/>
  <c r="D861" i="3" s="1"/>
  <c r="E860" i="3"/>
  <c r="D860" i="3" s="1"/>
  <c r="E859" i="3"/>
  <c r="D859" i="3" s="1"/>
  <c r="E858" i="3"/>
  <c r="D858" i="3" s="1"/>
  <c r="E856" i="3"/>
  <c r="D856" i="3" s="1"/>
  <c r="E855" i="3"/>
  <c r="D855" i="3" s="1"/>
  <c r="E854" i="3"/>
  <c r="D854" i="3" s="1"/>
  <c r="E853" i="3"/>
  <c r="D853" i="3" s="1"/>
  <c r="E852" i="3"/>
  <c r="D852" i="3" s="1"/>
  <c r="E851" i="3"/>
  <c r="D851" i="3" s="1"/>
  <c r="E850" i="3"/>
  <c r="D850" i="3" s="1"/>
  <c r="E849" i="3"/>
  <c r="D849" i="3" s="1"/>
  <c r="E848" i="3"/>
  <c r="D848" i="3" s="1"/>
  <c r="E847" i="3"/>
  <c r="D847" i="3" s="1"/>
  <c r="E846" i="3"/>
  <c r="D846" i="3" s="1"/>
  <c r="E845" i="3"/>
  <c r="D845" i="3" s="1"/>
  <c r="E844" i="3"/>
  <c r="D844" i="3" s="1"/>
  <c r="E843" i="3"/>
  <c r="D843" i="3" s="1"/>
  <c r="E842" i="3"/>
  <c r="D842" i="3" s="1"/>
  <c r="E841" i="3"/>
  <c r="D841" i="3" s="1"/>
  <c r="E840" i="3"/>
  <c r="D840" i="3" s="1"/>
  <c r="E839" i="3"/>
  <c r="D839" i="3" s="1"/>
  <c r="E838" i="3"/>
  <c r="D838" i="3" s="1"/>
  <c r="E837" i="3"/>
  <c r="D837" i="3" s="1"/>
  <c r="E836" i="3"/>
  <c r="D836" i="3" s="1"/>
  <c r="E835" i="3"/>
  <c r="D835" i="3" s="1"/>
  <c r="E834" i="3"/>
  <c r="D834" i="3" s="1"/>
  <c r="E833" i="3"/>
  <c r="D833" i="3" s="1"/>
  <c r="E832" i="3"/>
  <c r="D832" i="3" s="1"/>
  <c r="E831" i="3"/>
  <c r="D831" i="3" s="1"/>
  <c r="E830" i="3"/>
  <c r="D830" i="3" s="1"/>
  <c r="E829" i="3"/>
  <c r="D829" i="3" s="1"/>
  <c r="E828" i="3"/>
  <c r="D828" i="3" s="1"/>
  <c r="E827" i="3"/>
  <c r="D827" i="3" s="1"/>
  <c r="E826" i="3"/>
  <c r="D826" i="3" s="1"/>
  <c r="E825" i="3"/>
  <c r="D825" i="3" s="1"/>
  <c r="E824" i="3"/>
  <c r="D824" i="3" s="1"/>
  <c r="E823" i="3"/>
  <c r="D823" i="3" s="1"/>
  <c r="E821" i="3"/>
  <c r="D821" i="3" s="1"/>
  <c r="E820" i="3"/>
  <c r="D820" i="3" s="1"/>
  <c r="E819" i="3"/>
  <c r="D819" i="3" s="1"/>
  <c r="E818" i="3"/>
  <c r="D818" i="3" s="1"/>
  <c r="E817" i="3"/>
  <c r="D817" i="3" s="1"/>
  <c r="E816" i="3"/>
  <c r="D816" i="3" s="1"/>
  <c r="E815" i="3"/>
  <c r="D815" i="3" s="1"/>
  <c r="E814" i="3"/>
  <c r="D814" i="3" s="1"/>
  <c r="E813" i="3"/>
  <c r="D813" i="3" s="1"/>
  <c r="E812" i="3"/>
  <c r="D812" i="3" s="1"/>
  <c r="E811" i="3"/>
  <c r="D811" i="3" s="1"/>
  <c r="E810" i="3"/>
  <c r="D810" i="3" s="1"/>
  <c r="E809" i="3"/>
  <c r="D809" i="3" s="1"/>
  <c r="E808" i="3"/>
  <c r="D808" i="3" s="1"/>
  <c r="E807" i="3"/>
  <c r="D807" i="3" s="1"/>
  <c r="E806" i="3"/>
  <c r="D806" i="3" s="1"/>
  <c r="E805" i="3"/>
  <c r="D805" i="3" s="1"/>
  <c r="E804" i="3"/>
  <c r="D804" i="3" s="1"/>
  <c r="E803" i="3"/>
  <c r="D803" i="3" s="1"/>
  <c r="E802" i="3"/>
  <c r="D802" i="3" s="1"/>
  <c r="E801" i="3"/>
  <c r="D801" i="3" s="1"/>
  <c r="E800" i="3"/>
  <c r="D800" i="3" s="1"/>
  <c r="E798" i="3"/>
  <c r="D798" i="3" s="1"/>
  <c r="E797" i="3"/>
  <c r="D797" i="3" s="1"/>
  <c r="E796" i="3"/>
  <c r="D796" i="3" s="1"/>
  <c r="E795" i="3"/>
  <c r="D795" i="3" s="1"/>
  <c r="E794" i="3"/>
  <c r="D794" i="3" s="1"/>
  <c r="E793" i="3"/>
  <c r="D793" i="3" s="1"/>
  <c r="E792" i="3"/>
  <c r="D792" i="3" s="1"/>
  <c r="E791" i="3"/>
  <c r="D791" i="3" s="1"/>
  <c r="E790" i="3"/>
  <c r="D790" i="3" s="1"/>
  <c r="E789" i="3"/>
  <c r="D789" i="3" s="1"/>
  <c r="E788" i="3"/>
  <c r="D788" i="3" s="1"/>
  <c r="E787" i="3"/>
  <c r="D787" i="3" s="1"/>
  <c r="E786" i="3"/>
  <c r="D786" i="3" s="1"/>
  <c r="E785" i="3"/>
  <c r="D785" i="3" s="1"/>
  <c r="E784" i="3"/>
  <c r="D784" i="3" s="1"/>
  <c r="E783" i="3"/>
  <c r="D783" i="3" s="1"/>
  <c r="E782" i="3"/>
  <c r="D782" i="3" s="1"/>
  <c r="E781" i="3"/>
  <c r="D781" i="3" s="1"/>
  <c r="E780" i="3"/>
  <c r="D780" i="3" s="1"/>
  <c r="E779" i="3"/>
  <c r="D779" i="3" s="1"/>
  <c r="E778" i="3"/>
  <c r="D778" i="3" s="1"/>
  <c r="E777" i="3"/>
  <c r="D777" i="3" s="1"/>
  <c r="E776" i="3"/>
  <c r="D776" i="3" s="1"/>
  <c r="E775" i="3"/>
  <c r="D775" i="3" s="1"/>
  <c r="E774" i="3"/>
  <c r="D774" i="3" s="1"/>
  <c r="E773" i="3"/>
  <c r="D773" i="3" s="1"/>
  <c r="E772" i="3"/>
  <c r="D772" i="3" s="1"/>
  <c r="E769" i="3"/>
  <c r="D769" i="3" s="1"/>
  <c r="E768" i="3"/>
  <c r="D768" i="3" s="1"/>
  <c r="E767" i="3"/>
  <c r="D767" i="3" s="1"/>
  <c r="E766" i="3"/>
  <c r="D766" i="3" s="1"/>
  <c r="E765" i="3"/>
  <c r="D765" i="3" s="1"/>
  <c r="E764" i="3"/>
  <c r="D764" i="3" s="1"/>
  <c r="E763" i="3"/>
  <c r="D763" i="3" s="1"/>
  <c r="E762" i="3"/>
  <c r="D762" i="3" s="1"/>
  <c r="E760" i="3"/>
  <c r="D760" i="3" s="1"/>
  <c r="E759" i="3"/>
  <c r="D759" i="3" s="1"/>
  <c r="E758" i="3"/>
  <c r="D758" i="3" s="1"/>
  <c r="E757" i="3"/>
  <c r="D757" i="3" s="1"/>
  <c r="E756" i="3"/>
  <c r="D756" i="3" s="1"/>
  <c r="E755" i="3"/>
  <c r="D755" i="3" s="1"/>
  <c r="E754" i="3"/>
  <c r="D754" i="3" s="1"/>
  <c r="E753" i="3"/>
  <c r="D753" i="3" s="1"/>
  <c r="E752" i="3"/>
  <c r="D752" i="3" s="1"/>
  <c r="E751" i="3"/>
  <c r="D751" i="3" s="1"/>
  <c r="E750" i="3"/>
  <c r="D750" i="3" s="1"/>
  <c r="E749" i="3"/>
  <c r="D749" i="3" s="1"/>
  <c r="E748" i="3"/>
  <c r="D748" i="3" s="1"/>
  <c r="E747" i="3"/>
  <c r="D747" i="3" s="1"/>
  <c r="E746" i="3"/>
  <c r="D746" i="3" s="1"/>
  <c r="E745" i="3"/>
  <c r="D745" i="3" s="1"/>
  <c r="E744" i="3"/>
  <c r="D744" i="3" s="1"/>
  <c r="E742" i="3"/>
  <c r="D742" i="3" s="1"/>
  <c r="E741" i="3"/>
  <c r="D741" i="3" s="1"/>
  <c r="E740" i="3"/>
  <c r="D740" i="3" s="1"/>
  <c r="E739" i="3"/>
  <c r="D739" i="3" s="1"/>
  <c r="E738" i="3"/>
  <c r="D738" i="3" s="1"/>
  <c r="E737" i="3"/>
  <c r="D737" i="3" s="1"/>
  <c r="E736" i="3"/>
  <c r="D736" i="3" s="1"/>
  <c r="E735" i="3"/>
  <c r="D735" i="3" s="1"/>
  <c r="E734" i="3"/>
  <c r="D734" i="3" s="1"/>
  <c r="E733" i="3"/>
  <c r="D733" i="3" s="1"/>
  <c r="E732" i="3"/>
  <c r="D732" i="3" s="1"/>
  <c r="E731" i="3"/>
  <c r="D731" i="3" s="1"/>
  <c r="E729" i="3"/>
  <c r="D729" i="3" s="1"/>
  <c r="E728" i="3"/>
  <c r="D728" i="3" s="1"/>
  <c r="E727" i="3"/>
  <c r="D727" i="3" s="1"/>
  <c r="E726" i="3"/>
  <c r="D726" i="3" s="1"/>
  <c r="E725" i="3"/>
  <c r="D725" i="3" s="1"/>
  <c r="E724" i="3"/>
  <c r="D724" i="3" s="1"/>
  <c r="E723" i="3"/>
  <c r="D723" i="3" s="1"/>
  <c r="E722" i="3"/>
  <c r="D722" i="3" s="1"/>
  <c r="E721" i="3"/>
  <c r="D721" i="3" s="1"/>
  <c r="E720" i="3"/>
  <c r="D720" i="3" s="1"/>
  <c r="E719" i="3"/>
  <c r="D719" i="3" s="1"/>
  <c r="E718" i="3"/>
  <c r="D718" i="3" s="1"/>
  <c r="E717" i="3"/>
  <c r="D717" i="3" s="1"/>
  <c r="E716" i="3"/>
  <c r="D716" i="3" s="1"/>
  <c r="E715" i="3"/>
  <c r="D715" i="3" s="1"/>
  <c r="E714" i="3"/>
  <c r="D714" i="3" s="1"/>
  <c r="E713" i="3"/>
  <c r="D713" i="3" s="1"/>
  <c r="E711" i="3"/>
  <c r="D711" i="3" s="1"/>
  <c r="E710" i="3"/>
  <c r="D710" i="3" s="1"/>
  <c r="E709" i="3"/>
  <c r="D709" i="3" s="1"/>
  <c r="E708" i="3"/>
  <c r="D708" i="3" s="1"/>
  <c r="E707" i="3"/>
  <c r="D707" i="3" s="1"/>
  <c r="E706" i="3"/>
  <c r="D706" i="3" s="1"/>
  <c r="E705" i="3"/>
  <c r="D705" i="3" s="1"/>
  <c r="E704" i="3"/>
  <c r="D704" i="3" s="1"/>
  <c r="E703" i="3"/>
  <c r="D703" i="3" s="1"/>
  <c r="E702" i="3"/>
  <c r="D702" i="3" s="1"/>
  <c r="E701" i="3"/>
  <c r="D701" i="3" s="1"/>
  <c r="E700" i="3"/>
  <c r="D700" i="3" s="1"/>
  <c r="E699" i="3"/>
  <c r="D699" i="3" s="1"/>
  <c r="E698" i="3"/>
  <c r="D698" i="3" s="1"/>
  <c r="E697" i="3"/>
  <c r="D697" i="3" s="1"/>
  <c r="E696" i="3"/>
  <c r="D696" i="3" s="1"/>
  <c r="E695" i="3"/>
  <c r="D695" i="3" s="1"/>
  <c r="E694" i="3"/>
  <c r="D694" i="3" s="1"/>
  <c r="E693" i="3"/>
  <c r="D693" i="3" s="1"/>
  <c r="E692" i="3"/>
  <c r="D692" i="3" s="1"/>
  <c r="E691" i="3"/>
  <c r="D691" i="3" s="1"/>
  <c r="E690" i="3"/>
  <c r="D690" i="3" s="1"/>
  <c r="E689" i="3"/>
  <c r="D689" i="3" s="1"/>
  <c r="E688" i="3"/>
  <c r="D688" i="3" s="1"/>
  <c r="E687" i="3"/>
  <c r="D687" i="3" s="1"/>
  <c r="E686" i="3"/>
  <c r="D686" i="3" s="1"/>
  <c r="E685" i="3"/>
  <c r="D685" i="3" s="1"/>
  <c r="E684" i="3"/>
  <c r="D684" i="3" s="1"/>
  <c r="E683" i="3"/>
  <c r="D683" i="3" s="1"/>
  <c r="E682" i="3"/>
  <c r="D682" i="3" s="1"/>
  <c r="E681" i="3"/>
  <c r="D681" i="3" s="1"/>
  <c r="E680" i="3"/>
  <c r="D680" i="3" s="1"/>
  <c r="E679" i="3"/>
  <c r="D679" i="3" s="1"/>
  <c r="E678" i="3"/>
  <c r="D678" i="3" s="1"/>
  <c r="E677" i="3"/>
  <c r="D677" i="3" s="1"/>
  <c r="E676" i="3"/>
  <c r="D676" i="3" s="1"/>
  <c r="E675" i="3"/>
  <c r="D675" i="3" s="1"/>
  <c r="E674" i="3"/>
  <c r="D674" i="3" s="1"/>
  <c r="E673" i="3"/>
  <c r="D673" i="3" s="1"/>
  <c r="E672" i="3"/>
  <c r="D672" i="3" s="1"/>
  <c r="E671" i="3"/>
  <c r="D671" i="3" s="1"/>
  <c r="E670" i="3"/>
  <c r="D670" i="3" s="1"/>
  <c r="E669" i="3"/>
  <c r="D669" i="3" s="1"/>
  <c r="E668" i="3"/>
  <c r="D668" i="3" s="1"/>
  <c r="E666" i="3"/>
  <c r="D666" i="3" s="1"/>
  <c r="E665" i="3"/>
  <c r="D665" i="3" s="1"/>
  <c r="E664" i="3"/>
  <c r="D664" i="3" s="1"/>
  <c r="E663" i="3"/>
  <c r="D663" i="3" s="1"/>
  <c r="E662" i="3"/>
  <c r="D662" i="3" s="1"/>
  <c r="E661" i="3"/>
  <c r="D661" i="3" s="1"/>
  <c r="E660" i="3"/>
  <c r="D660" i="3" s="1"/>
  <c r="E659" i="3"/>
  <c r="D659" i="3" s="1"/>
  <c r="E658" i="3"/>
  <c r="D658" i="3" s="1"/>
  <c r="E657" i="3"/>
  <c r="D657" i="3" s="1"/>
  <c r="E656" i="3"/>
  <c r="D656" i="3" s="1"/>
  <c r="E655" i="3"/>
  <c r="D655" i="3" s="1"/>
  <c r="E654" i="3"/>
  <c r="D654" i="3" s="1"/>
  <c r="E653" i="3"/>
  <c r="D653" i="3" s="1"/>
  <c r="E652" i="3"/>
  <c r="D652" i="3" s="1"/>
  <c r="E651" i="3"/>
  <c r="D651" i="3" s="1"/>
  <c r="E650" i="3"/>
  <c r="D650" i="3" s="1"/>
  <c r="E649" i="3"/>
  <c r="D649" i="3" s="1"/>
  <c r="E648" i="3"/>
  <c r="D648" i="3" s="1"/>
  <c r="E647" i="3"/>
  <c r="D647" i="3" s="1"/>
  <c r="E646" i="3"/>
  <c r="D646" i="3" s="1"/>
  <c r="E645" i="3"/>
  <c r="D645" i="3" s="1"/>
  <c r="E644" i="3"/>
  <c r="D644" i="3" s="1"/>
  <c r="E643" i="3"/>
  <c r="D643" i="3" s="1"/>
  <c r="E642" i="3"/>
  <c r="D642" i="3" s="1"/>
  <c r="E641" i="3"/>
  <c r="D641" i="3" s="1"/>
  <c r="E638" i="3"/>
  <c r="D638" i="3" s="1"/>
  <c r="E637" i="3"/>
  <c r="D637" i="3" s="1"/>
  <c r="E636" i="3"/>
  <c r="D636" i="3" s="1"/>
  <c r="E635" i="3"/>
  <c r="D635" i="3" s="1"/>
  <c r="E634" i="3"/>
  <c r="D634" i="3" s="1"/>
  <c r="E633" i="3"/>
  <c r="D633" i="3" s="1"/>
  <c r="E632" i="3"/>
  <c r="D632" i="3" s="1"/>
  <c r="E631" i="3"/>
  <c r="D631" i="3" s="1"/>
  <c r="E630" i="3"/>
  <c r="D630" i="3" s="1"/>
  <c r="E629" i="3"/>
  <c r="D629" i="3" s="1"/>
  <c r="E628" i="3"/>
  <c r="D628" i="3" s="1"/>
  <c r="E627" i="3"/>
  <c r="D627" i="3" s="1"/>
  <c r="E626" i="3"/>
  <c r="D626" i="3" s="1"/>
  <c r="E625" i="3"/>
  <c r="D625" i="3" s="1"/>
  <c r="E624" i="3"/>
  <c r="D624" i="3" s="1"/>
  <c r="E623" i="3"/>
  <c r="D623" i="3" s="1"/>
  <c r="E622" i="3"/>
  <c r="D622" i="3" s="1"/>
  <c r="E621" i="3"/>
  <c r="D621" i="3" s="1"/>
  <c r="E620" i="3"/>
  <c r="D620" i="3" s="1"/>
  <c r="E619" i="3"/>
  <c r="D619" i="3" s="1"/>
  <c r="E618" i="3"/>
  <c r="D618" i="3" s="1"/>
  <c r="E617" i="3"/>
  <c r="D617" i="3" s="1"/>
  <c r="E616" i="3"/>
  <c r="D616" i="3" s="1"/>
  <c r="E614" i="3"/>
  <c r="D614" i="3" s="1"/>
  <c r="E613" i="3"/>
  <c r="D613" i="3" s="1"/>
  <c r="E612" i="3"/>
  <c r="D612" i="3" s="1"/>
  <c r="E611" i="3"/>
  <c r="D611" i="3" s="1"/>
  <c r="E610" i="3"/>
  <c r="D610" i="3" s="1"/>
  <c r="E609" i="3"/>
  <c r="D609" i="3" s="1"/>
  <c r="E608" i="3"/>
  <c r="D608" i="3" s="1"/>
  <c r="E607" i="3"/>
  <c r="D607" i="3" s="1"/>
  <c r="E606" i="3"/>
  <c r="D606" i="3" s="1"/>
  <c r="E605" i="3"/>
  <c r="D605" i="3" s="1"/>
  <c r="E604" i="3"/>
  <c r="D604" i="3" s="1"/>
  <c r="E603" i="3"/>
  <c r="D603" i="3" s="1"/>
  <c r="E602" i="3"/>
  <c r="D602" i="3" s="1"/>
  <c r="E601" i="3"/>
  <c r="D601" i="3" s="1"/>
  <c r="E600" i="3"/>
  <c r="D600" i="3" s="1"/>
  <c r="E599" i="3"/>
  <c r="D599" i="3" s="1"/>
  <c r="E598" i="3"/>
  <c r="D598" i="3" s="1"/>
  <c r="E597" i="3"/>
  <c r="D597" i="3" s="1"/>
  <c r="E596" i="3"/>
  <c r="D596" i="3" s="1"/>
  <c r="E595" i="3"/>
  <c r="D595" i="3" s="1"/>
  <c r="E594" i="3"/>
  <c r="D594" i="3" s="1"/>
  <c r="E593" i="3"/>
  <c r="D593" i="3" s="1"/>
  <c r="E592" i="3"/>
  <c r="D592" i="3" s="1"/>
  <c r="E591" i="3"/>
  <c r="D591" i="3" s="1"/>
  <c r="E590" i="3"/>
  <c r="D590" i="3" s="1"/>
  <c r="E589" i="3"/>
  <c r="D589" i="3" s="1"/>
  <c r="E588" i="3"/>
  <c r="D588" i="3" s="1"/>
  <c r="E587" i="3"/>
  <c r="D587" i="3" s="1"/>
  <c r="E586" i="3"/>
  <c r="D586" i="3" s="1"/>
  <c r="E585" i="3"/>
  <c r="D585" i="3" s="1"/>
  <c r="E584" i="3"/>
  <c r="D584" i="3" s="1"/>
  <c r="E583" i="3"/>
  <c r="D583" i="3" s="1"/>
  <c r="E582" i="3"/>
  <c r="D582" i="3" s="1"/>
  <c r="E581" i="3"/>
  <c r="D581" i="3" s="1"/>
  <c r="E580" i="3"/>
  <c r="D580" i="3" s="1"/>
  <c r="E579" i="3"/>
  <c r="D579" i="3" s="1"/>
  <c r="E578" i="3"/>
  <c r="D578" i="3" s="1"/>
  <c r="E577" i="3"/>
  <c r="D577" i="3" s="1"/>
  <c r="E576" i="3"/>
  <c r="D576" i="3" s="1"/>
  <c r="E575" i="3"/>
  <c r="D575" i="3" s="1"/>
  <c r="E574" i="3"/>
  <c r="D574" i="3" s="1"/>
  <c r="E573" i="3"/>
  <c r="D573" i="3" s="1"/>
  <c r="E572" i="3"/>
  <c r="D572" i="3" s="1"/>
  <c r="E571" i="3"/>
  <c r="D571" i="3" s="1"/>
  <c r="E570" i="3"/>
  <c r="D570" i="3" s="1"/>
  <c r="E569" i="3"/>
  <c r="D569" i="3" s="1"/>
  <c r="E568" i="3"/>
  <c r="D568" i="3" s="1"/>
  <c r="E567" i="3"/>
  <c r="D567" i="3" s="1"/>
  <c r="E566" i="3"/>
  <c r="D566" i="3" s="1"/>
  <c r="E565" i="3"/>
  <c r="D565" i="3" s="1"/>
  <c r="E564" i="3"/>
  <c r="D564" i="3" s="1"/>
  <c r="E563" i="3"/>
  <c r="D563" i="3" s="1"/>
  <c r="E562" i="3"/>
  <c r="D562" i="3" s="1"/>
  <c r="E561" i="3"/>
  <c r="D561" i="3" s="1"/>
  <c r="E560" i="3"/>
  <c r="D560" i="3" s="1"/>
  <c r="E559" i="3"/>
  <c r="D559" i="3" s="1"/>
  <c r="E558" i="3"/>
  <c r="D558" i="3" s="1"/>
  <c r="E557" i="3"/>
  <c r="D557" i="3" s="1"/>
  <c r="E556" i="3"/>
  <c r="D556" i="3" s="1"/>
  <c r="E555" i="3"/>
  <c r="D555" i="3" s="1"/>
  <c r="E554" i="3"/>
  <c r="D554" i="3" s="1"/>
  <c r="E553" i="3"/>
  <c r="D553" i="3" s="1"/>
  <c r="E552" i="3"/>
  <c r="D552" i="3" s="1"/>
  <c r="E551" i="3"/>
  <c r="D551" i="3" s="1"/>
  <c r="E550" i="3"/>
  <c r="D550" i="3" s="1"/>
  <c r="E549" i="3"/>
  <c r="D549" i="3" s="1"/>
  <c r="E548" i="3"/>
  <c r="D548" i="3" s="1"/>
  <c r="E547" i="3"/>
  <c r="E544" i="3"/>
  <c r="D544" i="3" s="1"/>
  <c r="E542" i="3"/>
  <c r="D542" i="3" s="1"/>
  <c r="E541" i="3"/>
  <c r="D541" i="3" s="1"/>
  <c r="E540" i="3"/>
  <c r="D540" i="3" s="1"/>
  <c r="E539" i="3"/>
  <c r="D539" i="3" s="1"/>
  <c r="E538" i="3"/>
  <c r="D538" i="3" s="1"/>
  <c r="E537" i="3"/>
  <c r="D537" i="3" s="1"/>
  <c r="E536" i="3"/>
  <c r="D536" i="3" s="1"/>
  <c r="E534" i="3"/>
  <c r="D534" i="3" s="1"/>
  <c r="E533" i="3"/>
  <c r="D533" i="3" s="1"/>
  <c r="E532" i="3"/>
  <c r="D532" i="3" s="1"/>
  <c r="E531" i="3"/>
  <c r="D531" i="3" s="1"/>
  <c r="E530" i="3"/>
  <c r="D530" i="3" s="1"/>
  <c r="E529" i="3"/>
  <c r="D529" i="3" s="1"/>
  <c r="E528" i="3"/>
  <c r="D528" i="3" s="1"/>
  <c r="E527" i="3"/>
  <c r="D527" i="3" s="1"/>
  <c r="E526" i="3"/>
  <c r="D526" i="3" s="1"/>
  <c r="E525" i="3"/>
  <c r="D525" i="3" s="1"/>
  <c r="E524" i="3"/>
  <c r="D524" i="3" s="1"/>
  <c r="E523" i="3"/>
  <c r="D523" i="3" s="1"/>
  <c r="E521" i="3"/>
  <c r="D521" i="3" s="1"/>
  <c r="E520" i="3"/>
  <c r="D520" i="3" s="1"/>
  <c r="E519" i="3"/>
  <c r="D519" i="3" s="1"/>
  <c r="E518" i="3"/>
  <c r="D518" i="3" s="1"/>
  <c r="E517" i="3"/>
  <c r="D517" i="3" s="1"/>
  <c r="E516" i="3"/>
  <c r="D516" i="3" s="1"/>
  <c r="E515" i="3"/>
  <c r="D515" i="3" s="1"/>
  <c r="E514" i="3"/>
  <c r="D514" i="3" s="1"/>
  <c r="E513" i="3"/>
  <c r="D513" i="3" s="1"/>
  <c r="E512" i="3"/>
  <c r="D512" i="3" s="1"/>
  <c r="E511" i="3"/>
  <c r="D511" i="3" s="1"/>
  <c r="E510" i="3"/>
  <c r="D510" i="3" s="1"/>
  <c r="E509" i="3"/>
  <c r="D509" i="3" s="1"/>
  <c r="E508" i="3"/>
  <c r="D508" i="3" s="1"/>
  <c r="E507" i="3"/>
  <c r="D507" i="3" s="1"/>
  <c r="E506" i="3"/>
  <c r="D506" i="3" s="1"/>
  <c r="E505" i="3"/>
  <c r="D505" i="3" s="1"/>
  <c r="E503" i="3"/>
  <c r="D503" i="3" s="1"/>
  <c r="E502" i="3"/>
  <c r="D502" i="3" s="1"/>
  <c r="E501" i="3"/>
  <c r="D501" i="3" s="1"/>
  <c r="E500" i="3"/>
  <c r="D500" i="3" s="1"/>
  <c r="E499" i="3"/>
  <c r="D499" i="3" s="1"/>
  <c r="E498" i="3"/>
  <c r="D498" i="3" s="1"/>
  <c r="E497" i="3"/>
  <c r="D497" i="3" s="1"/>
  <c r="E496" i="3"/>
  <c r="D496" i="3" s="1"/>
  <c r="E495" i="3"/>
  <c r="D495" i="3" s="1"/>
  <c r="E494" i="3"/>
  <c r="D494" i="3" s="1"/>
  <c r="E493" i="3"/>
  <c r="D493" i="3" s="1"/>
  <c r="E492" i="3"/>
  <c r="D492" i="3" s="1"/>
  <c r="E491" i="3"/>
  <c r="D491" i="3" s="1"/>
  <c r="E490" i="3"/>
  <c r="D490" i="3" s="1"/>
  <c r="E489" i="3"/>
  <c r="D489" i="3" s="1"/>
  <c r="E488" i="3"/>
  <c r="D488" i="3" s="1"/>
  <c r="E487" i="3"/>
  <c r="D487" i="3" s="1"/>
  <c r="E486" i="3"/>
  <c r="D486" i="3" s="1"/>
  <c r="E485" i="3"/>
  <c r="D485" i="3" s="1"/>
  <c r="E484" i="3"/>
  <c r="D484" i="3" s="1"/>
  <c r="E483" i="3"/>
  <c r="D483" i="3" s="1"/>
  <c r="E482" i="3"/>
  <c r="D482" i="3" s="1"/>
  <c r="E481" i="3"/>
  <c r="D481" i="3" s="1"/>
  <c r="E480" i="3"/>
  <c r="D480" i="3" s="1"/>
  <c r="E479" i="3"/>
  <c r="D479" i="3" s="1"/>
  <c r="E478" i="3"/>
  <c r="D478" i="3" s="1"/>
  <c r="E476" i="3"/>
  <c r="D476" i="3" s="1"/>
  <c r="E475" i="3"/>
  <c r="D475" i="3" s="1"/>
  <c r="E474" i="3"/>
  <c r="D474" i="3" s="1"/>
  <c r="E473" i="3"/>
  <c r="D473" i="3" s="1"/>
  <c r="E472" i="3"/>
  <c r="D472" i="3" s="1"/>
  <c r="E471" i="3"/>
  <c r="D471" i="3" s="1"/>
  <c r="E470" i="3"/>
  <c r="D470" i="3" s="1"/>
  <c r="E467" i="3"/>
  <c r="D467" i="3" s="1"/>
  <c r="E466" i="3"/>
  <c r="D466" i="3" s="1"/>
  <c r="E465" i="3"/>
  <c r="D465" i="3" s="1"/>
  <c r="E461" i="3"/>
  <c r="D461" i="3" s="1"/>
  <c r="E460" i="3"/>
  <c r="D460" i="3" s="1"/>
  <c r="E459" i="3"/>
  <c r="D459" i="3" s="1"/>
  <c r="E458" i="3"/>
  <c r="D458" i="3" s="1"/>
  <c r="E457" i="3"/>
  <c r="D457" i="3" s="1"/>
  <c r="E456" i="3"/>
  <c r="D456" i="3" s="1"/>
  <c r="E455" i="3"/>
  <c r="D455" i="3" s="1"/>
  <c r="E454" i="3"/>
  <c r="D454" i="3" s="1"/>
  <c r="E453" i="3"/>
  <c r="D453" i="3" s="1"/>
  <c r="E452" i="3"/>
  <c r="D452" i="3" s="1"/>
  <c r="E451" i="3"/>
  <c r="D451" i="3" s="1"/>
  <c r="E450" i="3"/>
  <c r="D450" i="3" s="1"/>
  <c r="E449" i="3"/>
  <c r="D449" i="3" s="1"/>
  <c r="E448" i="3"/>
  <c r="D448" i="3" s="1"/>
  <c r="E447" i="3"/>
  <c r="D447" i="3" s="1"/>
  <c r="E446" i="3"/>
  <c r="D446" i="3" s="1"/>
  <c r="E445" i="3"/>
  <c r="D445" i="3" s="1"/>
  <c r="E444" i="3"/>
  <c r="D444" i="3" s="1"/>
  <c r="E443" i="3"/>
  <c r="D443" i="3" s="1"/>
  <c r="E442" i="3"/>
  <c r="D442" i="3" s="1"/>
  <c r="E441" i="3"/>
  <c r="D441" i="3" s="1"/>
  <c r="E440" i="3"/>
  <c r="D440" i="3" s="1"/>
  <c r="E439" i="3"/>
  <c r="D439" i="3" s="1"/>
  <c r="E438" i="3"/>
  <c r="D438" i="3" s="1"/>
  <c r="E437" i="3"/>
  <c r="D437" i="3" s="1"/>
  <c r="E435" i="3"/>
  <c r="D435" i="3" s="1"/>
  <c r="E434" i="3"/>
  <c r="D434" i="3" s="1"/>
  <c r="E433" i="3"/>
  <c r="D433" i="3" s="1"/>
  <c r="E432" i="3"/>
  <c r="D432" i="3" s="1"/>
  <c r="E431" i="3"/>
  <c r="D431" i="3" s="1"/>
  <c r="E430" i="3"/>
  <c r="D430" i="3" s="1"/>
  <c r="E429" i="3"/>
  <c r="D429" i="3" s="1"/>
  <c r="E428" i="3"/>
  <c r="D428" i="3" s="1"/>
  <c r="E427" i="3"/>
  <c r="D427" i="3" s="1"/>
  <c r="E426" i="3"/>
  <c r="D426" i="3" s="1"/>
  <c r="E425" i="3"/>
  <c r="D425" i="3" s="1"/>
  <c r="E424" i="3"/>
  <c r="D424" i="3" s="1"/>
  <c r="E423" i="3"/>
  <c r="D423" i="3" s="1"/>
  <c r="E422" i="3"/>
  <c r="D422" i="3" s="1"/>
  <c r="E420" i="3"/>
  <c r="D420" i="3" s="1"/>
  <c r="E419" i="3"/>
  <c r="D419" i="3" s="1"/>
  <c r="E418" i="3"/>
  <c r="D418" i="3" s="1"/>
  <c r="E417" i="3"/>
  <c r="D417" i="3" s="1"/>
  <c r="E416" i="3"/>
  <c r="D416" i="3" s="1"/>
  <c r="E415" i="3"/>
  <c r="D415" i="3" s="1"/>
  <c r="E414" i="3"/>
  <c r="D414" i="3" s="1"/>
  <c r="E413" i="3"/>
  <c r="D413" i="3" s="1"/>
  <c r="E412" i="3"/>
  <c r="D412" i="3" s="1"/>
  <c r="E410" i="3"/>
  <c r="D410" i="3" s="1"/>
  <c r="E409" i="3"/>
  <c r="D409" i="3" s="1"/>
  <c r="E408" i="3"/>
  <c r="D408" i="3" s="1"/>
  <c r="E407" i="3"/>
  <c r="D407" i="3" s="1"/>
  <c r="E406" i="3"/>
  <c r="D406" i="3" s="1"/>
  <c r="E405" i="3"/>
  <c r="D405" i="3" s="1"/>
  <c r="E404" i="3"/>
  <c r="D404" i="3" s="1"/>
  <c r="E403" i="3"/>
  <c r="D403" i="3" s="1"/>
  <c r="E402" i="3"/>
  <c r="D402" i="3" s="1"/>
  <c r="E401" i="3"/>
  <c r="D401" i="3" s="1"/>
  <c r="E400" i="3"/>
  <c r="D400" i="3" s="1"/>
  <c r="E398" i="3"/>
  <c r="D398" i="3" s="1"/>
  <c r="E397" i="3"/>
  <c r="D397" i="3" s="1"/>
  <c r="E396" i="3"/>
  <c r="D396" i="3" s="1"/>
  <c r="E395" i="3"/>
  <c r="D395" i="3" s="1"/>
  <c r="E394" i="3"/>
  <c r="D394" i="3" s="1"/>
  <c r="E393" i="3"/>
  <c r="D393" i="3" s="1"/>
  <c r="E392" i="3"/>
  <c r="D392" i="3" s="1"/>
  <c r="E391" i="3"/>
  <c r="D391" i="3" s="1"/>
  <c r="E390" i="3"/>
  <c r="D390" i="3" s="1"/>
  <c r="E389" i="3"/>
  <c r="D389" i="3" s="1"/>
  <c r="E388" i="3"/>
  <c r="D388" i="3" s="1"/>
  <c r="E387" i="3"/>
  <c r="D387" i="3" s="1"/>
  <c r="E386" i="3"/>
  <c r="D386" i="3" s="1"/>
  <c r="E385" i="3"/>
  <c r="D385" i="3" s="1"/>
  <c r="E384" i="3"/>
  <c r="D384" i="3" s="1"/>
  <c r="E383" i="3"/>
  <c r="D383" i="3" s="1"/>
  <c r="E382" i="3"/>
  <c r="D382" i="3" s="1"/>
  <c r="E380" i="3"/>
  <c r="D380" i="3" s="1"/>
  <c r="E379" i="3"/>
  <c r="D379" i="3" s="1"/>
  <c r="E378" i="3"/>
  <c r="D378" i="3" s="1"/>
  <c r="E377" i="3"/>
  <c r="D377" i="3" s="1"/>
  <c r="E376" i="3"/>
  <c r="D376" i="3" s="1"/>
  <c r="E375" i="3"/>
  <c r="D375" i="3" s="1"/>
  <c r="E374" i="3"/>
  <c r="D374" i="3" s="1"/>
  <c r="E373" i="3"/>
  <c r="D373" i="3" s="1"/>
  <c r="E372" i="3"/>
  <c r="D372" i="3" s="1"/>
  <c r="E371" i="3"/>
  <c r="D371" i="3" s="1"/>
  <c r="E370" i="3"/>
  <c r="D370" i="3" s="1"/>
  <c r="E369" i="3"/>
  <c r="D369" i="3" s="1"/>
  <c r="E368" i="3"/>
  <c r="D368" i="3" s="1"/>
  <c r="E366" i="3"/>
  <c r="D366" i="3" s="1"/>
  <c r="E365" i="3"/>
  <c r="D365" i="3" s="1"/>
  <c r="E363" i="3"/>
  <c r="D363" i="3" s="1"/>
  <c r="E362" i="3"/>
  <c r="D362" i="3" s="1"/>
  <c r="E361" i="3"/>
  <c r="D361" i="3" s="1"/>
  <c r="E360" i="3"/>
  <c r="D360" i="3" s="1"/>
  <c r="E359" i="3"/>
  <c r="D359" i="3" s="1"/>
  <c r="E358" i="3"/>
  <c r="D358" i="3" s="1"/>
  <c r="E357" i="3"/>
  <c r="D357" i="3" s="1"/>
  <c r="E356" i="3"/>
  <c r="D356" i="3" s="1"/>
  <c r="E355" i="3"/>
  <c r="D355" i="3" s="1"/>
  <c r="E353" i="3"/>
  <c r="D353" i="3" s="1"/>
  <c r="E352" i="3"/>
  <c r="D352" i="3" s="1"/>
  <c r="E351" i="3"/>
  <c r="D351" i="3" s="1"/>
  <c r="E350" i="3"/>
  <c r="D350" i="3" s="1"/>
  <c r="E349" i="3"/>
  <c r="D349" i="3" s="1"/>
  <c r="E348" i="3"/>
  <c r="D348" i="3" s="1"/>
  <c r="E347" i="3"/>
  <c r="D347" i="3" s="1"/>
  <c r="E346" i="3"/>
  <c r="D346" i="3" s="1"/>
  <c r="E345" i="3"/>
  <c r="D345" i="3" s="1"/>
  <c r="E344" i="3"/>
  <c r="D344" i="3" s="1"/>
  <c r="E343" i="3"/>
  <c r="D343" i="3" s="1"/>
  <c r="E342" i="3"/>
  <c r="D342" i="3" s="1"/>
  <c r="E341" i="3"/>
  <c r="D341" i="3" s="1"/>
  <c r="E339" i="3"/>
  <c r="D339" i="3" s="1"/>
  <c r="E338" i="3"/>
  <c r="D338" i="3" s="1"/>
  <c r="E337" i="3"/>
  <c r="D337" i="3" s="1"/>
  <c r="E336" i="3"/>
  <c r="D336" i="3" s="1"/>
  <c r="E335" i="3"/>
  <c r="D335" i="3" s="1"/>
  <c r="E333" i="3"/>
  <c r="D333" i="3" s="1"/>
  <c r="E332" i="3"/>
  <c r="D332" i="3" s="1"/>
  <c r="E331" i="3"/>
  <c r="D331" i="3" s="1"/>
  <c r="E330" i="3"/>
  <c r="D330" i="3" s="1"/>
  <c r="E329" i="3"/>
  <c r="D329" i="3" s="1"/>
  <c r="E328" i="3"/>
  <c r="D328" i="3" s="1"/>
  <c r="E327" i="3"/>
  <c r="D327" i="3" s="1"/>
  <c r="E326" i="3"/>
  <c r="D326" i="3" s="1"/>
  <c r="E325" i="3"/>
  <c r="D325" i="3" s="1"/>
  <c r="E324" i="3"/>
  <c r="D324" i="3" s="1"/>
  <c r="E323" i="3"/>
  <c r="D323" i="3" s="1"/>
  <c r="E322" i="3"/>
  <c r="D322" i="3" s="1"/>
  <c r="E321" i="3"/>
  <c r="D321" i="3" s="1"/>
  <c r="E320" i="3"/>
  <c r="D320" i="3" s="1"/>
  <c r="E319" i="3"/>
  <c r="D319" i="3" s="1"/>
  <c r="E318" i="3"/>
  <c r="D318" i="3" s="1"/>
  <c r="E316" i="3"/>
  <c r="D316" i="3" s="1"/>
  <c r="E315" i="3"/>
  <c r="D315" i="3" s="1"/>
  <c r="E314" i="3"/>
  <c r="D314" i="3" s="1"/>
  <c r="E313" i="3"/>
  <c r="D313" i="3" s="1"/>
  <c r="E312" i="3"/>
  <c r="D312" i="3" s="1"/>
  <c r="E308" i="3"/>
  <c r="D308" i="3" s="1"/>
  <c r="E306" i="3"/>
  <c r="D306" i="3" s="1"/>
  <c r="E305" i="3"/>
  <c r="D305" i="3" s="1"/>
  <c r="E304" i="3"/>
  <c r="D304" i="3" s="1"/>
  <c r="E302" i="3"/>
  <c r="D302" i="3" s="1"/>
  <c r="E300" i="3"/>
  <c r="D300" i="3" s="1"/>
  <c r="E298" i="3"/>
  <c r="D298" i="3" s="1"/>
  <c r="E297" i="3"/>
  <c r="D297" i="3" s="1"/>
  <c r="E296" i="3"/>
  <c r="D296" i="3" s="1"/>
  <c r="E295" i="3"/>
  <c r="D295" i="3" s="1"/>
  <c r="E294" i="3"/>
  <c r="D294" i="3" s="1"/>
  <c r="E293" i="3"/>
  <c r="D293" i="3" s="1"/>
  <c r="E291" i="3"/>
  <c r="D291" i="3" s="1"/>
  <c r="E290" i="3"/>
  <c r="D290" i="3" s="1"/>
  <c r="E289" i="3"/>
  <c r="D289" i="3" s="1"/>
  <c r="E288" i="3"/>
  <c r="D288" i="3" s="1"/>
  <c r="E287" i="3"/>
  <c r="D287" i="3" s="1"/>
  <c r="E286" i="3"/>
  <c r="D286" i="3" s="1"/>
  <c r="E284" i="3"/>
  <c r="D284" i="3" s="1"/>
  <c r="E283" i="3"/>
  <c r="D283" i="3" s="1"/>
  <c r="E282" i="3"/>
  <c r="D282" i="3" s="1"/>
  <c r="E281" i="3"/>
  <c r="D281" i="3" s="1"/>
  <c r="E280" i="3"/>
  <c r="D280" i="3" s="1"/>
  <c r="E279" i="3"/>
  <c r="D279" i="3" s="1"/>
  <c r="E278" i="3"/>
  <c r="D278" i="3" s="1"/>
  <c r="E277" i="3"/>
  <c r="D277" i="3" s="1"/>
  <c r="E276" i="3"/>
  <c r="D276" i="3" s="1"/>
  <c r="E275" i="3"/>
  <c r="D275" i="3" s="1"/>
  <c r="E274" i="3"/>
  <c r="D274" i="3" s="1"/>
  <c r="E273" i="3"/>
  <c r="D273" i="3" s="1"/>
  <c r="E272" i="3"/>
  <c r="D272" i="3" s="1"/>
  <c r="E271" i="3"/>
  <c r="D271" i="3" s="1"/>
  <c r="E270" i="3"/>
  <c r="D270" i="3" s="1"/>
  <c r="E268" i="3"/>
  <c r="D268" i="3" s="1"/>
  <c r="E267" i="3"/>
  <c r="D267" i="3" s="1"/>
  <c r="E266" i="3"/>
  <c r="D266" i="3" s="1"/>
  <c r="E265" i="3"/>
  <c r="D265" i="3" s="1"/>
  <c r="E264" i="3"/>
  <c r="D264" i="3" s="1"/>
  <c r="E263" i="3"/>
  <c r="D263" i="3" s="1"/>
  <c r="E262" i="3"/>
  <c r="D262" i="3" s="1"/>
  <c r="E261" i="3"/>
  <c r="D261" i="3" s="1"/>
  <c r="E260" i="3"/>
  <c r="D260" i="3" s="1"/>
  <c r="E259" i="3"/>
  <c r="D259" i="3" s="1"/>
  <c r="E258" i="3"/>
  <c r="D258" i="3" s="1"/>
  <c r="E257" i="3"/>
  <c r="D257" i="3" s="1"/>
  <c r="E256" i="3"/>
  <c r="D256" i="3" s="1"/>
  <c r="E255" i="3"/>
  <c r="D255" i="3" s="1"/>
  <c r="E254" i="3"/>
  <c r="D254" i="3" s="1"/>
  <c r="E252" i="3"/>
  <c r="D252" i="3" s="1"/>
  <c r="E251" i="3"/>
  <c r="D251" i="3" s="1"/>
  <c r="E250" i="3"/>
  <c r="D250" i="3" s="1"/>
  <c r="E249" i="3"/>
  <c r="D249" i="3" s="1"/>
  <c r="E248" i="3"/>
  <c r="D248" i="3" s="1"/>
  <c r="E247" i="3"/>
  <c r="D247" i="3" s="1"/>
  <c r="E246" i="3"/>
  <c r="D246" i="3" s="1"/>
  <c r="E245" i="3"/>
  <c r="D245" i="3" s="1"/>
  <c r="E244" i="3"/>
  <c r="D244" i="3" s="1"/>
  <c r="E243" i="3"/>
  <c r="D243" i="3" s="1"/>
  <c r="E241" i="3"/>
  <c r="D241" i="3" s="1"/>
  <c r="E240" i="3"/>
  <c r="D240" i="3" s="1"/>
  <c r="E239" i="3"/>
  <c r="D239" i="3" s="1"/>
  <c r="E238" i="3"/>
  <c r="D238" i="3" s="1"/>
  <c r="E236" i="3"/>
  <c r="D236" i="3" s="1"/>
  <c r="E235" i="3"/>
  <c r="D235" i="3" s="1"/>
  <c r="E234" i="3"/>
  <c r="D234" i="3" s="1"/>
  <c r="E233" i="3"/>
  <c r="D233" i="3" s="1"/>
  <c r="E232" i="3"/>
  <c r="D232" i="3" s="1"/>
  <c r="E231" i="3"/>
  <c r="D231" i="3" s="1"/>
  <c r="E230" i="3"/>
  <c r="D230" i="3" s="1"/>
  <c r="E229" i="3"/>
  <c r="D229" i="3" s="1"/>
  <c r="E228" i="3"/>
  <c r="D228" i="3" s="1"/>
  <c r="E227" i="3"/>
  <c r="D227" i="3" s="1"/>
  <c r="E226" i="3"/>
  <c r="D226" i="3" s="1"/>
  <c r="E225" i="3"/>
  <c r="D225" i="3" s="1"/>
  <c r="E224" i="3"/>
  <c r="D224" i="3" s="1"/>
  <c r="E223" i="3"/>
  <c r="D223" i="3" s="1"/>
  <c r="E222" i="3"/>
  <c r="D222" i="3" s="1"/>
  <c r="E221" i="3"/>
  <c r="D221" i="3" s="1"/>
  <c r="E220" i="3"/>
  <c r="D220" i="3" s="1"/>
  <c r="E218" i="3"/>
  <c r="D218" i="3" s="1"/>
  <c r="E217" i="3"/>
  <c r="D217" i="3" s="1"/>
  <c r="E216" i="3"/>
  <c r="D216" i="3" s="1"/>
  <c r="E215" i="3"/>
  <c r="D215" i="3" s="1"/>
  <c r="E214" i="3"/>
  <c r="D214" i="3" s="1"/>
  <c r="E213" i="3"/>
  <c r="D213" i="3" s="1"/>
  <c r="E212" i="3"/>
  <c r="D212" i="3" s="1"/>
  <c r="E211" i="3"/>
  <c r="D211" i="3" s="1"/>
  <c r="E210" i="3"/>
  <c r="D210" i="3" s="1"/>
  <c r="E209" i="3"/>
  <c r="D209" i="3" s="1"/>
  <c r="E208" i="3"/>
  <c r="D208" i="3" s="1"/>
  <c r="E207" i="3"/>
  <c r="D207" i="3" s="1"/>
  <c r="E206" i="3"/>
  <c r="D206" i="3" s="1"/>
  <c r="E205" i="3"/>
  <c r="D205" i="3" s="1"/>
  <c r="E204" i="3"/>
  <c r="D204" i="3" s="1"/>
  <c r="E203" i="3"/>
  <c r="D203" i="3" s="1"/>
  <c r="E202" i="3"/>
  <c r="D202" i="3" s="1"/>
  <c r="E201" i="3"/>
  <c r="D201" i="3" s="1"/>
  <c r="E200" i="3"/>
  <c r="D200" i="3" s="1"/>
  <c r="E199" i="3"/>
  <c r="D199" i="3" s="1"/>
  <c r="E198" i="3"/>
  <c r="D198" i="3" s="1"/>
  <c r="E197" i="3"/>
  <c r="D197" i="3" s="1"/>
  <c r="E196" i="3"/>
  <c r="D196" i="3" s="1"/>
  <c r="E195" i="3"/>
  <c r="D195" i="3" s="1"/>
  <c r="E194" i="3"/>
  <c r="D194" i="3" s="1"/>
  <c r="E191" i="3"/>
  <c r="D191" i="3" s="1"/>
  <c r="E189" i="3"/>
  <c r="D189" i="3" s="1"/>
  <c r="E187" i="3"/>
  <c r="D187" i="3" s="1"/>
  <c r="E186" i="3"/>
  <c r="D186" i="3" s="1"/>
  <c r="E185" i="3"/>
  <c r="D185" i="3" s="1"/>
  <c r="E184" i="3"/>
  <c r="D184" i="3" s="1"/>
  <c r="E183" i="3"/>
  <c r="D183" i="3" s="1"/>
  <c r="E182" i="3"/>
  <c r="D182" i="3" s="1"/>
  <c r="E180" i="3"/>
  <c r="D180" i="3" s="1"/>
  <c r="E179" i="3"/>
  <c r="D179" i="3" s="1"/>
  <c r="E178" i="3"/>
  <c r="D178" i="3" s="1"/>
  <c r="E177" i="3"/>
  <c r="D177" i="3" s="1"/>
  <c r="E176" i="3"/>
  <c r="D176" i="3" s="1"/>
  <c r="E175" i="3"/>
  <c r="D175" i="3" s="1"/>
  <c r="E174" i="3"/>
  <c r="D174" i="3" s="1"/>
  <c r="E173" i="3"/>
  <c r="D173" i="3" s="1"/>
  <c r="E172" i="3"/>
  <c r="D172" i="3" s="1"/>
  <c r="E170" i="3"/>
  <c r="D170" i="3" s="1"/>
  <c r="E169" i="3"/>
  <c r="D169" i="3" s="1"/>
  <c r="E168" i="3"/>
  <c r="D168" i="3" s="1"/>
  <c r="E167" i="3"/>
  <c r="D167" i="3" s="1"/>
  <c r="E166" i="3"/>
  <c r="D166" i="3" s="1"/>
  <c r="E165" i="3"/>
  <c r="D165" i="3" s="1"/>
  <c r="E164" i="3"/>
  <c r="D164" i="3" s="1"/>
  <c r="E163" i="3"/>
  <c r="D163" i="3" s="1"/>
  <c r="E162" i="3"/>
  <c r="D162" i="3" s="1"/>
  <c r="E161" i="3"/>
  <c r="D161" i="3" s="1"/>
  <c r="E160" i="3"/>
  <c r="D160" i="3" s="1"/>
  <c r="E159" i="3"/>
  <c r="D159" i="3" s="1"/>
  <c r="E158" i="3"/>
  <c r="D158" i="3" s="1"/>
  <c r="E157" i="3"/>
  <c r="D157" i="3" s="1"/>
  <c r="E156" i="3"/>
  <c r="D156" i="3" s="1"/>
  <c r="E155" i="3"/>
  <c r="D155" i="3" s="1"/>
  <c r="E154" i="3"/>
  <c r="D154" i="3" s="1"/>
  <c r="E152" i="3"/>
  <c r="D152" i="3" s="1"/>
  <c r="E151" i="3"/>
  <c r="D151" i="3" s="1"/>
  <c r="E150" i="3"/>
  <c r="D150" i="3" s="1"/>
  <c r="E149" i="3"/>
  <c r="D149" i="3" s="1"/>
  <c r="E148" i="3"/>
  <c r="D148" i="3" s="1"/>
  <c r="E147" i="3"/>
  <c r="D147" i="3" s="1"/>
  <c r="E145" i="3"/>
  <c r="D145" i="3" s="1"/>
  <c r="E144" i="3"/>
  <c r="D144" i="3" s="1"/>
  <c r="E143" i="3"/>
  <c r="D143" i="3" s="1"/>
  <c r="E142" i="3"/>
  <c r="D142" i="3" s="1"/>
  <c r="E141" i="3"/>
  <c r="D141" i="3" s="1"/>
  <c r="E140" i="3"/>
  <c r="D140" i="3" s="1"/>
  <c r="E139" i="3"/>
  <c r="D139" i="3" s="1"/>
  <c r="E138" i="3"/>
  <c r="D138" i="3" s="1"/>
  <c r="E137" i="3"/>
  <c r="D137" i="3" s="1"/>
  <c r="E136" i="3"/>
  <c r="D136" i="3" s="1"/>
  <c r="E134" i="3"/>
  <c r="D134" i="3" s="1"/>
  <c r="E132" i="3"/>
  <c r="D132" i="3" s="1"/>
  <c r="E131" i="3"/>
  <c r="D131" i="3" s="1"/>
  <c r="E130" i="3"/>
  <c r="D130" i="3" s="1"/>
  <c r="E129" i="3"/>
  <c r="D129" i="3" s="1"/>
  <c r="E128" i="3"/>
  <c r="D128" i="3" s="1"/>
  <c r="E127" i="3"/>
  <c r="D127" i="3" s="1"/>
  <c r="E126" i="3"/>
  <c r="D126" i="3" s="1"/>
  <c r="E125" i="3"/>
  <c r="D125" i="3" s="1"/>
  <c r="E123" i="3"/>
  <c r="D123" i="3" s="1"/>
  <c r="E122" i="3"/>
  <c r="D122" i="3" s="1"/>
  <c r="E119" i="3"/>
  <c r="D119" i="3" s="1"/>
  <c r="E118" i="3"/>
  <c r="D118" i="3" s="1"/>
  <c r="E117" i="3"/>
  <c r="D117" i="3" s="1"/>
  <c r="E116" i="3"/>
  <c r="D116" i="3" s="1"/>
  <c r="E115" i="3"/>
  <c r="D115" i="3" s="1"/>
  <c r="E114" i="3"/>
  <c r="D114" i="3" s="1"/>
  <c r="E113" i="3"/>
  <c r="D113" i="3" s="1"/>
  <c r="E112" i="3"/>
  <c r="D112" i="3" s="1"/>
  <c r="E111" i="3"/>
  <c r="D111" i="3" s="1"/>
  <c r="E110" i="3"/>
  <c r="D110" i="3" s="1"/>
  <c r="E109" i="3"/>
  <c r="D109" i="3" s="1"/>
  <c r="E108" i="3"/>
  <c r="D108" i="3" s="1"/>
  <c r="E107" i="3"/>
  <c r="D107" i="3" s="1"/>
  <c r="E106" i="3"/>
  <c r="D106" i="3" s="1"/>
  <c r="E105" i="3"/>
  <c r="D105" i="3" s="1"/>
  <c r="E104" i="3"/>
  <c r="D104" i="3" s="1"/>
  <c r="E103" i="3"/>
  <c r="D103" i="3" s="1"/>
  <c r="E102" i="3"/>
  <c r="D102" i="3" s="1"/>
  <c r="E101" i="3"/>
  <c r="D101" i="3" s="1"/>
  <c r="E100" i="3"/>
  <c r="D100" i="3" s="1"/>
  <c r="E99" i="3"/>
  <c r="D99" i="3" s="1"/>
  <c r="E98" i="3"/>
  <c r="D98" i="3" s="1"/>
  <c r="E97" i="3"/>
  <c r="D97" i="3" s="1"/>
  <c r="E96" i="3"/>
  <c r="D96" i="3" s="1"/>
  <c r="E95" i="3"/>
  <c r="D95" i="3" s="1"/>
  <c r="E94" i="3"/>
  <c r="D94" i="3" s="1"/>
  <c r="E93" i="3"/>
  <c r="D93" i="3" s="1"/>
  <c r="E92" i="3"/>
  <c r="D92" i="3" s="1"/>
  <c r="E91" i="3"/>
  <c r="D91" i="3" s="1"/>
  <c r="E90" i="3"/>
  <c r="D90" i="3" s="1"/>
  <c r="E89" i="3"/>
  <c r="D89" i="3" s="1"/>
  <c r="E88" i="3"/>
  <c r="D88" i="3" s="1"/>
  <c r="E87" i="3"/>
  <c r="D87" i="3" s="1"/>
  <c r="E86" i="3"/>
  <c r="D86" i="3" s="1"/>
  <c r="E84" i="3"/>
  <c r="D84" i="3" s="1"/>
  <c r="E83" i="3"/>
  <c r="D83" i="3" s="1"/>
  <c r="E81" i="3"/>
  <c r="D81" i="3" s="1"/>
  <c r="E80" i="3"/>
  <c r="D80" i="3" s="1"/>
  <c r="E79" i="3"/>
  <c r="D79" i="3" s="1"/>
  <c r="E78" i="3"/>
  <c r="D78" i="3" s="1"/>
  <c r="E77" i="3"/>
  <c r="D77" i="3" s="1"/>
  <c r="E76" i="3"/>
  <c r="D76" i="3" s="1"/>
  <c r="E75" i="3"/>
  <c r="D75" i="3" s="1"/>
  <c r="E74" i="3"/>
  <c r="D74" i="3" s="1"/>
  <c r="E73" i="3"/>
  <c r="D73" i="3" s="1"/>
  <c r="E72" i="3"/>
  <c r="D72" i="3" s="1"/>
  <c r="E71" i="3"/>
  <c r="D71" i="3" s="1"/>
  <c r="E70" i="3"/>
  <c r="D70" i="3" s="1"/>
  <c r="E69" i="3"/>
  <c r="D69" i="3" s="1"/>
  <c r="E63" i="3"/>
  <c r="D63" i="3" s="1"/>
  <c r="E62" i="3"/>
  <c r="D62" i="3" s="1"/>
  <c r="E61" i="3"/>
  <c r="D61" i="3" s="1"/>
  <c r="E60" i="3"/>
  <c r="D60" i="3" s="1"/>
  <c r="E59" i="3"/>
  <c r="D59" i="3" s="1"/>
  <c r="E58" i="3"/>
  <c r="D58" i="3" s="1"/>
  <c r="E57" i="3"/>
  <c r="D57" i="3" s="1"/>
  <c r="E56" i="3"/>
  <c r="D56" i="3" s="1"/>
  <c r="E55" i="3"/>
  <c r="D55" i="3" s="1"/>
  <c r="E54" i="3"/>
  <c r="D54" i="3" s="1"/>
  <c r="E53" i="3"/>
  <c r="D53" i="3" s="1"/>
  <c r="E52" i="3"/>
  <c r="D52" i="3" s="1"/>
  <c r="E51" i="3"/>
  <c r="D51" i="3" s="1"/>
  <c r="E50" i="3"/>
  <c r="D50" i="3" s="1"/>
  <c r="E49" i="3"/>
  <c r="D49" i="3" s="1"/>
  <c r="E48" i="3"/>
  <c r="D48" i="3" s="1"/>
  <c r="E15" i="3"/>
  <c r="D15" i="3" s="1"/>
  <c r="E16" i="3"/>
  <c r="D16" i="3" s="1"/>
  <c r="E17" i="3"/>
  <c r="D17" i="3" s="1"/>
  <c r="E18" i="3"/>
  <c r="D18" i="3" s="1"/>
  <c r="E19" i="3"/>
  <c r="D19" i="3" s="1"/>
  <c r="E20" i="3"/>
  <c r="D20" i="3" s="1"/>
  <c r="E21" i="3"/>
  <c r="D21" i="3" s="1"/>
  <c r="E22" i="3"/>
  <c r="D22" i="3" s="1"/>
  <c r="E23" i="3"/>
  <c r="D23" i="3" s="1"/>
  <c r="E24" i="3"/>
  <c r="D24" i="3" s="1"/>
  <c r="E25" i="3"/>
  <c r="D25" i="3" s="1"/>
  <c r="E26" i="3"/>
  <c r="D26" i="3" s="1"/>
  <c r="E27" i="3"/>
  <c r="D27" i="3" s="1"/>
  <c r="E28" i="3"/>
  <c r="D28" i="3" s="1"/>
  <c r="E29" i="3"/>
  <c r="D29" i="3" s="1"/>
  <c r="E30" i="3"/>
  <c r="D30" i="3" s="1"/>
  <c r="E31" i="3"/>
  <c r="D31" i="3" s="1"/>
  <c r="E32" i="3"/>
  <c r="D32" i="3" s="1"/>
  <c r="E33" i="3"/>
  <c r="D33" i="3" s="1"/>
  <c r="E34" i="3"/>
  <c r="D34" i="3" s="1"/>
  <c r="E35" i="3"/>
  <c r="D35" i="3" s="1"/>
  <c r="E36" i="3"/>
  <c r="D36" i="3" s="1"/>
  <c r="E37" i="3"/>
  <c r="D37" i="3" s="1"/>
  <c r="E38" i="3"/>
  <c r="D38" i="3" s="1"/>
  <c r="E39" i="3"/>
  <c r="D39" i="3" s="1"/>
  <c r="E40" i="3"/>
  <c r="D40" i="3" s="1"/>
  <c r="E41" i="3"/>
  <c r="D41" i="3" s="1"/>
  <c r="E42" i="3"/>
  <c r="D42" i="3" s="1"/>
  <c r="E43" i="3"/>
  <c r="D43" i="3" s="1"/>
  <c r="E44" i="3"/>
  <c r="D44" i="3" s="1"/>
  <c r="E45" i="3"/>
  <c r="D45" i="3" s="1"/>
  <c r="E46" i="3"/>
  <c r="D46" i="3" s="1"/>
  <c r="E14" i="3"/>
  <c r="D14" i="3" s="1"/>
  <c r="E546" i="3" l="1"/>
  <c r="D546" i="3" s="1"/>
  <c r="D547" i="3"/>
  <c r="C191" i="3"/>
  <c r="C1099" i="3" l="1"/>
  <c r="C1332" i="3" l="1"/>
  <c r="C1331" i="3"/>
  <c r="C1152" i="3"/>
  <c r="C1092" i="3"/>
  <c r="C1091" i="3"/>
  <c r="C1090" i="3"/>
  <c r="C1089" i="3"/>
  <c r="C1088" i="3"/>
  <c r="C1087" i="3"/>
  <c r="C302" i="3"/>
  <c r="D5" i="1" l="1"/>
  <c r="C7" i="1"/>
  <c r="M7" i="1" s="1"/>
  <c r="O7" i="1" s="1"/>
  <c r="C9" i="1"/>
  <c r="M9" i="1" s="1"/>
  <c r="O9" i="1" s="1"/>
  <c r="C11" i="1"/>
  <c r="M11" i="1" s="1"/>
  <c r="O11" i="1" s="1"/>
  <c r="C13" i="1"/>
  <c r="M13" i="1" s="1"/>
  <c r="O13" i="1" s="1"/>
  <c r="D15" i="1"/>
  <c r="D17" i="1"/>
  <c r="F19" i="1"/>
  <c r="F21" i="1"/>
  <c r="F23" i="1"/>
  <c r="D25" i="1"/>
  <c r="F27" i="1"/>
  <c r="M5" i="1"/>
  <c r="O5" i="1" s="1"/>
  <c r="C6" i="1"/>
  <c r="M6" i="1" s="1"/>
  <c r="O6" i="1" s="1"/>
  <c r="D6" i="1"/>
  <c r="F6" i="1"/>
  <c r="C8" i="1"/>
  <c r="M8" i="1" s="1"/>
  <c r="O8" i="1" s="1"/>
  <c r="D8" i="1"/>
  <c r="F8" i="1"/>
  <c r="C10" i="1"/>
  <c r="M10" i="1" s="1"/>
  <c r="O10" i="1" s="1"/>
  <c r="D10" i="1"/>
  <c r="F10" i="1"/>
  <c r="C12" i="1"/>
  <c r="M12" i="1" s="1"/>
  <c r="O12" i="1" s="1"/>
  <c r="D12" i="1"/>
  <c r="F12" i="1"/>
  <c r="C14" i="1"/>
  <c r="M14" i="1" s="1"/>
  <c r="O14" i="1" s="1"/>
  <c r="D14" i="1"/>
  <c r="F14" i="1"/>
  <c r="C15" i="1"/>
  <c r="M15" i="1" s="1"/>
  <c r="O15" i="1" s="1"/>
  <c r="C16" i="1"/>
  <c r="M16" i="1" s="1"/>
  <c r="O16" i="1" s="1"/>
  <c r="D16" i="1"/>
  <c r="F16" i="1"/>
  <c r="C17" i="1"/>
  <c r="M17" i="1" s="1"/>
  <c r="O17" i="1" s="1"/>
  <c r="C18" i="1"/>
  <c r="M18" i="1" s="1"/>
  <c r="O18" i="1" s="1"/>
  <c r="D18" i="1"/>
  <c r="F18" i="1"/>
  <c r="D19" i="1"/>
  <c r="C20" i="1"/>
  <c r="M20" i="1" s="1"/>
  <c r="O20" i="1" s="1"/>
  <c r="D20" i="1"/>
  <c r="F20" i="1"/>
  <c r="D21" i="1"/>
  <c r="C22" i="1"/>
  <c r="M22" i="1" s="1"/>
  <c r="O22" i="1" s="1"/>
  <c r="D22" i="1"/>
  <c r="F22" i="1"/>
  <c r="D23" i="1"/>
  <c r="C24" i="1"/>
  <c r="M24" i="1" s="1"/>
  <c r="O24" i="1" s="1"/>
  <c r="D24" i="1"/>
  <c r="F24" i="1"/>
  <c r="C25" i="1"/>
  <c r="M25" i="1" s="1"/>
  <c r="O25" i="1" s="1"/>
  <c r="F25" i="1"/>
  <c r="C26" i="1"/>
  <c r="M26" i="1" s="1"/>
  <c r="O26" i="1" s="1"/>
  <c r="D26" i="1"/>
  <c r="F26" i="1"/>
  <c r="D27" i="1"/>
  <c r="C28" i="1"/>
  <c r="M28" i="1" s="1"/>
  <c r="O28" i="1" s="1"/>
  <c r="D28" i="1"/>
  <c r="F28" i="1"/>
  <c r="C29" i="1"/>
  <c r="M29" i="1" s="1"/>
  <c r="O29" i="1" s="1"/>
  <c r="D29" i="1"/>
  <c r="E29" i="1" s="1"/>
  <c r="F29" i="1"/>
  <c r="C33" i="1"/>
  <c r="M33" i="1" s="1"/>
  <c r="O33" i="1" s="1"/>
  <c r="D33" i="1"/>
  <c r="F33" i="1"/>
  <c r="E22" i="1" l="1"/>
  <c r="G22" i="1" s="1"/>
  <c r="H22" i="1" s="1"/>
  <c r="I22" i="1" s="1"/>
  <c r="E23" i="1"/>
  <c r="G23" i="1" s="1"/>
  <c r="H23" i="1" s="1"/>
  <c r="I23" i="1" s="1"/>
  <c r="E28" i="1"/>
  <c r="G28" i="1" s="1"/>
  <c r="H28" i="1" s="1"/>
  <c r="I28" i="1" s="1"/>
  <c r="E26" i="1"/>
  <c r="G26" i="1" s="1"/>
  <c r="H26" i="1" s="1"/>
  <c r="I26" i="1" s="1"/>
  <c r="E12" i="1"/>
  <c r="G12" i="1" s="1"/>
  <c r="H12" i="1" s="1"/>
  <c r="I12" i="1" s="1"/>
  <c r="E20" i="1"/>
  <c r="G20" i="1" s="1"/>
  <c r="H20" i="1" s="1"/>
  <c r="I20" i="1" s="1"/>
  <c r="E16" i="1"/>
  <c r="G16" i="1" s="1"/>
  <c r="H16" i="1" s="1"/>
  <c r="I16" i="1" s="1"/>
  <c r="E14" i="1"/>
  <c r="G14" i="1" s="1"/>
  <c r="H14" i="1" s="1"/>
  <c r="I14" i="1" s="1"/>
  <c r="E6" i="1"/>
  <c r="G6" i="1" s="1"/>
  <c r="H6" i="1" s="1"/>
  <c r="I6" i="1" s="1"/>
  <c r="E25" i="1"/>
  <c r="E17" i="1"/>
  <c r="E24" i="1"/>
  <c r="G24" i="1" s="1"/>
  <c r="H24" i="1" s="1"/>
  <c r="I24" i="1" s="1"/>
  <c r="E18" i="1"/>
  <c r="E27" i="1"/>
  <c r="G27" i="1" s="1"/>
  <c r="H27" i="1" s="1"/>
  <c r="I27" i="1" s="1"/>
  <c r="E8" i="1"/>
  <c r="G8" i="1" s="1"/>
  <c r="H8" i="1" s="1"/>
  <c r="I8" i="1" s="1"/>
  <c r="E15" i="1"/>
  <c r="E33" i="1"/>
  <c r="G33" i="1" s="1"/>
  <c r="H33" i="1" s="1"/>
  <c r="I33" i="1" s="1"/>
  <c r="E21" i="1"/>
  <c r="G21" i="1" s="1"/>
  <c r="H21" i="1" s="1"/>
  <c r="I21" i="1" s="1"/>
  <c r="E19" i="1"/>
  <c r="G19" i="1" s="1"/>
  <c r="H19" i="1" s="1"/>
  <c r="I19" i="1" s="1"/>
  <c r="E10" i="1"/>
  <c r="G10" i="1" s="1"/>
  <c r="H10" i="1" s="1"/>
  <c r="I10" i="1" s="1"/>
  <c r="E5" i="1"/>
  <c r="G25" i="1"/>
  <c r="H25" i="1" s="1"/>
  <c r="I25" i="1" s="1"/>
  <c r="C27" i="1"/>
  <c r="M27" i="1" s="1"/>
  <c r="O27" i="1" s="1"/>
  <c r="C23" i="1"/>
  <c r="M23" i="1" s="1"/>
  <c r="O23" i="1" s="1"/>
  <c r="C21" i="1"/>
  <c r="M21" i="1" s="1"/>
  <c r="O21" i="1" s="1"/>
  <c r="C19" i="1"/>
  <c r="M19" i="1" s="1"/>
  <c r="O19" i="1" s="1"/>
  <c r="F13" i="1"/>
  <c r="F11" i="1"/>
  <c r="F9" i="1"/>
  <c r="F7" i="1"/>
  <c r="F17" i="1"/>
  <c r="F15" i="1"/>
  <c r="D13" i="1"/>
  <c r="D11" i="1"/>
  <c r="D9" i="1"/>
  <c r="D7" i="1"/>
  <c r="F5" i="1"/>
  <c r="G29" i="1"/>
  <c r="H29" i="1" s="1"/>
  <c r="I29" i="1" s="1"/>
  <c r="G18" i="1"/>
  <c r="H18" i="1" s="1"/>
  <c r="I18" i="1" s="1"/>
  <c r="G17" i="1" l="1"/>
  <c r="H17" i="1" s="1"/>
  <c r="I17" i="1" s="1"/>
  <c r="J17" i="1" s="1"/>
  <c r="K17" i="1" s="1"/>
  <c r="L17" i="1" s="1"/>
  <c r="G5" i="1"/>
  <c r="H5" i="1" s="1"/>
  <c r="I5" i="1" s="1"/>
  <c r="J5" i="1" s="1"/>
  <c r="K5" i="1" s="1"/>
  <c r="L5" i="1" s="1"/>
  <c r="G15" i="1"/>
  <c r="H15" i="1" s="1"/>
  <c r="I15" i="1" s="1"/>
  <c r="J15" i="1" s="1"/>
  <c r="K15" i="1" s="1"/>
  <c r="L15" i="1" s="1"/>
  <c r="E11" i="1"/>
  <c r="G11" i="1" s="1"/>
  <c r="H11" i="1" s="1"/>
  <c r="I11" i="1" s="1"/>
  <c r="J11" i="1" s="1"/>
  <c r="K11" i="1" s="1"/>
  <c r="L11" i="1" s="1"/>
  <c r="E13" i="1"/>
  <c r="G13" i="1" s="1"/>
  <c r="E7" i="1"/>
  <c r="G7" i="1" s="1"/>
  <c r="E9" i="1"/>
  <c r="G9" i="1" s="1"/>
  <c r="J26" i="1"/>
  <c r="K26" i="1" s="1"/>
  <c r="L26" i="1" s="1"/>
  <c r="J29" i="1"/>
  <c r="K29" i="1" s="1"/>
  <c r="L29" i="1" s="1"/>
  <c r="J23" i="1"/>
  <c r="K23" i="1" s="1"/>
  <c r="L23" i="1" s="1"/>
  <c r="J20" i="1"/>
  <c r="K20" i="1" s="1"/>
  <c r="L20" i="1" s="1"/>
  <c r="J33" i="1"/>
  <c r="K33" i="1" s="1"/>
  <c r="L33" i="1" s="1"/>
  <c r="J24" i="1"/>
  <c r="K24" i="1" s="1"/>
  <c r="L24" i="1" s="1"/>
  <c r="J19" i="1"/>
  <c r="K19" i="1" s="1"/>
  <c r="L19" i="1" s="1"/>
  <c r="J27" i="1"/>
  <c r="K27" i="1" s="1"/>
  <c r="L27" i="1" s="1"/>
  <c r="J25" i="1"/>
  <c r="K25" i="1" s="1"/>
  <c r="L25" i="1" s="1"/>
  <c r="J22" i="1"/>
  <c r="K22" i="1" s="1"/>
  <c r="L22" i="1" s="1"/>
  <c r="J28" i="1"/>
  <c r="K28" i="1" s="1"/>
  <c r="L28" i="1" s="1"/>
  <c r="J21" i="1"/>
  <c r="K21" i="1" s="1"/>
  <c r="L21" i="1" s="1"/>
  <c r="J8" i="1"/>
  <c r="K8" i="1" s="1"/>
  <c r="L8" i="1" s="1"/>
  <c r="J16" i="1"/>
  <c r="K16" i="1" s="1"/>
  <c r="L16" i="1" s="1"/>
  <c r="J14" i="1"/>
  <c r="K14" i="1" s="1"/>
  <c r="L14" i="1" s="1"/>
  <c r="J6" i="1"/>
  <c r="K6" i="1" s="1"/>
  <c r="L6" i="1" s="1"/>
  <c r="J12" i="1"/>
  <c r="K12" i="1" s="1"/>
  <c r="L12" i="1" s="1"/>
  <c r="J10" i="1"/>
  <c r="K10" i="1" s="1"/>
  <c r="L10" i="1" s="1"/>
  <c r="J18" i="1"/>
  <c r="K18" i="1" s="1"/>
  <c r="L18" i="1" s="1"/>
  <c r="H7" i="1" l="1"/>
  <c r="I7" i="1" s="1"/>
  <c r="J7" i="1" s="1"/>
  <c r="K7" i="1" s="1"/>
  <c r="L7" i="1" s="1"/>
  <c r="H9" i="1"/>
  <c r="I9" i="1" s="1"/>
  <c r="J9" i="1" s="1"/>
  <c r="K9" i="1" s="1"/>
  <c r="L9" i="1" s="1"/>
  <c r="H13" i="1"/>
  <c r="I13" i="1" s="1"/>
  <c r="J13" i="1" l="1"/>
  <c r="K13" i="1" s="1"/>
  <c r="L13" i="1" s="1"/>
  <c r="F1056" i="1" l="1"/>
  <c r="F1055" i="1"/>
  <c r="E1056" i="1"/>
  <c r="E1055" i="1"/>
  <c r="O1179" i="1"/>
  <c r="P1179" i="1"/>
  <c r="G1056" i="1" l="1"/>
  <c r="G1055" i="1"/>
  <c r="H1055" i="1" s="1"/>
  <c r="I1055" i="1" s="1"/>
  <c r="H1056" i="1"/>
  <c r="I1056" i="1" s="1"/>
  <c r="E1344" i="1"/>
  <c r="G1344" i="1" s="1"/>
  <c r="H1344" i="1" s="1"/>
  <c r="I1344" i="1" s="1"/>
  <c r="E1343" i="1"/>
  <c r="G1343" i="1" s="1"/>
  <c r="H1343" i="1" s="1"/>
  <c r="I1343" i="1" s="1"/>
  <c r="E1342" i="1"/>
  <c r="G1342" i="1" s="1"/>
  <c r="H1342" i="1" s="1"/>
  <c r="I1342" i="1" s="1"/>
  <c r="E1341" i="1"/>
  <c r="G1341" i="1" s="1"/>
  <c r="H1341" i="1" s="1"/>
  <c r="I1341" i="1" s="1"/>
  <c r="E1340" i="1"/>
  <c r="G1340" i="1" s="1"/>
  <c r="H1340" i="1" s="1"/>
  <c r="I1340" i="1" s="1"/>
  <c r="E1339" i="1"/>
  <c r="G1339" i="1" s="1"/>
  <c r="H1339" i="1" s="1"/>
  <c r="I1339" i="1" s="1"/>
  <c r="J1056" i="1" l="1"/>
  <c r="K1056" i="1" s="1"/>
  <c r="L1056" i="1" s="1"/>
  <c r="J1055" i="1"/>
  <c r="K1055" i="1" s="1"/>
  <c r="L1055" i="1" s="1"/>
  <c r="J1344" i="1"/>
  <c r="K1344" i="1" s="1"/>
  <c r="L1344" i="1" s="1"/>
  <c r="J1343" i="1"/>
  <c r="K1343" i="1" s="1"/>
  <c r="L1343" i="1" s="1"/>
  <c r="J1341" i="1"/>
  <c r="K1341" i="1" s="1"/>
  <c r="L1341" i="1" s="1"/>
  <c r="J1342" i="1"/>
  <c r="K1342" i="1" s="1"/>
  <c r="L1342" i="1" s="1"/>
  <c r="J1340" i="1"/>
  <c r="K1340" i="1" s="1"/>
  <c r="L1340" i="1" s="1"/>
  <c r="J1339" i="1"/>
  <c r="K1339" i="1" s="1"/>
  <c r="L1339" i="1" s="1"/>
  <c r="E1201" i="1"/>
  <c r="G1201" i="1" s="1"/>
  <c r="H1201" i="1" s="1"/>
  <c r="I1201" i="1" s="1"/>
  <c r="E1202" i="1"/>
  <c r="G1202" i="1" s="1"/>
  <c r="H1202" i="1" s="1"/>
  <c r="I1202" i="1" s="1"/>
  <c r="O1201" i="1"/>
  <c r="P1201" i="1"/>
  <c r="O1202" i="1"/>
  <c r="P1202" i="1"/>
  <c r="O1307" i="1"/>
  <c r="P1307" i="1"/>
  <c r="E1307" i="1"/>
  <c r="G1307" i="1" s="1"/>
  <c r="H1307" i="1" s="1"/>
  <c r="I1307" i="1" s="1"/>
  <c r="O1200" i="1"/>
  <c r="P1200" i="1"/>
  <c r="E1200" i="1"/>
  <c r="G1200" i="1" s="1"/>
  <c r="H1200" i="1" s="1"/>
  <c r="I1200" i="1" s="1"/>
  <c r="J1202" i="1" l="1"/>
  <c r="K1202" i="1" s="1"/>
  <c r="L1202" i="1" s="1"/>
  <c r="J1201" i="1"/>
  <c r="K1201" i="1" s="1"/>
  <c r="L1201" i="1" s="1"/>
  <c r="J1307" i="1"/>
  <c r="K1307" i="1" s="1"/>
  <c r="L1307" i="1" s="1"/>
  <c r="J1200" i="1"/>
  <c r="K1200" i="1" s="1"/>
  <c r="L1200" i="1" s="1"/>
  <c r="G1199" i="1" l="1"/>
  <c r="H1199" i="1" s="1"/>
  <c r="I1199" i="1" s="1"/>
  <c r="J1199" i="1" l="1"/>
  <c r="K1199" i="1" s="1"/>
  <c r="L1199" i="1" s="1"/>
  <c r="O1198" i="1"/>
  <c r="P1198" i="1"/>
  <c r="O1199" i="1"/>
  <c r="P1199" i="1"/>
  <c r="E1198" i="1"/>
  <c r="G1198" i="1" s="1"/>
  <c r="H1198" i="1" s="1"/>
  <c r="I1198" i="1" s="1"/>
  <c r="E1179" i="1"/>
  <c r="G1179" i="1" s="1"/>
  <c r="H1179" i="1" s="1"/>
  <c r="O1168" i="1"/>
  <c r="P1168" i="1"/>
  <c r="E1168" i="1"/>
  <c r="G1168" i="1" s="1"/>
  <c r="H1168" i="1" s="1"/>
  <c r="I1168" i="1" s="1"/>
  <c r="N517" i="1"/>
  <c r="N511" i="1"/>
  <c r="J1198" i="1" l="1"/>
  <c r="K1198" i="1" s="1"/>
  <c r="L1198" i="1" s="1"/>
  <c r="I1179" i="1"/>
  <c r="J1168" i="1"/>
  <c r="K1168" i="1" s="1"/>
  <c r="L1168" i="1" s="1"/>
  <c r="M333" i="1"/>
  <c r="M332" i="1"/>
  <c r="M1312" i="1"/>
  <c r="M1311" i="1"/>
  <c r="M1310" i="1"/>
  <c r="M1303" i="1"/>
  <c r="M1302" i="1"/>
  <c r="M1301" i="1"/>
  <c r="M1300" i="1"/>
  <c r="M1299" i="1"/>
  <c r="M1298" i="1"/>
  <c r="M1297" i="1"/>
  <c r="M1241" i="1"/>
  <c r="M1054" i="1"/>
  <c r="M1024" i="1"/>
  <c r="M1021" i="1"/>
  <c r="M1018" i="1"/>
  <c r="M1012" i="1"/>
  <c r="M1002" i="1"/>
  <c r="M877" i="1"/>
  <c r="M876" i="1"/>
  <c r="M875" i="1"/>
  <c r="M874" i="1"/>
  <c r="M318" i="1"/>
  <c r="M313" i="1"/>
  <c r="M309" i="1"/>
  <c r="M308" i="1"/>
  <c r="M307" i="1"/>
  <c r="M297" i="1"/>
  <c r="M289" i="1"/>
  <c r="M287" i="1"/>
  <c r="M286" i="1"/>
  <c r="M285" i="1"/>
  <c r="M277" i="1"/>
  <c r="M259" i="1"/>
  <c r="M258" i="1"/>
  <c r="M246" i="1"/>
  <c r="M244" i="1"/>
  <c r="M236" i="1"/>
  <c r="M231" i="1"/>
  <c r="M227" i="1"/>
  <c r="M223" i="1"/>
  <c r="M222" i="1"/>
  <c r="J1179" i="1" l="1"/>
  <c r="K1179" i="1" s="1"/>
  <c r="L1179" i="1" s="1"/>
  <c r="E1241" i="1"/>
  <c r="G1241" i="1" s="1"/>
  <c r="H1241" i="1" s="1"/>
  <c r="I1241" i="1" s="1"/>
  <c r="J1241" i="1" l="1"/>
  <c r="K1241" i="1" s="1"/>
  <c r="L1241" i="1" s="1"/>
  <c r="P203" i="1" l="1"/>
  <c r="P222" i="1"/>
  <c r="P223" i="1"/>
  <c r="P227" i="1"/>
  <c r="P231" i="1"/>
  <c r="P236" i="1"/>
  <c r="P244" i="1"/>
  <c r="P246" i="1"/>
  <c r="P277" i="1"/>
  <c r="P285" i="1"/>
  <c r="P289" i="1"/>
  <c r="P297" i="1"/>
  <c r="P307" i="1"/>
  <c r="P308" i="1"/>
  <c r="P309" i="1"/>
  <c r="P313" i="1"/>
  <c r="P318" i="1"/>
  <c r="P874" i="1"/>
  <c r="P875" i="1"/>
  <c r="P876" i="1"/>
  <c r="P877" i="1"/>
  <c r="P1002" i="1"/>
  <c r="P1012" i="1"/>
  <c r="P1018" i="1"/>
  <c r="P1021" i="1"/>
  <c r="P1024" i="1"/>
  <c r="P1297" i="1"/>
  <c r="P1298" i="1"/>
  <c r="P1299" i="1"/>
  <c r="P1300" i="1"/>
  <c r="P1301" i="1"/>
  <c r="P1302" i="1"/>
  <c r="P1303" i="1"/>
  <c r="P1310" i="1"/>
  <c r="P1311" i="1"/>
  <c r="P1312" i="1"/>
  <c r="N1317" i="1"/>
  <c r="E1317" i="1" l="1"/>
  <c r="G1317" i="1" s="1"/>
  <c r="H1317" i="1" s="1"/>
  <c r="I1317" i="1" s="1"/>
  <c r="J1317" i="1" l="1"/>
  <c r="K1317" i="1" s="1"/>
  <c r="L1317" i="1" s="1"/>
  <c r="E1347" i="1"/>
  <c r="E1346" i="1"/>
  <c r="E1018" i="1" l="1"/>
  <c r="G1018" i="1" s="1"/>
  <c r="H1018" i="1" s="1"/>
  <c r="I1018" i="1" s="1"/>
  <c r="J1018" i="1" l="1"/>
  <c r="K1018" i="1" s="1"/>
  <c r="L1018" i="1" s="1"/>
  <c r="C1092" i="1" l="1"/>
  <c r="P1092" i="1" l="1"/>
  <c r="M1092" i="1"/>
  <c r="E1095" i="1"/>
  <c r="G1095" i="1" s="1"/>
  <c r="E1096" i="1"/>
  <c r="G1096" i="1" s="1"/>
  <c r="E1097" i="1"/>
  <c r="G1097" i="1" s="1"/>
  <c r="E1098" i="1"/>
  <c r="G1098" i="1" s="1"/>
  <c r="E1099" i="1"/>
  <c r="G1099" i="1" s="1"/>
  <c r="H1099" i="1" l="1"/>
  <c r="I1099" i="1" s="1"/>
  <c r="H1097" i="1"/>
  <c r="I1097" i="1" s="1"/>
  <c r="H1096" i="1"/>
  <c r="I1096" i="1" s="1"/>
  <c r="H1098" i="1"/>
  <c r="I1098" i="1" s="1"/>
  <c r="H1095" i="1"/>
  <c r="I1095" i="1" s="1"/>
  <c r="J1095" i="1" l="1"/>
  <c r="K1095" i="1" s="1"/>
  <c r="L1095" i="1" s="1"/>
  <c r="J1099" i="1"/>
  <c r="K1099" i="1" s="1"/>
  <c r="L1099" i="1" s="1"/>
  <c r="J1097" i="1"/>
  <c r="K1097" i="1" s="1"/>
  <c r="L1097" i="1" s="1"/>
  <c r="J1098" i="1"/>
  <c r="K1098" i="1" s="1"/>
  <c r="L1098" i="1" s="1"/>
  <c r="J1096" i="1"/>
  <c r="K1096" i="1" s="1"/>
  <c r="L1096" i="1" s="1"/>
  <c r="E287" i="1" l="1"/>
  <c r="G287" i="1" s="1"/>
  <c r="H287" i="1" s="1"/>
  <c r="I287" i="1" s="1"/>
  <c r="E286" i="1"/>
  <c r="G286" i="1" s="1"/>
  <c r="H286" i="1" s="1"/>
  <c r="I286" i="1" s="1"/>
  <c r="E259" i="1"/>
  <c r="G259" i="1" s="1"/>
  <c r="H259" i="1" s="1"/>
  <c r="I259" i="1" s="1"/>
  <c r="E332" i="1"/>
  <c r="G332" i="1" s="1"/>
  <c r="H332" i="1" s="1"/>
  <c r="I332" i="1" s="1"/>
  <c r="E333" i="1"/>
  <c r="G333" i="1" s="1"/>
  <c r="H333" i="1" s="1"/>
  <c r="I333" i="1" s="1"/>
  <c r="E258" i="1"/>
  <c r="G258" i="1" s="1"/>
  <c r="J287" i="1" l="1"/>
  <c r="K287" i="1" s="1"/>
  <c r="L287" i="1" s="1"/>
  <c r="J286" i="1"/>
  <c r="K286" i="1" s="1"/>
  <c r="L286" i="1" s="1"/>
  <c r="J259" i="1"/>
  <c r="K259" i="1" s="1"/>
  <c r="L259" i="1" s="1"/>
  <c r="J333" i="1"/>
  <c r="K333" i="1" s="1"/>
  <c r="L333" i="1" s="1"/>
  <c r="J332" i="1"/>
  <c r="K332" i="1" s="1"/>
  <c r="L332" i="1" s="1"/>
  <c r="H258" i="1"/>
  <c r="I258" i="1" s="1"/>
  <c r="J258" i="1" l="1"/>
  <c r="K258" i="1" s="1"/>
  <c r="L258" i="1" s="1"/>
  <c r="E878" i="1" l="1"/>
  <c r="G878" i="1" s="1"/>
  <c r="E879" i="1"/>
  <c r="G879" i="1" s="1"/>
  <c r="E880" i="1"/>
  <c r="G880" i="1" s="1"/>
  <c r="E881" i="1"/>
  <c r="G881" i="1" s="1"/>
  <c r="E1065" i="1"/>
  <c r="G1065" i="1" s="1"/>
  <c r="H881" i="1" l="1"/>
  <c r="I881" i="1" s="1"/>
  <c r="H880" i="1"/>
  <c r="I880" i="1" s="1"/>
  <c r="H878" i="1"/>
  <c r="I878" i="1" s="1"/>
  <c r="H879" i="1"/>
  <c r="I879" i="1" s="1"/>
  <c r="H1065" i="1"/>
  <c r="I1065" i="1" s="1"/>
  <c r="P8" i="1" l="1"/>
  <c r="J879" i="1"/>
  <c r="K879" i="1" s="1"/>
  <c r="L879" i="1" s="1"/>
  <c r="J881" i="1"/>
  <c r="K881" i="1" s="1"/>
  <c r="L881" i="1" s="1"/>
  <c r="J878" i="1"/>
  <c r="K878" i="1" s="1"/>
  <c r="L878" i="1" s="1"/>
  <c r="J880" i="1"/>
  <c r="K880" i="1" s="1"/>
  <c r="L880" i="1" s="1"/>
  <c r="J1065" i="1"/>
  <c r="K1065" i="1" s="1"/>
  <c r="L1065" i="1" s="1"/>
  <c r="E1338" i="1" l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4" i="1"/>
  <c r="D1322" i="1"/>
  <c r="E1322" i="1" s="1"/>
  <c r="D1321" i="1"/>
  <c r="E1321" i="1" s="1"/>
  <c r="E1320" i="1"/>
  <c r="E1316" i="1"/>
  <c r="E1315" i="1"/>
  <c r="E1314" i="1"/>
  <c r="E1309" i="1"/>
  <c r="E1306" i="1"/>
  <c r="E1312" i="1"/>
  <c r="E1311" i="1"/>
  <c r="E1310" i="1"/>
  <c r="D1298" i="1"/>
  <c r="D1299" i="1"/>
  <c r="D1300" i="1"/>
  <c r="D1301" i="1"/>
  <c r="D1302" i="1"/>
  <c r="D1303" i="1"/>
  <c r="D1297" i="1"/>
  <c r="D1293" i="1"/>
  <c r="D1294" i="1"/>
  <c r="D1292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70" i="1"/>
  <c r="E1171" i="1"/>
  <c r="E1172" i="1"/>
  <c r="E1173" i="1"/>
  <c r="E1174" i="1"/>
  <c r="E1175" i="1"/>
  <c r="E1176" i="1"/>
  <c r="E1177" i="1"/>
  <c r="E1178" i="1"/>
  <c r="E1181" i="1"/>
  <c r="E1279" i="1" s="1"/>
  <c r="E1182" i="1"/>
  <c r="E1280" i="1" s="1"/>
  <c r="E1183" i="1"/>
  <c r="E1281" i="1" s="1"/>
  <c r="E1184" i="1"/>
  <c r="E1282" i="1" s="1"/>
  <c r="E1185" i="1"/>
  <c r="E1283" i="1" s="1"/>
  <c r="E1186" i="1"/>
  <c r="E1284" i="1" s="1"/>
  <c r="E1187" i="1"/>
  <c r="E1285" i="1" s="1"/>
  <c r="E1188" i="1"/>
  <c r="E1286" i="1" s="1"/>
  <c r="E1189" i="1"/>
  <c r="E1287" i="1" s="1"/>
  <c r="E1190" i="1"/>
  <c r="E1288" i="1" s="1"/>
  <c r="E1191" i="1"/>
  <c r="E1289" i="1" s="1"/>
  <c r="E1192" i="1"/>
  <c r="E1290" i="1" s="1"/>
  <c r="E1194" i="1"/>
  <c r="E1292" i="1" s="1"/>
  <c r="E1195" i="1"/>
  <c r="E1293" i="1" s="1"/>
  <c r="E1196" i="1"/>
  <c r="E1294" i="1" s="1"/>
  <c r="E1197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4" i="1"/>
  <c r="E1225" i="1"/>
  <c r="E1226" i="1"/>
  <c r="E1227" i="1"/>
  <c r="E1228" i="1"/>
  <c r="E1229" i="1"/>
  <c r="E1232" i="1"/>
  <c r="E1297" i="1" s="1"/>
  <c r="E1233" i="1"/>
  <c r="E1298" i="1" s="1"/>
  <c r="E1234" i="1"/>
  <c r="E1299" i="1" s="1"/>
  <c r="E1235" i="1"/>
  <c r="E1300" i="1" s="1"/>
  <c r="E1236" i="1"/>
  <c r="E1301" i="1" s="1"/>
  <c r="E1237" i="1"/>
  <c r="E1302" i="1" s="1"/>
  <c r="E1238" i="1"/>
  <c r="E1303" i="1" s="1"/>
  <c r="E1239" i="1"/>
  <c r="E1240" i="1"/>
  <c r="E1242" i="1"/>
  <c r="E1244" i="1"/>
  <c r="E1245" i="1"/>
  <c r="E1246" i="1"/>
  <c r="E1247" i="1"/>
  <c r="E1248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9" i="1"/>
  <c r="E1270" i="1"/>
  <c r="E1271" i="1"/>
  <c r="E1272" i="1"/>
  <c r="E1273" i="1"/>
  <c r="E1274" i="1"/>
  <c r="E1275" i="1"/>
  <c r="E1276" i="1"/>
  <c r="E1277" i="1"/>
  <c r="E1083" i="1" l="1"/>
  <c r="E1084" i="1"/>
  <c r="E1085" i="1"/>
  <c r="E1105" i="1"/>
  <c r="E1106" i="1"/>
  <c r="E1064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870" i="1" l="1"/>
  <c r="E889" i="1"/>
  <c r="G889" i="1" s="1"/>
  <c r="E509" i="1"/>
  <c r="E499" i="1"/>
  <c r="E500" i="1"/>
  <c r="G500" i="1" s="1"/>
  <c r="H500" i="1" s="1"/>
  <c r="I500" i="1" s="1"/>
  <c r="E501" i="1"/>
  <c r="E502" i="1"/>
  <c r="E503" i="1"/>
  <c r="E504" i="1"/>
  <c r="G504" i="1" s="1"/>
  <c r="H504" i="1" s="1"/>
  <c r="I504" i="1" s="1"/>
  <c r="E505" i="1"/>
  <c r="E506" i="1"/>
  <c r="E507" i="1"/>
  <c r="E508" i="1"/>
  <c r="G508" i="1" s="1"/>
  <c r="H508" i="1" s="1"/>
  <c r="I508" i="1" s="1"/>
  <c r="E727" i="1"/>
  <c r="E728" i="1"/>
  <c r="E729" i="1"/>
  <c r="E730" i="1"/>
  <c r="E731" i="1"/>
  <c r="E732" i="1"/>
  <c r="E808" i="1"/>
  <c r="E245" i="1"/>
  <c r="E328" i="1"/>
  <c r="E186" i="1"/>
  <c r="E187" i="1"/>
  <c r="E13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9" i="1"/>
  <c r="F130" i="1"/>
  <c r="F131" i="1"/>
  <c r="F132" i="1"/>
  <c r="F133" i="1"/>
  <c r="F134" i="1"/>
  <c r="F136" i="1"/>
  <c r="F137" i="1"/>
  <c r="F139" i="1"/>
  <c r="F140" i="1"/>
  <c r="F142" i="1"/>
  <c r="F143" i="1"/>
  <c r="F144" i="1"/>
  <c r="F146" i="1"/>
  <c r="F148" i="1"/>
  <c r="F150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  <c r="F202" i="1"/>
  <c r="F204" i="1"/>
  <c r="F205" i="1"/>
  <c r="F206" i="1"/>
  <c r="F207" i="1"/>
  <c r="F208" i="1"/>
  <c r="F209" i="1"/>
  <c r="F210" i="1"/>
  <c r="F211" i="1"/>
  <c r="F212" i="1"/>
  <c r="F214" i="1"/>
  <c r="F217" i="1"/>
  <c r="F218" i="1"/>
  <c r="F219" i="1"/>
  <c r="F220" i="1"/>
  <c r="F221" i="1"/>
  <c r="F232" i="1"/>
  <c r="F233" i="1"/>
  <c r="F234" i="1"/>
  <c r="F235" i="1"/>
  <c r="F237" i="1"/>
  <c r="F238" i="1"/>
  <c r="F239" i="1"/>
  <c r="F240" i="1"/>
  <c r="F242" i="1"/>
  <c r="F243" i="1"/>
  <c r="F245" i="1"/>
  <c r="F247" i="1"/>
  <c r="F248" i="1"/>
  <c r="F249" i="1"/>
  <c r="F250" i="1"/>
  <c r="F251" i="1"/>
  <c r="F252" i="1"/>
  <c r="F253" i="1"/>
  <c r="F254" i="1"/>
  <c r="F255" i="1"/>
  <c r="F256" i="1"/>
  <c r="F257" i="1"/>
  <c r="F262" i="1"/>
  <c r="F264" i="1"/>
  <c r="F266" i="1"/>
  <c r="F268" i="1"/>
  <c r="F269" i="1"/>
  <c r="F271" i="1"/>
  <c r="F272" i="1"/>
  <c r="F273" i="1"/>
  <c r="F274" i="1"/>
  <c r="F275" i="1"/>
  <c r="F278" i="1"/>
  <c r="F279" i="1"/>
  <c r="F280" i="1"/>
  <c r="F281" i="1"/>
  <c r="F283" i="1"/>
  <c r="F284" i="1"/>
  <c r="F291" i="1"/>
  <c r="F292" i="1"/>
  <c r="F293" i="1"/>
  <c r="F294" i="1"/>
  <c r="F295" i="1"/>
  <c r="F298" i="1"/>
  <c r="F301" i="1"/>
  <c r="F302" i="1"/>
  <c r="F303" i="1"/>
  <c r="F305" i="1"/>
  <c r="F306" i="1"/>
  <c r="F311" i="1"/>
  <c r="F312" i="1"/>
  <c r="F314" i="1"/>
  <c r="F315" i="1"/>
  <c r="F316" i="1"/>
  <c r="F322" i="1"/>
  <c r="F324" i="1"/>
  <c r="F325" i="1"/>
  <c r="F326" i="1"/>
  <c r="G328" i="1"/>
  <c r="F331" i="1"/>
  <c r="F334" i="1"/>
  <c r="F335" i="1"/>
  <c r="F336" i="1"/>
  <c r="F337" i="1"/>
  <c r="F338" i="1"/>
  <c r="F339" i="1"/>
  <c r="F340" i="1"/>
  <c r="F341" i="1"/>
  <c r="F343" i="1"/>
  <c r="F345" i="1"/>
  <c r="F346" i="1"/>
  <c r="F347" i="1"/>
  <c r="F348" i="1"/>
  <c r="F350" i="1"/>
  <c r="F354" i="1"/>
  <c r="F362" i="1"/>
  <c r="F363" i="1"/>
  <c r="F370" i="1"/>
  <c r="F371" i="1"/>
  <c r="F372" i="1"/>
  <c r="F374" i="1"/>
  <c r="F375" i="1"/>
  <c r="F378" i="1"/>
  <c r="F380" i="1"/>
  <c r="F384" i="1"/>
  <c r="F385" i="1"/>
  <c r="F386" i="1"/>
  <c r="F387" i="1"/>
  <c r="F388" i="1"/>
  <c r="F389" i="1"/>
  <c r="F391" i="1"/>
  <c r="F393" i="1"/>
  <c r="F397" i="1"/>
  <c r="F400" i="1"/>
  <c r="F403" i="1"/>
  <c r="F404" i="1"/>
  <c r="F405" i="1"/>
  <c r="F406" i="1"/>
  <c r="F407" i="1"/>
  <c r="F408" i="1"/>
  <c r="F409" i="1"/>
  <c r="F410" i="1"/>
  <c r="F411" i="1"/>
  <c r="F412" i="1"/>
  <c r="F414" i="1"/>
  <c r="F415" i="1"/>
  <c r="F416" i="1"/>
  <c r="F417" i="1"/>
  <c r="F418" i="1"/>
  <c r="F420" i="1"/>
  <c r="F421" i="1"/>
  <c r="F422" i="1"/>
  <c r="F423" i="1"/>
  <c r="F426" i="1"/>
  <c r="F427" i="1"/>
  <c r="F428" i="1"/>
  <c r="F429" i="1"/>
  <c r="F430" i="1"/>
  <c r="F431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6" i="1"/>
  <c r="F487" i="1"/>
  <c r="F488" i="1"/>
  <c r="F489" i="1"/>
  <c r="F490" i="1"/>
  <c r="F492" i="1"/>
  <c r="F493" i="1"/>
  <c r="F494" i="1"/>
  <c r="F495" i="1"/>
  <c r="F496" i="1"/>
  <c r="F497" i="1"/>
  <c r="G502" i="1"/>
  <c r="H502" i="1" s="1"/>
  <c r="I502" i="1" s="1"/>
  <c r="G506" i="1"/>
  <c r="H506" i="1" s="1"/>
  <c r="I506" i="1" s="1"/>
  <c r="F511" i="1"/>
  <c r="F512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13" i="1"/>
  <c r="F514" i="1"/>
  <c r="F515" i="1"/>
  <c r="F516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G728" i="1" s="1"/>
  <c r="F729" i="1"/>
  <c r="F730" i="1"/>
  <c r="G730" i="1" s="1"/>
  <c r="F731" i="1"/>
  <c r="F732" i="1"/>
  <c r="G732" i="1" s="1"/>
  <c r="F734" i="1"/>
  <c r="F735" i="1"/>
  <c r="F736" i="1"/>
  <c r="F737" i="1"/>
  <c r="F738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8" i="1"/>
  <c r="F849" i="1"/>
  <c r="F850" i="1"/>
  <c r="F851" i="1"/>
  <c r="F853" i="1"/>
  <c r="F856" i="1"/>
  <c r="F857" i="1"/>
  <c r="F858" i="1"/>
  <c r="F859" i="1"/>
  <c r="F860" i="1"/>
  <c r="F861" i="1"/>
  <c r="F862" i="1"/>
  <c r="F863" i="1"/>
  <c r="F864" i="1"/>
  <c r="F865" i="1"/>
  <c r="F866" i="1"/>
  <c r="G870" i="1"/>
  <c r="H870" i="1" s="1"/>
  <c r="I870" i="1" s="1"/>
  <c r="F871" i="1"/>
  <c r="F872" i="1"/>
  <c r="F873" i="1"/>
  <c r="F883" i="1"/>
  <c r="F884" i="1"/>
  <c r="F886" i="1"/>
  <c r="F887" i="1"/>
  <c r="F890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G975" i="1"/>
  <c r="G976" i="1"/>
  <c r="H976" i="1" s="1"/>
  <c r="I976" i="1" s="1"/>
  <c r="G977" i="1"/>
  <c r="G978" i="1"/>
  <c r="H978" i="1" s="1"/>
  <c r="I978" i="1" s="1"/>
  <c r="G979" i="1"/>
  <c r="G980" i="1"/>
  <c r="H980" i="1" s="1"/>
  <c r="I980" i="1" s="1"/>
  <c r="G981" i="1"/>
  <c r="G982" i="1"/>
  <c r="H982" i="1" s="1"/>
  <c r="I982" i="1" s="1"/>
  <c r="G983" i="1"/>
  <c r="G984" i="1"/>
  <c r="H984" i="1" s="1"/>
  <c r="I984" i="1" s="1"/>
  <c r="G985" i="1"/>
  <c r="G986" i="1"/>
  <c r="H986" i="1" s="1"/>
  <c r="I986" i="1" s="1"/>
  <c r="G987" i="1"/>
  <c r="G988" i="1"/>
  <c r="H988" i="1" s="1"/>
  <c r="I988" i="1" s="1"/>
  <c r="G989" i="1"/>
  <c r="G990" i="1"/>
  <c r="H990" i="1" s="1"/>
  <c r="I990" i="1" s="1"/>
  <c r="G991" i="1"/>
  <c r="G992" i="1"/>
  <c r="H992" i="1" s="1"/>
  <c r="I992" i="1" s="1"/>
  <c r="G993" i="1"/>
  <c r="G994" i="1"/>
  <c r="H994" i="1" s="1"/>
  <c r="I994" i="1" s="1"/>
  <c r="G995" i="1"/>
  <c r="G996" i="1"/>
  <c r="H996" i="1" s="1"/>
  <c r="I996" i="1" s="1"/>
  <c r="G997" i="1"/>
  <c r="G998" i="1"/>
  <c r="H998" i="1" s="1"/>
  <c r="I998" i="1" s="1"/>
  <c r="F1000" i="1"/>
  <c r="F1001" i="1"/>
  <c r="F1003" i="1"/>
  <c r="F1005" i="1"/>
  <c r="F1006" i="1"/>
  <c r="F1007" i="1"/>
  <c r="F1008" i="1"/>
  <c r="F1009" i="1"/>
  <c r="F1010" i="1"/>
  <c r="F1011" i="1"/>
  <c r="F1013" i="1"/>
  <c r="F1014" i="1"/>
  <c r="F1015" i="1"/>
  <c r="F1016" i="1"/>
  <c r="F1017" i="1"/>
  <c r="F1019" i="1"/>
  <c r="F1020" i="1"/>
  <c r="F1023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1" i="1"/>
  <c r="F1042" i="1"/>
  <c r="F1043" i="1"/>
  <c r="F1044" i="1"/>
  <c r="F1045" i="1"/>
  <c r="F1046" i="1"/>
  <c r="F1047" i="1"/>
  <c r="F1048" i="1"/>
  <c r="F1049" i="1"/>
  <c r="F1050" i="1"/>
  <c r="F1051" i="1"/>
  <c r="F1057" i="1"/>
  <c r="F1059" i="1"/>
  <c r="F1062" i="1"/>
  <c r="F1063" i="1"/>
  <c r="F1064" i="1"/>
  <c r="G1064" i="1" s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G1083" i="1"/>
  <c r="G1084" i="1"/>
  <c r="G1085" i="1"/>
  <c r="F1087" i="1"/>
  <c r="F1088" i="1"/>
  <c r="F1089" i="1"/>
  <c r="F1090" i="1"/>
  <c r="F1091" i="1"/>
  <c r="F1092" i="1"/>
  <c r="F1100" i="1"/>
  <c r="F1101" i="1"/>
  <c r="F1102" i="1"/>
  <c r="F1103" i="1"/>
  <c r="F1104" i="1"/>
  <c r="F1105" i="1"/>
  <c r="G1105" i="1" s="1"/>
  <c r="G1106" i="1"/>
  <c r="F1111" i="1"/>
  <c r="F1112" i="1"/>
  <c r="F1113" i="1"/>
  <c r="F1114" i="1"/>
  <c r="F1115" i="1"/>
  <c r="F1116" i="1"/>
  <c r="F1117" i="1"/>
  <c r="F1118" i="1"/>
  <c r="F1119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264" i="1" s="1"/>
  <c r="G1264" i="1" s="1"/>
  <c r="H1264" i="1" s="1"/>
  <c r="F1165" i="1"/>
  <c r="F1166" i="1"/>
  <c r="F1170" i="1"/>
  <c r="F1171" i="1"/>
  <c r="F1172" i="1"/>
  <c r="F1173" i="1"/>
  <c r="F1174" i="1"/>
  <c r="F1175" i="1"/>
  <c r="F1176" i="1"/>
  <c r="F1177" i="1"/>
  <c r="F1178" i="1"/>
  <c r="F1181" i="1"/>
  <c r="F1182" i="1"/>
  <c r="F1183" i="1"/>
  <c r="F1184" i="1"/>
  <c r="F1185" i="1"/>
  <c r="F1186" i="1"/>
  <c r="F1187" i="1"/>
  <c r="F1188" i="1"/>
  <c r="F1189" i="1"/>
  <c r="F1190" i="1"/>
  <c r="F1194" i="1"/>
  <c r="F1195" i="1"/>
  <c r="F1196" i="1"/>
  <c r="F1294" i="1" s="1"/>
  <c r="G1294" i="1" s="1"/>
  <c r="H1294" i="1" s="1"/>
  <c r="F1197" i="1"/>
  <c r="G1197" i="1" s="1"/>
  <c r="F1204" i="1"/>
  <c r="G1204" i="1" s="1"/>
  <c r="F1205" i="1"/>
  <c r="G1205" i="1" s="1"/>
  <c r="F1206" i="1"/>
  <c r="G1206" i="1" s="1"/>
  <c r="H1206" i="1" s="1"/>
  <c r="I1206" i="1" s="1"/>
  <c r="F1207" i="1"/>
  <c r="G1207" i="1" s="1"/>
  <c r="F1208" i="1"/>
  <c r="G1208" i="1" s="1"/>
  <c r="H1208" i="1" s="1"/>
  <c r="I1208" i="1" s="1"/>
  <c r="F1209" i="1"/>
  <c r="G1209" i="1" s="1"/>
  <c r="F1210" i="1"/>
  <c r="G1210" i="1" s="1"/>
  <c r="H1210" i="1" s="1"/>
  <c r="I1210" i="1" s="1"/>
  <c r="F1211" i="1"/>
  <c r="G1211" i="1" s="1"/>
  <c r="H1211" i="1" s="1"/>
  <c r="I1211" i="1" s="1"/>
  <c r="F1212" i="1"/>
  <c r="G1212" i="1" s="1"/>
  <c r="F1213" i="1"/>
  <c r="G1213" i="1" s="1"/>
  <c r="H1213" i="1" s="1"/>
  <c r="I1213" i="1" s="1"/>
  <c r="F1214" i="1"/>
  <c r="G1214" i="1" s="1"/>
  <c r="F1215" i="1"/>
  <c r="G1215" i="1" s="1"/>
  <c r="H1215" i="1" s="1"/>
  <c r="I1215" i="1" s="1"/>
  <c r="F1216" i="1"/>
  <c r="G1216" i="1" s="1"/>
  <c r="F1217" i="1"/>
  <c r="G1217" i="1" s="1"/>
  <c r="H1217" i="1" s="1"/>
  <c r="I1217" i="1" s="1"/>
  <c r="F1218" i="1"/>
  <c r="G1218" i="1" s="1"/>
  <c r="F1219" i="1"/>
  <c r="G1219" i="1" s="1"/>
  <c r="H1219" i="1" s="1"/>
  <c r="I1219" i="1" s="1"/>
  <c r="F1220" i="1"/>
  <c r="G1220" i="1" s="1"/>
  <c r="F1221" i="1"/>
  <c r="G1221" i="1" s="1"/>
  <c r="H1221" i="1" s="1"/>
  <c r="I1221" i="1" s="1"/>
  <c r="F1222" i="1"/>
  <c r="G1222" i="1" s="1"/>
  <c r="F1224" i="1"/>
  <c r="G1224" i="1" s="1"/>
  <c r="F1225" i="1"/>
  <c r="G1225" i="1" s="1"/>
  <c r="F1226" i="1"/>
  <c r="G1226" i="1" s="1"/>
  <c r="F1227" i="1"/>
  <c r="G1227" i="1" s="1"/>
  <c r="F1228" i="1"/>
  <c r="G1228" i="1" s="1"/>
  <c r="F1229" i="1"/>
  <c r="G1229" i="1" s="1"/>
  <c r="H1229" i="1" s="1"/>
  <c r="I1229" i="1" s="1"/>
  <c r="F1232" i="1"/>
  <c r="F1233" i="1"/>
  <c r="F1234" i="1"/>
  <c r="F1235" i="1"/>
  <c r="F1236" i="1"/>
  <c r="F1237" i="1"/>
  <c r="F1302" i="1" s="1"/>
  <c r="G1302" i="1" s="1"/>
  <c r="H1302" i="1" s="1"/>
  <c r="F1238" i="1"/>
  <c r="F1239" i="1"/>
  <c r="G1239" i="1" s="1"/>
  <c r="H1239" i="1" s="1"/>
  <c r="I1239" i="1" s="1"/>
  <c r="F1240" i="1"/>
  <c r="G1240" i="1" s="1"/>
  <c r="F1242" i="1"/>
  <c r="G1242" i="1" s="1"/>
  <c r="H1242" i="1" s="1"/>
  <c r="I1242" i="1" s="1"/>
  <c r="F1244" i="1"/>
  <c r="G1244" i="1" s="1"/>
  <c r="H1244" i="1" s="1"/>
  <c r="I1244" i="1" s="1"/>
  <c r="F1245" i="1"/>
  <c r="G1245" i="1" s="1"/>
  <c r="F1246" i="1"/>
  <c r="G1246" i="1" s="1"/>
  <c r="H1246" i="1" s="1"/>
  <c r="I1246" i="1" s="1"/>
  <c r="F1247" i="1"/>
  <c r="G1247" i="1" s="1"/>
  <c r="F1248" i="1"/>
  <c r="G1248" i="1" s="1"/>
  <c r="H1248" i="1" s="1"/>
  <c r="I1248" i="1" s="1"/>
  <c r="G1310" i="1"/>
  <c r="H1310" i="1" s="1"/>
  <c r="G1311" i="1"/>
  <c r="H1311" i="1" s="1"/>
  <c r="G1312" i="1"/>
  <c r="H1312" i="1" s="1"/>
  <c r="G1306" i="1"/>
  <c r="H1306" i="1" s="1"/>
  <c r="G1309" i="1"/>
  <c r="H1309" i="1" s="1"/>
  <c r="I1309" i="1" s="1"/>
  <c r="G1314" i="1"/>
  <c r="H1314" i="1" s="1"/>
  <c r="G1315" i="1"/>
  <c r="H1315" i="1" s="1"/>
  <c r="G1316" i="1"/>
  <c r="H1316" i="1" s="1"/>
  <c r="G1320" i="1"/>
  <c r="H1320" i="1" s="1"/>
  <c r="G1321" i="1"/>
  <c r="H1321" i="1" s="1"/>
  <c r="G1322" i="1"/>
  <c r="H1322" i="1" s="1"/>
  <c r="G1324" i="1"/>
  <c r="H1324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F1346" i="1"/>
  <c r="G1346" i="1" s="1"/>
  <c r="H1346" i="1" s="1"/>
  <c r="F1347" i="1"/>
  <c r="G1347" i="1" s="1"/>
  <c r="H1347" i="1" s="1"/>
  <c r="F34" i="1"/>
  <c r="F35" i="1"/>
  <c r="F36" i="1"/>
  <c r="F37" i="1"/>
  <c r="F39" i="1"/>
  <c r="F40" i="1"/>
  <c r="F41" i="1"/>
  <c r="F42" i="1"/>
  <c r="F43" i="1"/>
  <c r="F44" i="1"/>
  <c r="F45" i="1"/>
  <c r="F47" i="1"/>
  <c r="D34" i="1"/>
  <c r="D35" i="1"/>
  <c r="D36" i="1"/>
  <c r="D37" i="1"/>
  <c r="D39" i="1"/>
  <c r="D40" i="1"/>
  <c r="D41" i="1"/>
  <c r="D42" i="1"/>
  <c r="D43" i="1"/>
  <c r="D44" i="1"/>
  <c r="D45" i="1"/>
  <c r="D47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9" i="1"/>
  <c r="D130" i="1"/>
  <c r="D131" i="1"/>
  <c r="D132" i="1"/>
  <c r="D133" i="1"/>
  <c r="D134" i="1"/>
  <c r="D136" i="1"/>
  <c r="D137" i="1"/>
  <c r="D139" i="1"/>
  <c r="D140" i="1"/>
  <c r="D142" i="1"/>
  <c r="D143" i="1"/>
  <c r="D144" i="1"/>
  <c r="D146" i="1"/>
  <c r="D148" i="1"/>
  <c r="D150" i="1"/>
  <c r="E153" i="1"/>
  <c r="E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1" i="1"/>
  <c r="E201" i="1" s="1"/>
  <c r="D202" i="1"/>
  <c r="E202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4" i="1"/>
  <c r="E214" i="1" s="1"/>
  <c r="D217" i="1"/>
  <c r="E217" i="1" s="1"/>
  <c r="D218" i="1"/>
  <c r="E218" i="1" s="1"/>
  <c r="D219" i="1"/>
  <c r="E219" i="1" s="1"/>
  <c r="D220" i="1"/>
  <c r="E220" i="1" s="1"/>
  <c r="D221" i="1"/>
  <c r="E221" i="1" s="1"/>
  <c r="E222" i="1"/>
  <c r="E223" i="1"/>
  <c r="D224" i="1"/>
  <c r="E224" i="1" s="1"/>
  <c r="D225" i="1"/>
  <c r="E225" i="1" s="1"/>
  <c r="D226" i="1"/>
  <c r="E226" i="1" s="1"/>
  <c r="G226" i="1" s="1"/>
  <c r="H226" i="1" s="1"/>
  <c r="E227" i="1"/>
  <c r="D228" i="1"/>
  <c r="E228" i="1" s="1"/>
  <c r="D229" i="1"/>
  <c r="E229" i="1" s="1"/>
  <c r="D230" i="1"/>
  <c r="E230" i="1" s="1"/>
  <c r="E231" i="1"/>
  <c r="D232" i="1"/>
  <c r="E232" i="1" s="1"/>
  <c r="D233" i="1"/>
  <c r="E233" i="1" s="1"/>
  <c r="D234" i="1"/>
  <c r="E234" i="1" s="1"/>
  <c r="D235" i="1"/>
  <c r="E235" i="1" s="1"/>
  <c r="E236" i="1"/>
  <c r="D237" i="1"/>
  <c r="E237" i="1" s="1"/>
  <c r="D238" i="1"/>
  <c r="E238" i="1" s="1"/>
  <c r="D239" i="1"/>
  <c r="E239" i="1" s="1"/>
  <c r="D240" i="1"/>
  <c r="E240" i="1" s="1"/>
  <c r="D242" i="1"/>
  <c r="E242" i="1" s="1"/>
  <c r="G242" i="1" s="1"/>
  <c r="H242" i="1" s="1"/>
  <c r="D243" i="1"/>
  <c r="E243" i="1" s="1"/>
  <c r="E244" i="1"/>
  <c r="E246" i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E252" i="1" s="1"/>
  <c r="D253" i="1"/>
  <c r="E253" i="1" s="1"/>
  <c r="D254" i="1"/>
  <c r="E254" i="1" s="1"/>
  <c r="D255" i="1"/>
  <c r="E255" i="1" s="1"/>
  <c r="D256" i="1"/>
  <c r="E256" i="1" s="1"/>
  <c r="D257" i="1"/>
  <c r="E257" i="1" s="1"/>
  <c r="D261" i="1"/>
  <c r="E261" i="1" s="1"/>
  <c r="D262" i="1"/>
  <c r="E262" i="1" s="1"/>
  <c r="D263" i="1"/>
  <c r="E263" i="1" s="1"/>
  <c r="D264" i="1"/>
  <c r="E264" i="1" s="1"/>
  <c r="D266" i="1"/>
  <c r="E266" i="1" s="1"/>
  <c r="D267" i="1"/>
  <c r="E267" i="1" s="1"/>
  <c r="D268" i="1"/>
  <c r="E268" i="1" s="1"/>
  <c r="D269" i="1"/>
  <c r="E269" i="1" s="1"/>
  <c r="D271" i="1"/>
  <c r="E271" i="1" s="1"/>
  <c r="D272" i="1"/>
  <c r="E272" i="1" s="1"/>
  <c r="D273" i="1"/>
  <c r="E273" i="1" s="1"/>
  <c r="D274" i="1"/>
  <c r="E274" i="1" s="1"/>
  <c r="D275" i="1"/>
  <c r="E275" i="1" s="1"/>
  <c r="G275" i="1" s="1"/>
  <c r="H275" i="1" s="1"/>
  <c r="I275" i="1" s="1"/>
  <c r="E277" i="1"/>
  <c r="D278" i="1"/>
  <c r="E278" i="1" s="1"/>
  <c r="D279" i="1"/>
  <c r="E279" i="1" s="1"/>
  <c r="D280" i="1"/>
  <c r="E280" i="1" s="1"/>
  <c r="D281" i="1"/>
  <c r="E281" i="1" s="1"/>
  <c r="D282" i="1"/>
  <c r="E282" i="1" s="1"/>
  <c r="D283" i="1"/>
  <c r="E283" i="1" s="1"/>
  <c r="D284" i="1"/>
  <c r="E284" i="1" s="1"/>
  <c r="E285" i="1"/>
  <c r="E289" i="1"/>
  <c r="D291" i="1"/>
  <c r="E291" i="1" s="1"/>
  <c r="E292" i="1"/>
  <c r="G292" i="1" s="1"/>
  <c r="H292" i="1" s="1"/>
  <c r="I292" i="1" s="1"/>
  <c r="D293" i="1"/>
  <c r="E293" i="1" s="1"/>
  <c r="D294" i="1"/>
  <c r="E294" i="1" s="1"/>
  <c r="D295" i="1"/>
  <c r="E295" i="1" s="1"/>
  <c r="D296" i="1"/>
  <c r="E296" i="1" s="1"/>
  <c r="E297" i="1"/>
  <c r="D298" i="1"/>
  <c r="E298" i="1" s="1"/>
  <c r="D299" i="1"/>
  <c r="E299" i="1" s="1"/>
  <c r="D300" i="1"/>
  <c r="E300" i="1" s="1"/>
  <c r="D301" i="1"/>
  <c r="E301" i="1" s="1"/>
  <c r="D302" i="1"/>
  <c r="E302" i="1" s="1"/>
  <c r="D303" i="1"/>
  <c r="E303" i="1" s="1"/>
  <c r="D305" i="1"/>
  <c r="E305" i="1" s="1"/>
  <c r="D306" i="1"/>
  <c r="E306" i="1" s="1"/>
  <c r="E307" i="1"/>
  <c r="E308" i="1"/>
  <c r="E309" i="1"/>
  <c r="D311" i="1"/>
  <c r="E311" i="1" s="1"/>
  <c r="D312" i="1"/>
  <c r="E312" i="1" s="1"/>
  <c r="E313" i="1"/>
  <c r="D314" i="1"/>
  <c r="E314" i="1" s="1"/>
  <c r="D315" i="1"/>
  <c r="E315" i="1" s="1"/>
  <c r="D316" i="1"/>
  <c r="E316" i="1" s="1"/>
  <c r="E318" i="1"/>
  <c r="D320" i="1"/>
  <c r="E320" i="1" s="1"/>
  <c r="D322" i="1"/>
  <c r="E322" i="1" s="1"/>
  <c r="D324" i="1"/>
  <c r="E324" i="1" s="1"/>
  <c r="D325" i="1"/>
  <c r="E325" i="1" s="1"/>
  <c r="D326" i="1"/>
  <c r="E326" i="1" s="1"/>
  <c r="D331" i="1"/>
  <c r="E331" i="1" s="1"/>
  <c r="D334" i="1"/>
  <c r="E334" i="1" s="1"/>
  <c r="D335" i="1"/>
  <c r="E335" i="1" s="1"/>
  <c r="D336" i="1"/>
  <c r="E336" i="1" s="1"/>
  <c r="D337" i="1"/>
  <c r="E337" i="1" s="1"/>
  <c r="D338" i="1"/>
  <c r="E338" i="1" s="1"/>
  <c r="D339" i="1"/>
  <c r="E339" i="1" s="1"/>
  <c r="D340" i="1"/>
  <c r="E340" i="1" s="1"/>
  <c r="D341" i="1"/>
  <c r="E341" i="1" s="1"/>
  <c r="D342" i="1"/>
  <c r="E342" i="1" s="1"/>
  <c r="D343" i="1"/>
  <c r="E343" i="1" s="1"/>
  <c r="D344" i="1"/>
  <c r="E344" i="1" s="1"/>
  <c r="D345" i="1"/>
  <c r="E345" i="1" s="1"/>
  <c r="D346" i="1"/>
  <c r="E346" i="1" s="1"/>
  <c r="D347" i="1"/>
  <c r="E347" i="1" s="1"/>
  <c r="D348" i="1"/>
  <c r="E348" i="1" s="1"/>
  <c r="D349" i="1"/>
  <c r="E349" i="1" s="1"/>
  <c r="D350" i="1"/>
  <c r="E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D359" i="1"/>
  <c r="E359" i="1" s="1"/>
  <c r="G359" i="1" s="1"/>
  <c r="H359" i="1" s="1"/>
  <c r="I359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D367" i="1"/>
  <c r="E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74" i="1"/>
  <c r="E374" i="1" s="1"/>
  <c r="D375" i="1"/>
  <c r="E375" i="1" s="1"/>
  <c r="D376" i="1"/>
  <c r="E376" i="1" s="1"/>
  <c r="D377" i="1"/>
  <c r="E377" i="1" s="1"/>
  <c r="D378" i="1"/>
  <c r="E378" i="1" s="1"/>
  <c r="D379" i="1"/>
  <c r="E379" i="1" s="1"/>
  <c r="D380" i="1"/>
  <c r="E380" i="1" s="1"/>
  <c r="D381" i="1"/>
  <c r="E381" i="1" s="1"/>
  <c r="D382" i="1"/>
  <c r="E382" i="1" s="1"/>
  <c r="D383" i="1"/>
  <c r="E383" i="1" s="1"/>
  <c r="D384" i="1"/>
  <c r="E384" i="1" s="1"/>
  <c r="D385" i="1"/>
  <c r="E385" i="1" s="1"/>
  <c r="D386" i="1"/>
  <c r="E386" i="1" s="1"/>
  <c r="D387" i="1"/>
  <c r="E387" i="1" s="1"/>
  <c r="D388" i="1"/>
  <c r="E388" i="1" s="1"/>
  <c r="D389" i="1"/>
  <c r="E389" i="1" s="1"/>
  <c r="D390" i="1"/>
  <c r="E390" i="1" s="1"/>
  <c r="D391" i="1"/>
  <c r="E391" i="1" s="1"/>
  <c r="D392" i="1"/>
  <c r="E392" i="1" s="1"/>
  <c r="D393" i="1"/>
  <c r="E393" i="1" s="1"/>
  <c r="D394" i="1"/>
  <c r="E394" i="1" s="1"/>
  <c r="D395" i="1"/>
  <c r="E395" i="1" s="1"/>
  <c r="D396" i="1"/>
  <c r="E396" i="1" s="1"/>
  <c r="D397" i="1"/>
  <c r="E397" i="1" s="1"/>
  <c r="G397" i="1" s="1"/>
  <c r="H397" i="1" s="1"/>
  <c r="D398" i="1"/>
  <c r="E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G405" i="1" s="1"/>
  <c r="H405" i="1" s="1"/>
  <c r="D406" i="1"/>
  <c r="E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G413" i="1" s="1"/>
  <c r="H413" i="1" s="1"/>
  <c r="D414" i="1"/>
  <c r="E414" i="1" s="1"/>
  <c r="D415" i="1"/>
  <c r="E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D423" i="1"/>
  <c r="E423" i="1" s="1"/>
  <c r="D424" i="1"/>
  <c r="E424" i="1" s="1"/>
  <c r="D425" i="1"/>
  <c r="E425" i="1" s="1"/>
  <c r="D426" i="1"/>
  <c r="E426" i="1" s="1"/>
  <c r="D427" i="1"/>
  <c r="E427" i="1" s="1"/>
  <c r="G427" i="1" s="1"/>
  <c r="H427" i="1" s="1"/>
  <c r="I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D455" i="1"/>
  <c r="E455" i="1" s="1"/>
  <c r="D456" i="1"/>
  <c r="E456" i="1" s="1"/>
  <c r="D457" i="1"/>
  <c r="E457" i="1" s="1"/>
  <c r="G457" i="1" s="1"/>
  <c r="H457" i="1" s="1"/>
  <c r="I457" i="1" s="1"/>
  <c r="D458" i="1"/>
  <c r="E458" i="1" s="1"/>
  <c r="D459" i="1"/>
  <c r="E459" i="1" s="1"/>
  <c r="D460" i="1"/>
  <c r="E460" i="1" s="1"/>
  <c r="D461" i="1"/>
  <c r="E461" i="1" s="1"/>
  <c r="D462" i="1"/>
  <c r="E462" i="1" s="1"/>
  <c r="D463" i="1"/>
  <c r="E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D471" i="1"/>
  <c r="E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E495" i="1" s="1"/>
  <c r="D496" i="1"/>
  <c r="E496" i="1" s="1"/>
  <c r="D497" i="1"/>
  <c r="E497" i="1" s="1"/>
  <c r="E498" i="1"/>
  <c r="D511" i="1"/>
  <c r="E511" i="1" s="1"/>
  <c r="D512" i="1"/>
  <c r="E512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26" i="1"/>
  <c r="E526" i="1" s="1"/>
  <c r="D527" i="1"/>
  <c r="E527" i="1" s="1"/>
  <c r="D528" i="1"/>
  <c r="E528" i="1" s="1"/>
  <c r="D529" i="1"/>
  <c r="E529" i="1" s="1"/>
  <c r="D530" i="1"/>
  <c r="E530" i="1" s="1"/>
  <c r="D531" i="1"/>
  <c r="E531" i="1" s="1"/>
  <c r="D532" i="1"/>
  <c r="E532" i="1" s="1"/>
  <c r="D533" i="1"/>
  <c r="E533" i="1" s="1"/>
  <c r="D534" i="1"/>
  <c r="E534" i="1" s="1"/>
  <c r="D535" i="1"/>
  <c r="E535" i="1" s="1"/>
  <c r="D536" i="1"/>
  <c r="E536" i="1" s="1"/>
  <c r="D537" i="1"/>
  <c r="E537" i="1" s="1"/>
  <c r="D538" i="1"/>
  <c r="E538" i="1" s="1"/>
  <c r="D539" i="1"/>
  <c r="E539" i="1" s="1"/>
  <c r="D540" i="1"/>
  <c r="E540" i="1" s="1"/>
  <c r="D541" i="1"/>
  <c r="E541" i="1" s="1"/>
  <c r="D542" i="1"/>
  <c r="E542" i="1" s="1"/>
  <c r="D543" i="1"/>
  <c r="E543" i="1" s="1"/>
  <c r="D544" i="1"/>
  <c r="E544" i="1" s="1"/>
  <c r="D545" i="1"/>
  <c r="E545" i="1" s="1"/>
  <c r="D546" i="1"/>
  <c r="E546" i="1" s="1"/>
  <c r="D547" i="1"/>
  <c r="E547" i="1" s="1"/>
  <c r="D548" i="1"/>
  <c r="E548" i="1" s="1"/>
  <c r="D549" i="1"/>
  <c r="E549" i="1" s="1"/>
  <c r="D550" i="1"/>
  <c r="E550" i="1" s="1"/>
  <c r="D551" i="1"/>
  <c r="E551" i="1" s="1"/>
  <c r="D552" i="1"/>
  <c r="E552" i="1" s="1"/>
  <c r="D553" i="1"/>
  <c r="E553" i="1" s="1"/>
  <c r="D554" i="1"/>
  <c r="E554" i="1" s="1"/>
  <c r="D555" i="1"/>
  <c r="D556" i="1"/>
  <c r="E556" i="1" s="1"/>
  <c r="D557" i="1"/>
  <c r="E557" i="1" s="1"/>
  <c r="D558" i="1"/>
  <c r="E558" i="1" s="1"/>
  <c r="D559" i="1"/>
  <c r="E559" i="1" s="1"/>
  <c r="D560" i="1"/>
  <c r="E560" i="1" s="1"/>
  <c r="D561" i="1"/>
  <c r="E561" i="1" s="1"/>
  <c r="D562" i="1"/>
  <c r="E562" i="1" s="1"/>
  <c r="D563" i="1"/>
  <c r="E563" i="1" s="1"/>
  <c r="D564" i="1"/>
  <c r="E564" i="1" s="1"/>
  <c r="D565" i="1"/>
  <c r="E565" i="1" s="1"/>
  <c r="D566" i="1"/>
  <c r="E566" i="1" s="1"/>
  <c r="D567" i="1"/>
  <c r="E567" i="1" s="1"/>
  <c r="D568" i="1"/>
  <c r="E568" i="1" s="1"/>
  <c r="D569" i="1"/>
  <c r="E569" i="1" s="1"/>
  <c r="D570" i="1"/>
  <c r="E570" i="1" s="1"/>
  <c r="D571" i="1"/>
  <c r="E571" i="1" s="1"/>
  <c r="D572" i="1"/>
  <c r="E572" i="1" s="1"/>
  <c r="D573" i="1"/>
  <c r="E573" i="1" s="1"/>
  <c r="D574" i="1"/>
  <c r="E574" i="1" s="1"/>
  <c r="D575" i="1"/>
  <c r="E575" i="1" s="1"/>
  <c r="D576" i="1"/>
  <c r="E576" i="1" s="1"/>
  <c r="D577" i="1"/>
  <c r="E577" i="1" s="1"/>
  <c r="D578" i="1"/>
  <c r="E578" i="1" s="1"/>
  <c r="D513" i="1"/>
  <c r="E513" i="1" s="1"/>
  <c r="D514" i="1"/>
  <c r="E514" i="1" s="1"/>
  <c r="D515" i="1"/>
  <c r="E515" i="1" s="1"/>
  <c r="D516" i="1"/>
  <c r="E516" i="1" s="1"/>
  <c r="D580" i="1"/>
  <c r="E580" i="1" s="1"/>
  <c r="D581" i="1"/>
  <c r="E581" i="1" s="1"/>
  <c r="D582" i="1"/>
  <c r="E582" i="1" s="1"/>
  <c r="D583" i="1"/>
  <c r="E583" i="1" s="1"/>
  <c r="D584" i="1"/>
  <c r="E584" i="1" s="1"/>
  <c r="D585" i="1"/>
  <c r="E585" i="1" s="1"/>
  <c r="D586" i="1"/>
  <c r="E586" i="1" s="1"/>
  <c r="D587" i="1"/>
  <c r="E587" i="1" s="1"/>
  <c r="D588" i="1"/>
  <c r="E588" i="1" s="1"/>
  <c r="D589" i="1"/>
  <c r="E589" i="1" s="1"/>
  <c r="D590" i="1"/>
  <c r="E590" i="1" s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D602" i="1"/>
  <c r="E602" i="1" s="1"/>
  <c r="D603" i="1"/>
  <c r="E603" i="1" s="1"/>
  <c r="D604" i="1"/>
  <c r="E604" i="1" s="1"/>
  <c r="D606" i="1"/>
  <c r="E606" i="1" s="1"/>
  <c r="D607" i="1"/>
  <c r="E607" i="1" s="1"/>
  <c r="D608" i="1"/>
  <c r="E608" i="1" s="1"/>
  <c r="D609" i="1"/>
  <c r="E609" i="1" s="1"/>
  <c r="D610" i="1"/>
  <c r="E610" i="1" s="1"/>
  <c r="D611" i="1"/>
  <c r="E611" i="1" s="1"/>
  <c r="D612" i="1"/>
  <c r="E612" i="1" s="1"/>
  <c r="D613" i="1"/>
  <c r="E613" i="1" s="1"/>
  <c r="G613" i="1" s="1"/>
  <c r="H613" i="1" s="1"/>
  <c r="I613" i="1" s="1"/>
  <c r="D614" i="1"/>
  <c r="E614" i="1" s="1"/>
  <c r="D615" i="1"/>
  <c r="E615" i="1" s="1"/>
  <c r="D616" i="1"/>
  <c r="E616" i="1" s="1"/>
  <c r="D617" i="1"/>
  <c r="E617" i="1" s="1"/>
  <c r="D618" i="1"/>
  <c r="E618" i="1" s="1"/>
  <c r="D619" i="1"/>
  <c r="E619" i="1" s="1"/>
  <c r="D620" i="1"/>
  <c r="E620" i="1" s="1"/>
  <c r="D621" i="1"/>
  <c r="E621" i="1" s="1"/>
  <c r="D622" i="1"/>
  <c r="E622" i="1" s="1"/>
  <c r="D623" i="1"/>
  <c r="E623" i="1" s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G629" i="1" s="1"/>
  <c r="H629" i="1" s="1"/>
  <c r="I629" i="1" s="1"/>
  <c r="D630" i="1"/>
  <c r="E630" i="1" s="1"/>
  <c r="D631" i="1"/>
  <c r="E631" i="1" s="1"/>
  <c r="D633" i="1"/>
  <c r="E633" i="1" s="1"/>
  <c r="D634" i="1"/>
  <c r="E634" i="1" s="1"/>
  <c r="D635" i="1"/>
  <c r="E635" i="1" s="1"/>
  <c r="D636" i="1"/>
  <c r="E636" i="1" s="1"/>
  <c r="D637" i="1"/>
  <c r="E637" i="1" s="1"/>
  <c r="D638" i="1"/>
  <c r="E638" i="1" s="1"/>
  <c r="D639" i="1"/>
  <c r="E639" i="1" s="1"/>
  <c r="D640" i="1"/>
  <c r="E640" i="1" s="1"/>
  <c r="D641" i="1"/>
  <c r="E641" i="1" s="1"/>
  <c r="D642" i="1"/>
  <c r="E642" i="1" s="1"/>
  <c r="D643" i="1"/>
  <c r="E643" i="1" s="1"/>
  <c r="D644" i="1"/>
  <c r="E644" i="1" s="1"/>
  <c r="D645" i="1"/>
  <c r="E645" i="1" s="1"/>
  <c r="D646" i="1"/>
  <c r="E646" i="1" s="1"/>
  <c r="D647" i="1"/>
  <c r="E647" i="1" s="1"/>
  <c r="D648" i="1"/>
  <c r="E648" i="1" s="1"/>
  <c r="D649" i="1"/>
  <c r="E649" i="1" s="1"/>
  <c r="D650" i="1"/>
  <c r="E650" i="1" s="1"/>
  <c r="D651" i="1"/>
  <c r="E651" i="1" s="1"/>
  <c r="D652" i="1"/>
  <c r="E652" i="1" s="1"/>
  <c r="D653" i="1"/>
  <c r="E653" i="1" s="1"/>
  <c r="D654" i="1"/>
  <c r="E654" i="1" s="1"/>
  <c r="D655" i="1"/>
  <c r="E655" i="1" s="1"/>
  <c r="D656" i="1"/>
  <c r="E656" i="1" s="1"/>
  <c r="D657" i="1"/>
  <c r="E657" i="1" s="1"/>
  <c r="D658" i="1"/>
  <c r="E658" i="1" s="1"/>
  <c r="D659" i="1"/>
  <c r="E659" i="1" s="1"/>
  <c r="D660" i="1"/>
  <c r="E660" i="1" s="1"/>
  <c r="D661" i="1"/>
  <c r="E661" i="1" s="1"/>
  <c r="D662" i="1"/>
  <c r="E662" i="1" s="1"/>
  <c r="D663" i="1"/>
  <c r="E663" i="1" s="1"/>
  <c r="D664" i="1"/>
  <c r="E664" i="1" s="1"/>
  <c r="D665" i="1"/>
  <c r="E665" i="1" s="1"/>
  <c r="D666" i="1"/>
  <c r="E666" i="1" s="1"/>
  <c r="D667" i="1"/>
  <c r="E667" i="1" s="1"/>
  <c r="D668" i="1"/>
  <c r="E668" i="1" s="1"/>
  <c r="D669" i="1"/>
  <c r="E669" i="1" s="1"/>
  <c r="D670" i="1"/>
  <c r="E670" i="1" s="1"/>
  <c r="D671" i="1"/>
  <c r="E671" i="1" s="1"/>
  <c r="D672" i="1"/>
  <c r="E672" i="1" s="1"/>
  <c r="D673" i="1"/>
  <c r="E673" i="1" s="1"/>
  <c r="D674" i="1"/>
  <c r="E674" i="1" s="1"/>
  <c r="D675" i="1"/>
  <c r="E675" i="1" s="1"/>
  <c r="D676" i="1"/>
  <c r="E676" i="1" s="1"/>
  <c r="D678" i="1"/>
  <c r="E678" i="1" s="1"/>
  <c r="D679" i="1"/>
  <c r="E679" i="1" s="1"/>
  <c r="D680" i="1"/>
  <c r="E680" i="1" s="1"/>
  <c r="D681" i="1"/>
  <c r="E681" i="1" s="1"/>
  <c r="D682" i="1"/>
  <c r="E682" i="1" s="1"/>
  <c r="D683" i="1"/>
  <c r="E683" i="1" s="1"/>
  <c r="D684" i="1"/>
  <c r="E684" i="1" s="1"/>
  <c r="D685" i="1"/>
  <c r="E685" i="1" s="1"/>
  <c r="D686" i="1"/>
  <c r="E686" i="1" s="1"/>
  <c r="D687" i="1"/>
  <c r="E687" i="1" s="1"/>
  <c r="D688" i="1"/>
  <c r="E688" i="1" s="1"/>
  <c r="D689" i="1"/>
  <c r="E689" i="1" s="1"/>
  <c r="D690" i="1"/>
  <c r="E690" i="1" s="1"/>
  <c r="D691" i="1"/>
  <c r="E691" i="1" s="1"/>
  <c r="D692" i="1"/>
  <c r="E692" i="1" s="1"/>
  <c r="D693" i="1"/>
  <c r="E693" i="1" s="1"/>
  <c r="D694" i="1"/>
  <c r="E694" i="1" s="1"/>
  <c r="D696" i="1"/>
  <c r="E696" i="1" s="1"/>
  <c r="D697" i="1"/>
  <c r="E697" i="1" s="1"/>
  <c r="D698" i="1"/>
  <c r="E698" i="1" s="1"/>
  <c r="D699" i="1"/>
  <c r="E699" i="1" s="1"/>
  <c r="D700" i="1"/>
  <c r="E700" i="1" s="1"/>
  <c r="D701" i="1"/>
  <c r="E701" i="1" s="1"/>
  <c r="D702" i="1"/>
  <c r="E702" i="1" s="1"/>
  <c r="D703" i="1"/>
  <c r="E703" i="1" s="1"/>
  <c r="D704" i="1"/>
  <c r="E704" i="1" s="1"/>
  <c r="D705" i="1"/>
  <c r="E705" i="1" s="1"/>
  <c r="D706" i="1"/>
  <c r="E706" i="1" s="1"/>
  <c r="D707" i="1"/>
  <c r="E707" i="1" s="1"/>
  <c r="D708" i="1"/>
  <c r="E708" i="1" s="1"/>
  <c r="D710" i="1"/>
  <c r="E710" i="1" s="1"/>
  <c r="D711" i="1"/>
  <c r="E711" i="1" s="1"/>
  <c r="D712" i="1"/>
  <c r="E712" i="1" s="1"/>
  <c r="D713" i="1"/>
  <c r="E713" i="1" s="1"/>
  <c r="D714" i="1"/>
  <c r="E714" i="1" s="1"/>
  <c r="D715" i="1"/>
  <c r="E715" i="1" s="1"/>
  <c r="D716" i="1"/>
  <c r="E716" i="1" s="1"/>
  <c r="D717" i="1"/>
  <c r="E717" i="1" s="1"/>
  <c r="G717" i="1" s="1"/>
  <c r="H717" i="1" s="1"/>
  <c r="I717" i="1" s="1"/>
  <c r="D718" i="1"/>
  <c r="E718" i="1" s="1"/>
  <c r="D719" i="1"/>
  <c r="E719" i="1" s="1"/>
  <c r="D720" i="1"/>
  <c r="E720" i="1" s="1"/>
  <c r="D721" i="1"/>
  <c r="E721" i="1" s="1"/>
  <c r="D722" i="1"/>
  <c r="E722" i="1" s="1"/>
  <c r="D723" i="1"/>
  <c r="E723" i="1" s="1"/>
  <c r="D724" i="1"/>
  <c r="E724" i="1" s="1"/>
  <c r="D725" i="1"/>
  <c r="E725" i="1" s="1"/>
  <c r="D726" i="1"/>
  <c r="E726" i="1" s="1"/>
  <c r="D734" i="1"/>
  <c r="E734" i="1" s="1"/>
  <c r="D735" i="1"/>
  <c r="E735" i="1" s="1"/>
  <c r="D736" i="1"/>
  <c r="E736" i="1" s="1"/>
  <c r="D737" i="1"/>
  <c r="E737" i="1" s="1"/>
  <c r="D738" i="1"/>
  <c r="E738" i="1" s="1"/>
  <c r="D740" i="1"/>
  <c r="E740" i="1" s="1"/>
  <c r="D741" i="1"/>
  <c r="E741" i="1" s="1"/>
  <c r="D742" i="1"/>
  <c r="E742" i="1" s="1"/>
  <c r="D743" i="1"/>
  <c r="E743" i="1" s="1"/>
  <c r="D744" i="1"/>
  <c r="E744" i="1" s="1"/>
  <c r="D745" i="1"/>
  <c r="E745" i="1" s="1"/>
  <c r="D746" i="1"/>
  <c r="E746" i="1" s="1"/>
  <c r="D747" i="1"/>
  <c r="E747" i="1" s="1"/>
  <c r="D748" i="1"/>
  <c r="E748" i="1" s="1"/>
  <c r="D749" i="1"/>
  <c r="E749" i="1" s="1"/>
  <c r="D750" i="1"/>
  <c r="E750" i="1" s="1"/>
  <c r="D751" i="1"/>
  <c r="E751" i="1" s="1"/>
  <c r="E752" i="1"/>
  <c r="D753" i="1"/>
  <c r="E753" i="1" s="1"/>
  <c r="D754" i="1"/>
  <c r="E754" i="1" s="1"/>
  <c r="D755" i="1"/>
  <c r="E755" i="1" s="1"/>
  <c r="D756" i="1"/>
  <c r="E756" i="1" s="1"/>
  <c r="D757" i="1"/>
  <c r="E757" i="1" s="1"/>
  <c r="D758" i="1"/>
  <c r="E758" i="1" s="1"/>
  <c r="D759" i="1"/>
  <c r="E759" i="1" s="1"/>
  <c r="D760" i="1"/>
  <c r="E760" i="1" s="1"/>
  <c r="D761" i="1"/>
  <c r="E761" i="1" s="1"/>
  <c r="D762" i="1"/>
  <c r="E762" i="1" s="1"/>
  <c r="D763" i="1"/>
  <c r="E763" i="1" s="1"/>
  <c r="D764" i="1"/>
  <c r="E764" i="1" s="1"/>
  <c r="D765" i="1"/>
  <c r="E765" i="1" s="1"/>
  <c r="D766" i="1"/>
  <c r="E766" i="1" s="1"/>
  <c r="D767" i="1"/>
  <c r="E767" i="1" s="1"/>
  <c r="D768" i="1"/>
  <c r="E768" i="1" s="1"/>
  <c r="D769" i="1"/>
  <c r="E769" i="1" s="1"/>
  <c r="D770" i="1"/>
  <c r="E770" i="1" s="1"/>
  <c r="D771" i="1"/>
  <c r="E771" i="1" s="1"/>
  <c r="D772" i="1"/>
  <c r="E772" i="1" s="1"/>
  <c r="D774" i="1"/>
  <c r="E774" i="1" s="1"/>
  <c r="D775" i="1"/>
  <c r="E775" i="1" s="1"/>
  <c r="D776" i="1"/>
  <c r="E776" i="1" s="1"/>
  <c r="D777" i="1"/>
  <c r="E777" i="1" s="1"/>
  <c r="D778" i="1"/>
  <c r="E778" i="1" s="1"/>
  <c r="D779" i="1"/>
  <c r="E779" i="1" s="1"/>
  <c r="D780" i="1"/>
  <c r="E780" i="1" s="1"/>
  <c r="D781" i="1"/>
  <c r="E781" i="1" s="1"/>
  <c r="D782" i="1"/>
  <c r="E782" i="1" s="1"/>
  <c r="D783" i="1"/>
  <c r="E783" i="1" s="1"/>
  <c r="D784" i="1"/>
  <c r="E784" i="1" s="1"/>
  <c r="D785" i="1"/>
  <c r="E785" i="1" s="1"/>
  <c r="D786" i="1"/>
  <c r="E786" i="1" s="1"/>
  <c r="D787" i="1"/>
  <c r="E787" i="1" s="1"/>
  <c r="D788" i="1"/>
  <c r="E788" i="1" s="1"/>
  <c r="D789" i="1"/>
  <c r="E789" i="1" s="1"/>
  <c r="D790" i="1"/>
  <c r="E790" i="1" s="1"/>
  <c r="D791" i="1"/>
  <c r="E791" i="1" s="1"/>
  <c r="D792" i="1"/>
  <c r="E792" i="1" s="1"/>
  <c r="D793" i="1"/>
  <c r="E793" i="1" s="1"/>
  <c r="D794" i="1"/>
  <c r="E794" i="1" s="1"/>
  <c r="D795" i="1"/>
  <c r="E795" i="1" s="1"/>
  <c r="D796" i="1"/>
  <c r="E796" i="1" s="1"/>
  <c r="D797" i="1"/>
  <c r="E797" i="1" s="1"/>
  <c r="D798" i="1"/>
  <c r="E798" i="1" s="1"/>
  <c r="D799" i="1"/>
  <c r="E799" i="1" s="1"/>
  <c r="D800" i="1"/>
  <c r="E800" i="1" s="1"/>
  <c r="D801" i="1"/>
  <c r="E801" i="1" s="1"/>
  <c r="D802" i="1"/>
  <c r="E802" i="1" s="1"/>
  <c r="D803" i="1"/>
  <c r="E803" i="1" s="1"/>
  <c r="D804" i="1"/>
  <c r="E804" i="1" s="1"/>
  <c r="D805" i="1"/>
  <c r="E805" i="1" s="1"/>
  <c r="D806" i="1"/>
  <c r="E806" i="1" s="1"/>
  <c r="D807" i="1"/>
  <c r="E807" i="1" s="1"/>
  <c r="D810" i="1"/>
  <c r="E810" i="1" s="1"/>
  <c r="D811" i="1"/>
  <c r="E811" i="1" s="1"/>
  <c r="D812" i="1"/>
  <c r="E812" i="1" s="1"/>
  <c r="D813" i="1"/>
  <c r="E813" i="1" s="1"/>
  <c r="G813" i="1" s="1"/>
  <c r="H813" i="1" s="1"/>
  <c r="I813" i="1" s="1"/>
  <c r="D814" i="1"/>
  <c r="E814" i="1" s="1"/>
  <c r="D815" i="1"/>
  <c r="E815" i="1" s="1"/>
  <c r="D816" i="1"/>
  <c r="E816" i="1" s="1"/>
  <c r="D817" i="1"/>
  <c r="E817" i="1" s="1"/>
  <c r="D818" i="1"/>
  <c r="E818" i="1" s="1"/>
  <c r="D819" i="1"/>
  <c r="E819" i="1" s="1"/>
  <c r="D820" i="1"/>
  <c r="E820" i="1" s="1"/>
  <c r="D821" i="1"/>
  <c r="E821" i="1" s="1"/>
  <c r="D822" i="1"/>
  <c r="E822" i="1" s="1"/>
  <c r="D823" i="1"/>
  <c r="E823" i="1" s="1"/>
  <c r="D824" i="1"/>
  <c r="E824" i="1" s="1"/>
  <c r="D825" i="1"/>
  <c r="E825" i="1" s="1"/>
  <c r="D826" i="1"/>
  <c r="E826" i="1" s="1"/>
  <c r="D827" i="1"/>
  <c r="E827" i="1" s="1"/>
  <c r="D828" i="1"/>
  <c r="E828" i="1" s="1"/>
  <c r="D829" i="1"/>
  <c r="E829" i="1" s="1"/>
  <c r="G829" i="1" s="1"/>
  <c r="H829" i="1" s="1"/>
  <c r="I829" i="1" s="1"/>
  <c r="D830" i="1"/>
  <c r="E830" i="1" s="1"/>
  <c r="D831" i="1"/>
  <c r="E831" i="1" s="1"/>
  <c r="D832" i="1"/>
  <c r="E832" i="1" s="1"/>
  <c r="D833" i="1"/>
  <c r="E833" i="1" s="1"/>
  <c r="D834" i="1"/>
  <c r="E834" i="1" s="1"/>
  <c r="D835" i="1"/>
  <c r="E835" i="1" s="1"/>
  <c r="D836" i="1"/>
  <c r="E836" i="1" s="1"/>
  <c r="D837" i="1"/>
  <c r="E837" i="1" s="1"/>
  <c r="D838" i="1"/>
  <c r="E838" i="1" s="1"/>
  <c r="D839" i="1"/>
  <c r="E839" i="1" s="1"/>
  <c r="D840" i="1"/>
  <c r="E840" i="1" s="1"/>
  <c r="D841" i="1"/>
  <c r="E841" i="1" s="1"/>
  <c r="D842" i="1"/>
  <c r="E842" i="1" s="1"/>
  <c r="D843" i="1"/>
  <c r="E843" i="1" s="1"/>
  <c r="D844" i="1"/>
  <c r="E844" i="1" s="1"/>
  <c r="D845" i="1"/>
  <c r="E845" i="1" s="1"/>
  <c r="G845" i="1" s="1"/>
  <c r="H845" i="1" s="1"/>
  <c r="I845" i="1" s="1"/>
  <c r="D846" i="1"/>
  <c r="E846" i="1" s="1"/>
  <c r="D847" i="1"/>
  <c r="E847" i="1" s="1"/>
  <c r="D848" i="1"/>
  <c r="E848" i="1" s="1"/>
  <c r="D849" i="1"/>
  <c r="E849" i="1" s="1"/>
  <c r="D850" i="1"/>
  <c r="E850" i="1" s="1"/>
  <c r="D851" i="1"/>
  <c r="E851" i="1" s="1"/>
  <c r="D853" i="1"/>
  <c r="E853" i="1" s="1"/>
  <c r="D856" i="1"/>
  <c r="E856" i="1" s="1"/>
  <c r="D857" i="1"/>
  <c r="E857" i="1" s="1"/>
  <c r="D858" i="1"/>
  <c r="E858" i="1" s="1"/>
  <c r="D859" i="1"/>
  <c r="E859" i="1" s="1"/>
  <c r="D860" i="1"/>
  <c r="E860" i="1" s="1"/>
  <c r="D861" i="1"/>
  <c r="E861" i="1" s="1"/>
  <c r="D862" i="1"/>
  <c r="E862" i="1" s="1"/>
  <c r="D863" i="1"/>
  <c r="E863" i="1" s="1"/>
  <c r="D864" i="1"/>
  <c r="E864" i="1" s="1"/>
  <c r="D865" i="1"/>
  <c r="E865" i="1" s="1"/>
  <c r="D866" i="1"/>
  <c r="E866" i="1" s="1"/>
  <c r="D868" i="1"/>
  <c r="E868" i="1" s="1"/>
  <c r="G868" i="1" s="1"/>
  <c r="H868" i="1" s="1"/>
  <c r="I868" i="1" s="1"/>
  <c r="D869" i="1"/>
  <c r="E869" i="1" s="1"/>
  <c r="G869" i="1" s="1"/>
  <c r="D871" i="1"/>
  <c r="E871" i="1" s="1"/>
  <c r="D872" i="1"/>
  <c r="E872" i="1" s="1"/>
  <c r="D873" i="1"/>
  <c r="E873" i="1" s="1"/>
  <c r="E874" i="1"/>
  <c r="E875" i="1"/>
  <c r="E876" i="1"/>
  <c r="E877" i="1"/>
  <c r="D883" i="1"/>
  <c r="E883" i="1" s="1"/>
  <c r="D884" i="1"/>
  <c r="E884" i="1" s="1"/>
  <c r="D886" i="1"/>
  <c r="E886" i="1" s="1"/>
  <c r="D887" i="1"/>
  <c r="E887" i="1" s="1"/>
  <c r="D890" i="1"/>
  <c r="E890" i="1" s="1"/>
  <c r="D892" i="1"/>
  <c r="E892" i="1" s="1"/>
  <c r="D893" i="1"/>
  <c r="E893" i="1" s="1"/>
  <c r="D894" i="1"/>
  <c r="E894" i="1" s="1"/>
  <c r="D895" i="1"/>
  <c r="E895" i="1" s="1"/>
  <c r="D896" i="1"/>
  <c r="E896" i="1" s="1"/>
  <c r="D897" i="1"/>
  <c r="E897" i="1" s="1"/>
  <c r="D898" i="1"/>
  <c r="E898" i="1" s="1"/>
  <c r="D899" i="1"/>
  <c r="E899" i="1" s="1"/>
  <c r="D900" i="1"/>
  <c r="E900" i="1" s="1"/>
  <c r="D901" i="1"/>
  <c r="E901" i="1" s="1"/>
  <c r="D902" i="1"/>
  <c r="E902" i="1" s="1"/>
  <c r="D903" i="1"/>
  <c r="E903" i="1" s="1"/>
  <c r="D904" i="1"/>
  <c r="E904" i="1" s="1"/>
  <c r="D905" i="1"/>
  <c r="E905" i="1" s="1"/>
  <c r="D906" i="1"/>
  <c r="E906" i="1" s="1"/>
  <c r="D907" i="1"/>
  <c r="E907" i="1" s="1"/>
  <c r="D908" i="1"/>
  <c r="E908" i="1" s="1"/>
  <c r="D909" i="1"/>
  <c r="E909" i="1" s="1"/>
  <c r="D910" i="1"/>
  <c r="E910" i="1" s="1"/>
  <c r="D911" i="1"/>
  <c r="E911" i="1" s="1"/>
  <c r="D912" i="1"/>
  <c r="E912" i="1" s="1"/>
  <c r="D913" i="1"/>
  <c r="E913" i="1" s="1"/>
  <c r="D914" i="1"/>
  <c r="E914" i="1" s="1"/>
  <c r="D915" i="1"/>
  <c r="E915" i="1" s="1"/>
  <c r="D916" i="1"/>
  <c r="E916" i="1" s="1"/>
  <c r="D917" i="1"/>
  <c r="E917" i="1" s="1"/>
  <c r="D918" i="1"/>
  <c r="E918" i="1" s="1"/>
  <c r="D919" i="1"/>
  <c r="E919" i="1" s="1"/>
  <c r="D920" i="1"/>
  <c r="E920" i="1" s="1"/>
  <c r="D921" i="1"/>
  <c r="E921" i="1" s="1"/>
  <c r="D922" i="1"/>
  <c r="E922" i="1" s="1"/>
  <c r="D923" i="1"/>
  <c r="E923" i="1" s="1"/>
  <c r="D924" i="1"/>
  <c r="E924" i="1" s="1"/>
  <c r="D925" i="1"/>
  <c r="E925" i="1" s="1"/>
  <c r="D926" i="1"/>
  <c r="E926" i="1" s="1"/>
  <c r="D927" i="1"/>
  <c r="E927" i="1" s="1"/>
  <c r="D928" i="1"/>
  <c r="E928" i="1" s="1"/>
  <c r="D929" i="1"/>
  <c r="E929" i="1" s="1"/>
  <c r="D930" i="1"/>
  <c r="E930" i="1" s="1"/>
  <c r="D931" i="1"/>
  <c r="E931" i="1" s="1"/>
  <c r="D932" i="1"/>
  <c r="E932" i="1" s="1"/>
  <c r="D933" i="1"/>
  <c r="E933" i="1" s="1"/>
  <c r="D934" i="1"/>
  <c r="E934" i="1" s="1"/>
  <c r="D935" i="1"/>
  <c r="E935" i="1" s="1"/>
  <c r="D936" i="1"/>
  <c r="E936" i="1" s="1"/>
  <c r="D937" i="1"/>
  <c r="E937" i="1" s="1"/>
  <c r="D938" i="1"/>
  <c r="E938" i="1" s="1"/>
  <c r="D939" i="1"/>
  <c r="E939" i="1" s="1"/>
  <c r="D940" i="1"/>
  <c r="E940" i="1" s="1"/>
  <c r="D941" i="1"/>
  <c r="E941" i="1" s="1"/>
  <c r="D942" i="1"/>
  <c r="E942" i="1" s="1"/>
  <c r="D943" i="1"/>
  <c r="E943" i="1" s="1"/>
  <c r="D944" i="1"/>
  <c r="E944" i="1" s="1"/>
  <c r="D945" i="1"/>
  <c r="E945" i="1" s="1"/>
  <c r="D946" i="1"/>
  <c r="E946" i="1" s="1"/>
  <c r="D947" i="1"/>
  <c r="E947" i="1" s="1"/>
  <c r="D948" i="1"/>
  <c r="E948" i="1" s="1"/>
  <c r="D949" i="1"/>
  <c r="E949" i="1" s="1"/>
  <c r="D950" i="1"/>
  <c r="E950" i="1" s="1"/>
  <c r="D951" i="1"/>
  <c r="E951" i="1" s="1"/>
  <c r="D952" i="1"/>
  <c r="E952" i="1" s="1"/>
  <c r="D953" i="1"/>
  <c r="E953" i="1" s="1"/>
  <c r="D954" i="1"/>
  <c r="E954" i="1" s="1"/>
  <c r="D955" i="1"/>
  <c r="E955" i="1" s="1"/>
  <c r="D956" i="1"/>
  <c r="E956" i="1" s="1"/>
  <c r="D957" i="1"/>
  <c r="E957" i="1" s="1"/>
  <c r="D958" i="1"/>
  <c r="E958" i="1" s="1"/>
  <c r="D959" i="1"/>
  <c r="E959" i="1" s="1"/>
  <c r="D960" i="1"/>
  <c r="E960" i="1" s="1"/>
  <c r="D961" i="1"/>
  <c r="E961" i="1" s="1"/>
  <c r="D962" i="1"/>
  <c r="E962" i="1" s="1"/>
  <c r="D963" i="1"/>
  <c r="E963" i="1" s="1"/>
  <c r="D964" i="1"/>
  <c r="E964" i="1" s="1"/>
  <c r="D965" i="1"/>
  <c r="E965" i="1" s="1"/>
  <c r="D966" i="1"/>
  <c r="E966" i="1" s="1"/>
  <c r="D967" i="1"/>
  <c r="E967" i="1" s="1"/>
  <c r="D968" i="1"/>
  <c r="E968" i="1" s="1"/>
  <c r="D969" i="1"/>
  <c r="E969" i="1" s="1"/>
  <c r="D970" i="1"/>
  <c r="E970" i="1" s="1"/>
  <c r="D971" i="1"/>
  <c r="E971" i="1" s="1"/>
  <c r="D972" i="1"/>
  <c r="E972" i="1" s="1"/>
  <c r="D973" i="1"/>
  <c r="E973" i="1" s="1"/>
  <c r="D974" i="1"/>
  <c r="E974" i="1" s="1"/>
  <c r="D1000" i="1"/>
  <c r="E1000" i="1" s="1"/>
  <c r="D1001" i="1"/>
  <c r="E1001" i="1" s="1"/>
  <c r="E1002" i="1"/>
  <c r="D1003" i="1"/>
  <c r="E1003" i="1" s="1"/>
  <c r="D1004" i="1"/>
  <c r="E1004" i="1" s="1"/>
  <c r="D1005" i="1"/>
  <c r="E1005" i="1" s="1"/>
  <c r="D1006" i="1"/>
  <c r="E1006" i="1" s="1"/>
  <c r="D1007" i="1"/>
  <c r="E1007" i="1" s="1"/>
  <c r="D1008" i="1"/>
  <c r="E1008" i="1" s="1"/>
  <c r="D1009" i="1"/>
  <c r="E1009" i="1" s="1"/>
  <c r="D1010" i="1"/>
  <c r="E1010" i="1" s="1"/>
  <c r="D1011" i="1"/>
  <c r="E1011" i="1" s="1"/>
  <c r="E1012" i="1"/>
  <c r="D1013" i="1"/>
  <c r="E1013" i="1" s="1"/>
  <c r="D1014" i="1"/>
  <c r="E1014" i="1" s="1"/>
  <c r="D1015" i="1"/>
  <c r="E1015" i="1" s="1"/>
  <c r="D1016" i="1"/>
  <c r="E1016" i="1" s="1"/>
  <c r="D1017" i="1"/>
  <c r="E1017" i="1" s="1"/>
  <c r="D1019" i="1"/>
  <c r="E1019" i="1" s="1"/>
  <c r="D1020" i="1"/>
  <c r="E1020" i="1" s="1"/>
  <c r="E1021" i="1"/>
  <c r="E1022" i="1"/>
  <c r="D1023" i="1"/>
  <c r="E1023" i="1" s="1"/>
  <c r="E1024" i="1"/>
  <c r="D1025" i="1"/>
  <c r="E1025" i="1" s="1"/>
  <c r="D1026" i="1"/>
  <c r="E1026" i="1" s="1"/>
  <c r="D1027" i="1"/>
  <c r="E1027" i="1" s="1"/>
  <c r="D1028" i="1"/>
  <c r="E1028" i="1" s="1"/>
  <c r="D1029" i="1"/>
  <c r="E1029" i="1" s="1"/>
  <c r="D1030" i="1"/>
  <c r="E1030" i="1" s="1"/>
  <c r="D1031" i="1"/>
  <c r="E1031" i="1" s="1"/>
  <c r="D1032" i="1"/>
  <c r="E1032" i="1" s="1"/>
  <c r="D1033" i="1"/>
  <c r="E1033" i="1" s="1"/>
  <c r="D1034" i="1"/>
  <c r="E1034" i="1" s="1"/>
  <c r="D1035" i="1"/>
  <c r="E1035" i="1" s="1"/>
  <c r="D1036" i="1"/>
  <c r="E1036" i="1" s="1"/>
  <c r="D1037" i="1"/>
  <c r="E1037" i="1" s="1"/>
  <c r="D1038" i="1"/>
  <c r="E1038" i="1" s="1"/>
  <c r="D1039" i="1"/>
  <c r="E1039" i="1" s="1"/>
  <c r="D1041" i="1"/>
  <c r="E1041" i="1" s="1"/>
  <c r="D1042" i="1"/>
  <c r="E1042" i="1" s="1"/>
  <c r="D1043" i="1"/>
  <c r="E1043" i="1" s="1"/>
  <c r="D1044" i="1"/>
  <c r="E1044" i="1" s="1"/>
  <c r="D1045" i="1"/>
  <c r="E1045" i="1" s="1"/>
  <c r="D1046" i="1"/>
  <c r="E1046" i="1" s="1"/>
  <c r="D1047" i="1"/>
  <c r="E1047" i="1" s="1"/>
  <c r="D1048" i="1"/>
  <c r="E1048" i="1" s="1"/>
  <c r="D1049" i="1"/>
  <c r="E1049" i="1" s="1"/>
  <c r="D1050" i="1"/>
  <c r="E1050" i="1" s="1"/>
  <c r="D1051" i="1"/>
  <c r="E1051" i="1" s="1"/>
  <c r="E1053" i="1"/>
  <c r="E1054" i="1"/>
  <c r="D1057" i="1"/>
  <c r="E1057" i="1" s="1"/>
  <c r="E1058" i="1"/>
  <c r="D1059" i="1"/>
  <c r="E1059" i="1" s="1"/>
  <c r="E1060" i="1"/>
  <c r="D1061" i="1"/>
  <c r="E1061" i="1" s="1"/>
  <c r="D1062" i="1"/>
  <c r="E1062" i="1" s="1"/>
  <c r="D1063" i="1"/>
  <c r="E1063" i="1" s="1"/>
  <c r="D1068" i="1"/>
  <c r="E1068" i="1" s="1"/>
  <c r="D1069" i="1"/>
  <c r="E1069" i="1" s="1"/>
  <c r="D1070" i="1"/>
  <c r="E1070" i="1" s="1"/>
  <c r="D1071" i="1"/>
  <c r="E1071" i="1" s="1"/>
  <c r="D1072" i="1"/>
  <c r="E1072" i="1" s="1"/>
  <c r="D1073" i="1"/>
  <c r="E1073" i="1" s="1"/>
  <c r="D1074" i="1"/>
  <c r="E1074" i="1" s="1"/>
  <c r="D1075" i="1"/>
  <c r="E1075" i="1" s="1"/>
  <c r="D1076" i="1"/>
  <c r="E1076" i="1" s="1"/>
  <c r="D1077" i="1"/>
  <c r="E1077" i="1" s="1"/>
  <c r="D1078" i="1"/>
  <c r="E1078" i="1" s="1"/>
  <c r="D1079" i="1"/>
  <c r="E1079" i="1" s="1"/>
  <c r="D1080" i="1"/>
  <c r="E1080" i="1" s="1"/>
  <c r="D1081" i="1"/>
  <c r="E1081" i="1" s="1"/>
  <c r="D1082" i="1"/>
  <c r="E1082" i="1" s="1"/>
  <c r="D1087" i="1"/>
  <c r="E1087" i="1" s="1"/>
  <c r="D1088" i="1"/>
  <c r="E1088" i="1" s="1"/>
  <c r="D1089" i="1"/>
  <c r="E1089" i="1" s="1"/>
  <c r="D1090" i="1"/>
  <c r="E1090" i="1" s="1"/>
  <c r="D1091" i="1"/>
  <c r="E1091" i="1" s="1"/>
  <c r="D1092" i="1"/>
  <c r="E1092" i="1" s="1"/>
  <c r="E1093" i="1"/>
  <c r="E1094" i="1"/>
  <c r="D1100" i="1"/>
  <c r="E1100" i="1" s="1"/>
  <c r="D1101" i="1"/>
  <c r="E1101" i="1" s="1"/>
  <c r="D1102" i="1"/>
  <c r="E1102" i="1" s="1"/>
  <c r="D1103" i="1"/>
  <c r="E1103" i="1" s="1"/>
  <c r="D1104" i="1"/>
  <c r="E1104" i="1" s="1"/>
  <c r="D1107" i="1"/>
  <c r="E1107" i="1" s="1"/>
  <c r="D1108" i="1"/>
  <c r="E1108" i="1" s="1"/>
  <c r="D1111" i="1"/>
  <c r="E1111" i="1" s="1"/>
  <c r="D1112" i="1"/>
  <c r="E1112" i="1" s="1"/>
  <c r="D1113" i="1"/>
  <c r="E1113" i="1" s="1"/>
  <c r="D1114" i="1"/>
  <c r="E1114" i="1" s="1"/>
  <c r="D1115" i="1"/>
  <c r="E1115" i="1" s="1"/>
  <c r="D1116" i="1"/>
  <c r="E1116" i="1" s="1"/>
  <c r="D1117" i="1"/>
  <c r="E1117" i="1" s="1"/>
  <c r="D1118" i="1"/>
  <c r="E1118" i="1" s="1"/>
  <c r="D1119" i="1"/>
  <c r="E1119" i="1" s="1"/>
  <c r="D1121" i="1"/>
  <c r="E1121" i="1" s="1"/>
  <c r="D1122" i="1"/>
  <c r="E1122" i="1" s="1"/>
  <c r="D1123" i="1"/>
  <c r="E1123" i="1" s="1"/>
  <c r="D1124" i="1"/>
  <c r="E1124" i="1" s="1"/>
  <c r="D1125" i="1"/>
  <c r="E1125" i="1" s="1"/>
  <c r="D1126" i="1"/>
  <c r="E1126" i="1" s="1"/>
  <c r="D1127" i="1"/>
  <c r="E1127" i="1" s="1"/>
  <c r="D1128" i="1"/>
  <c r="E1128" i="1" s="1"/>
  <c r="D1129" i="1"/>
  <c r="E1129" i="1" s="1"/>
  <c r="D1130" i="1"/>
  <c r="E1130" i="1" s="1"/>
  <c r="D1131" i="1"/>
  <c r="E1131" i="1" s="1"/>
  <c r="D1132" i="1"/>
  <c r="E1132" i="1" s="1"/>
  <c r="E1133" i="1"/>
  <c r="D1134" i="1"/>
  <c r="E1134" i="1" s="1"/>
  <c r="D1135" i="1"/>
  <c r="E1135" i="1" s="1"/>
  <c r="D1136" i="1"/>
  <c r="E1136" i="1" s="1"/>
  <c r="D1137" i="1"/>
  <c r="E1137" i="1" s="1"/>
  <c r="D1138" i="1"/>
  <c r="E1138" i="1" s="1"/>
  <c r="D1139" i="1"/>
  <c r="E1139" i="1" s="1"/>
  <c r="D1140" i="1"/>
  <c r="E1140" i="1" s="1"/>
  <c r="D1141" i="1"/>
  <c r="E1141" i="1" s="1"/>
  <c r="D1142" i="1"/>
  <c r="E1142" i="1" s="1"/>
  <c r="D1143" i="1"/>
  <c r="E1143" i="1" s="1"/>
  <c r="D1144" i="1"/>
  <c r="E1144" i="1" s="1"/>
  <c r="D1145" i="1"/>
  <c r="E1145" i="1" s="1"/>
  <c r="D1146" i="1"/>
  <c r="E1146" i="1" s="1"/>
  <c r="D1147" i="1"/>
  <c r="E1147" i="1" s="1"/>
  <c r="D1148" i="1"/>
  <c r="E1148" i="1" s="1"/>
  <c r="C34" i="1"/>
  <c r="M34" i="1" s="1"/>
  <c r="C35" i="1"/>
  <c r="M35" i="1" s="1"/>
  <c r="C36" i="1"/>
  <c r="M36" i="1" s="1"/>
  <c r="C37" i="1"/>
  <c r="M37" i="1" s="1"/>
  <c r="C39" i="1"/>
  <c r="M39" i="1" s="1"/>
  <c r="C40" i="1"/>
  <c r="M40" i="1" s="1"/>
  <c r="C41" i="1"/>
  <c r="M41" i="1" s="1"/>
  <c r="C42" i="1"/>
  <c r="M42" i="1" s="1"/>
  <c r="C43" i="1"/>
  <c r="M43" i="1" s="1"/>
  <c r="C44" i="1"/>
  <c r="M44" i="1" s="1"/>
  <c r="C45" i="1"/>
  <c r="M45" i="1" s="1"/>
  <c r="C47" i="1"/>
  <c r="M47" i="1" s="1"/>
  <c r="C50" i="1"/>
  <c r="M50" i="1" s="1"/>
  <c r="C51" i="1"/>
  <c r="M51" i="1" s="1"/>
  <c r="C52" i="1"/>
  <c r="M52" i="1" s="1"/>
  <c r="C53" i="1"/>
  <c r="M53" i="1" s="1"/>
  <c r="C54" i="1"/>
  <c r="M54" i="1" s="1"/>
  <c r="C55" i="1"/>
  <c r="M55" i="1" s="1"/>
  <c r="C56" i="1"/>
  <c r="M56" i="1" s="1"/>
  <c r="C57" i="1"/>
  <c r="M57" i="1" s="1"/>
  <c r="C58" i="1"/>
  <c r="M58" i="1" s="1"/>
  <c r="C59" i="1"/>
  <c r="M59" i="1" s="1"/>
  <c r="C60" i="1"/>
  <c r="M60" i="1" s="1"/>
  <c r="C61" i="1"/>
  <c r="M61" i="1" s="1"/>
  <c r="C62" i="1"/>
  <c r="M62" i="1" s="1"/>
  <c r="C64" i="1"/>
  <c r="M64" i="1" s="1"/>
  <c r="C65" i="1"/>
  <c r="M65" i="1" s="1"/>
  <c r="C66" i="1"/>
  <c r="M66" i="1" s="1"/>
  <c r="C67" i="1"/>
  <c r="M67" i="1" s="1"/>
  <c r="C68" i="1"/>
  <c r="M68" i="1" s="1"/>
  <c r="C69" i="1"/>
  <c r="M69" i="1" s="1"/>
  <c r="C70" i="1"/>
  <c r="M70" i="1" s="1"/>
  <c r="C71" i="1"/>
  <c r="M71" i="1" s="1"/>
  <c r="C72" i="1"/>
  <c r="M72" i="1" s="1"/>
  <c r="C73" i="1"/>
  <c r="M73" i="1" s="1"/>
  <c r="C74" i="1"/>
  <c r="M74" i="1" s="1"/>
  <c r="C75" i="1"/>
  <c r="M75" i="1" s="1"/>
  <c r="C76" i="1"/>
  <c r="M76" i="1" s="1"/>
  <c r="C78" i="1"/>
  <c r="M78" i="1" s="1"/>
  <c r="C79" i="1"/>
  <c r="M79" i="1" s="1"/>
  <c r="C80" i="1"/>
  <c r="M80" i="1" s="1"/>
  <c r="C81" i="1"/>
  <c r="M81" i="1" s="1"/>
  <c r="C82" i="1"/>
  <c r="M82" i="1" s="1"/>
  <c r="C83" i="1"/>
  <c r="M83" i="1" s="1"/>
  <c r="C84" i="1"/>
  <c r="M84" i="1" s="1"/>
  <c r="C85" i="1"/>
  <c r="M85" i="1" s="1"/>
  <c r="C86" i="1"/>
  <c r="M86" i="1" s="1"/>
  <c r="C87" i="1"/>
  <c r="M87" i="1" s="1"/>
  <c r="C88" i="1"/>
  <c r="M88" i="1" s="1"/>
  <c r="C89" i="1"/>
  <c r="M89" i="1" s="1"/>
  <c r="C90" i="1"/>
  <c r="M90" i="1" s="1"/>
  <c r="C91" i="1"/>
  <c r="M91" i="1" s="1"/>
  <c r="C92" i="1"/>
  <c r="M92" i="1" s="1"/>
  <c r="C93" i="1"/>
  <c r="M93" i="1" s="1"/>
  <c r="C94" i="1"/>
  <c r="M94" i="1" s="1"/>
  <c r="C96" i="1"/>
  <c r="M96" i="1" s="1"/>
  <c r="C97" i="1"/>
  <c r="M97" i="1" s="1"/>
  <c r="C98" i="1"/>
  <c r="M98" i="1" s="1"/>
  <c r="C99" i="1"/>
  <c r="M99" i="1" s="1"/>
  <c r="C100" i="1"/>
  <c r="M100" i="1" s="1"/>
  <c r="C101" i="1"/>
  <c r="M101" i="1" s="1"/>
  <c r="C102" i="1"/>
  <c r="M102" i="1" s="1"/>
  <c r="C103" i="1"/>
  <c r="M103" i="1" s="1"/>
  <c r="C104" i="1"/>
  <c r="M104" i="1" s="1"/>
  <c r="C105" i="1"/>
  <c r="M105" i="1" s="1"/>
  <c r="C107" i="1"/>
  <c r="M107" i="1" s="1"/>
  <c r="C108" i="1"/>
  <c r="M108" i="1" s="1"/>
  <c r="C109" i="1"/>
  <c r="M109" i="1" s="1"/>
  <c r="C110" i="1"/>
  <c r="M110" i="1" s="1"/>
  <c r="C111" i="1"/>
  <c r="M111" i="1" s="1"/>
  <c r="C112" i="1"/>
  <c r="M112" i="1" s="1"/>
  <c r="C114" i="1"/>
  <c r="M114" i="1" s="1"/>
  <c r="C115" i="1"/>
  <c r="M115" i="1" s="1"/>
  <c r="C116" i="1"/>
  <c r="M116" i="1" s="1"/>
  <c r="C117" i="1"/>
  <c r="M117" i="1" s="1"/>
  <c r="C118" i="1"/>
  <c r="M118" i="1" s="1"/>
  <c r="C119" i="1"/>
  <c r="M119" i="1" s="1"/>
  <c r="C120" i="1"/>
  <c r="M120" i="1" s="1"/>
  <c r="C121" i="1"/>
  <c r="M121" i="1" s="1"/>
  <c r="C122" i="1"/>
  <c r="M122" i="1" s="1"/>
  <c r="C123" i="1"/>
  <c r="M123" i="1" s="1"/>
  <c r="C124" i="1"/>
  <c r="M124" i="1" s="1"/>
  <c r="C125" i="1"/>
  <c r="M125" i="1" s="1"/>
  <c r="C126" i="1"/>
  <c r="M126" i="1" s="1"/>
  <c r="C129" i="1"/>
  <c r="M129" i="1" s="1"/>
  <c r="C130" i="1"/>
  <c r="M130" i="1" s="1"/>
  <c r="C131" i="1"/>
  <c r="M131" i="1" s="1"/>
  <c r="C132" i="1"/>
  <c r="M132" i="1" s="1"/>
  <c r="C133" i="1"/>
  <c r="M133" i="1" s="1"/>
  <c r="C134" i="1"/>
  <c r="M134" i="1" s="1"/>
  <c r="C136" i="1"/>
  <c r="M136" i="1" s="1"/>
  <c r="C137" i="1"/>
  <c r="M137" i="1" s="1"/>
  <c r="C138" i="1"/>
  <c r="M138" i="1" s="1"/>
  <c r="C139" i="1"/>
  <c r="M139" i="1" s="1"/>
  <c r="C140" i="1"/>
  <c r="M140" i="1" s="1"/>
  <c r="C142" i="1"/>
  <c r="M142" i="1" s="1"/>
  <c r="C143" i="1"/>
  <c r="M143" i="1" s="1"/>
  <c r="C144" i="1"/>
  <c r="M144" i="1" s="1"/>
  <c r="C146" i="1"/>
  <c r="M146" i="1" s="1"/>
  <c r="C148" i="1"/>
  <c r="M148" i="1" s="1"/>
  <c r="C150" i="1"/>
  <c r="M150" i="1" s="1"/>
  <c r="M153" i="1"/>
  <c r="M154" i="1"/>
  <c r="C155" i="1"/>
  <c r="M155" i="1" s="1"/>
  <c r="C156" i="1"/>
  <c r="M156" i="1" s="1"/>
  <c r="C157" i="1"/>
  <c r="M157" i="1" s="1"/>
  <c r="C158" i="1"/>
  <c r="M158" i="1" s="1"/>
  <c r="C159" i="1"/>
  <c r="M159" i="1" s="1"/>
  <c r="C160" i="1"/>
  <c r="M160" i="1" s="1"/>
  <c r="C161" i="1"/>
  <c r="M161" i="1" s="1"/>
  <c r="C162" i="1"/>
  <c r="M162" i="1" s="1"/>
  <c r="C163" i="1"/>
  <c r="M163" i="1" s="1"/>
  <c r="C164" i="1"/>
  <c r="M164" i="1" s="1"/>
  <c r="C165" i="1"/>
  <c r="M165" i="1" s="1"/>
  <c r="C166" i="1"/>
  <c r="M166" i="1" s="1"/>
  <c r="C167" i="1"/>
  <c r="M167" i="1" s="1"/>
  <c r="C168" i="1"/>
  <c r="M168" i="1" s="1"/>
  <c r="C169" i="1"/>
  <c r="M169" i="1" s="1"/>
  <c r="C170" i="1"/>
  <c r="M170" i="1" s="1"/>
  <c r="C171" i="1"/>
  <c r="M171" i="1" s="1"/>
  <c r="C172" i="1"/>
  <c r="M172" i="1" s="1"/>
  <c r="C173" i="1"/>
  <c r="M173" i="1" s="1"/>
  <c r="C174" i="1"/>
  <c r="M174" i="1" s="1"/>
  <c r="C175" i="1"/>
  <c r="M175" i="1" s="1"/>
  <c r="C176" i="1"/>
  <c r="M176" i="1" s="1"/>
  <c r="C177" i="1"/>
  <c r="M177" i="1" s="1"/>
  <c r="C178" i="1"/>
  <c r="M178" i="1" s="1"/>
  <c r="C179" i="1"/>
  <c r="M179" i="1" s="1"/>
  <c r="C180" i="1"/>
  <c r="M180" i="1" s="1"/>
  <c r="C181" i="1"/>
  <c r="M181" i="1" s="1"/>
  <c r="C182" i="1"/>
  <c r="M182" i="1" s="1"/>
  <c r="C183" i="1"/>
  <c r="M183" i="1" s="1"/>
  <c r="C184" i="1"/>
  <c r="M184" i="1" s="1"/>
  <c r="C185" i="1"/>
  <c r="M185" i="1" s="1"/>
  <c r="C186" i="1"/>
  <c r="M186" i="1" s="1"/>
  <c r="C187" i="1"/>
  <c r="M187" i="1" s="1"/>
  <c r="C188" i="1"/>
  <c r="M188" i="1" s="1"/>
  <c r="C189" i="1"/>
  <c r="M189" i="1" s="1"/>
  <c r="C190" i="1"/>
  <c r="M190" i="1" s="1"/>
  <c r="C191" i="1"/>
  <c r="M191" i="1" s="1"/>
  <c r="C192" i="1"/>
  <c r="M192" i="1" s="1"/>
  <c r="C193" i="1"/>
  <c r="M193" i="1" s="1"/>
  <c r="C194" i="1"/>
  <c r="M194" i="1" s="1"/>
  <c r="C195" i="1"/>
  <c r="M195" i="1" s="1"/>
  <c r="C196" i="1"/>
  <c r="M196" i="1" s="1"/>
  <c r="C197" i="1"/>
  <c r="M197" i="1" s="1"/>
  <c r="C198" i="1"/>
  <c r="M198" i="1" s="1"/>
  <c r="C199" i="1"/>
  <c r="M199" i="1" s="1"/>
  <c r="C201" i="1"/>
  <c r="M201" i="1" s="1"/>
  <c r="C202" i="1"/>
  <c r="M202" i="1" s="1"/>
  <c r="C204" i="1"/>
  <c r="M204" i="1" s="1"/>
  <c r="C205" i="1"/>
  <c r="M205" i="1" s="1"/>
  <c r="C206" i="1"/>
  <c r="M206" i="1" s="1"/>
  <c r="C207" i="1"/>
  <c r="M207" i="1" s="1"/>
  <c r="C208" i="1"/>
  <c r="M208" i="1" s="1"/>
  <c r="C209" i="1"/>
  <c r="M209" i="1" s="1"/>
  <c r="C210" i="1"/>
  <c r="M210" i="1" s="1"/>
  <c r="C211" i="1"/>
  <c r="M211" i="1" s="1"/>
  <c r="C212" i="1"/>
  <c r="M212" i="1" s="1"/>
  <c r="C214" i="1"/>
  <c r="M214" i="1" s="1"/>
  <c r="C217" i="1"/>
  <c r="M217" i="1" s="1"/>
  <c r="C218" i="1"/>
  <c r="M218" i="1" s="1"/>
  <c r="C219" i="1"/>
  <c r="M219" i="1" s="1"/>
  <c r="C220" i="1"/>
  <c r="M220" i="1" s="1"/>
  <c r="C221" i="1"/>
  <c r="M221" i="1" s="1"/>
  <c r="O222" i="1"/>
  <c r="O223" i="1"/>
  <c r="C224" i="1"/>
  <c r="M224" i="1" s="1"/>
  <c r="C225" i="1"/>
  <c r="M225" i="1" s="1"/>
  <c r="C226" i="1"/>
  <c r="M226" i="1" s="1"/>
  <c r="O227" i="1"/>
  <c r="C228" i="1"/>
  <c r="M228" i="1" s="1"/>
  <c r="C229" i="1"/>
  <c r="M229" i="1" s="1"/>
  <c r="C230" i="1"/>
  <c r="M230" i="1" s="1"/>
  <c r="O231" i="1"/>
  <c r="C232" i="1"/>
  <c r="M232" i="1" s="1"/>
  <c r="C233" i="1"/>
  <c r="M233" i="1" s="1"/>
  <c r="C234" i="1"/>
  <c r="M234" i="1" s="1"/>
  <c r="C235" i="1"/>
  <c r="M235" i="1" s="1"/>
  <c r="O236" i="1"/>
  <c r="C237" i="1"/>
  <c r="M237" i="1" s="1"/>
  <c r="C238" i="1"/>
  <c r="M238" i="1" s="1"/>
  <c r="C239" i="1"/>
  <c r="M239" i="1" s="1"/>
  <c r="C240" i="1"/>
  <c r="M240" i="1" s="1"/>
  <c r="C242" i="1"/>
  <c r="M242" i="1" s="1"/>
  <c r="C243" i="1"/>
  <c r="M243" i="1" s="1"/>
  <c r="O244" i="1"/>
  <c r="C245" i="1"/>
  <c r="M245" i="1" s="1"/>
  <c r="O246" i="1"/>
  <c r="C247" i="1"/>
  <c r="M247" i="1" s="1"/>
  <c r="C248" i="1"/>
  <c r="M248" i="1" s="1"/>
  <c r="C249" i="1"/>
  <c r="M249" i="1" s="1"/>
  <c r="C250" i="1"/>
  <c r="M250" i="1" s="1"/>
  <c r="C251" i="1"/>
  <c r="M251" i="1" s="1"/>
  <c r="C252" i="1"/>
  <c r="M252" i="1" s="1"/>
  <c r="C253" i="1"/>
  <c r="M253" i="1" s="1"/>
  <c r="C254" i="1"/>
  <c r="M254" i="1" s="1"/>
  <c r="C255" i="1"/>
  <c r="M255" i="1" s="1"/>
  <c r="C256" i="1"/>
  <c r="M256" i="1" s="1"/>
  <c r="C257" i="1"/>
  <c r="M257" i="1" s="1"/>
  <c r="C261" i="1"/>
  <c r="M261" i="1" s="1"/>
  <c r="C262" i="1"/>
  <c r="M262" i="1" s="1"/>
  <c r="C263" i="1"/>
  <c r="M263" i="1" s="1"/>
  <c r="C264" i="1"/>
  <c r="M264" i="1" s="1"/>
  <c r="C266" i="1"/>
  <c r="M266" i="1" s="1"/>
  <c r="C267" i="1"/>
  <c r="M267" i="1" s="1"/>
  <c r="C268" i="1"/>
  <c r="M268" i="1" s="1"/>
  <c r="C269" i="1"/>
  <c r="M269" i="1" s="1"/>
  <c r="C271" i="1"/>
  <c r="M271" i="1" s="1"/>
  <c r="C272" i="1"/>
  <c r="M272" i="1" s="1"/>
  <c r="C273" i="1"/>
  <c r="M273" i="1" s="1"/>
  <c r="C274" i="1"/>
  <c r="M274" i="1" s="1"/>
  <c r="C275" i="1"/>
  <c r="M275" i="1" s="1"/>
  <c r="O277" i="1"/>
  <c r="C278" i="1"/>
  <c r="M278" i="1" s="1"/>
  <c r="C279" i="1"/>
  <c r="M279" i="1" s="1"/>
  <c r="C280" i="1"/>
  <c r="M280" i="1" s="1"/>
  <c r="C281" i="1"/>
  <c r="M281" i="1" s="1"/>
  <c r="C282" i="1"/>
  <c r="M282" i="1" s="1"/>
  <c r="C283" i="1"/>
  <c r="M283" i="1" s="1"/>
  <c r="C284" i="1"/>
  <c r="M284" i="1" s="1"/>
  <c r="O285" i="1"/>
  <c r="O289" i="1"/>
  <c r="C291" i="1"/>
  <c r="M291" i="1" s="1"/>
  <c r="C292" i="1"/>
  <c r="M292" i="1" s="1"/>
  <c r="C293" i="1"/>
  <c r="M293" i="1" s="1"/>
  <c r="C294" i="1"/>
  <c r="M294" i="1" s="1"/>
  <c r="C295" i="1"/>
  <c r="M295" i="1" s="1"/>
  <c r="C296" i="1"/>
  <c r="M296" i="1" s="1"/>
  <c r="O297" i="1"/>
  <c r="C298" i="1"/>
  <c r="M298" i="1" s="1"/>
  <c r="C299" i="1"/>
  <c r="M299" i="1" s="1"/>
  <c r="C300" i="1"/>
  <c r="M300" i="1" s="1"/>
  <c r="C301" i="1"/>
  <c r="M301" i="1" s="1"/>
  <c r="C302" i="1"/>
  <c r="M302" i="1" s="1"/>
  <c r="C303" i="1"/>
  <c r="M303" i="1" s="1"/>
  <c r="C305" i="1"/>
  <c r="M305" i="1" s="1"/>
  <c r="C306" i="1"/>
  <c r="M306" i="1" s="1"/>
  <c r="O307" i="1"/>
  <c r="O308" i="1"/>
  <c r="O309" i="1"/>
  <c r="C311" i="1"/>
  <c r="M311" i="1" s="1"/>
  <c r="C312" i="1"/>
  <c r="M312" i="1" s="1"/>
  <c r="O313" i="1"/>
  <c r="C314" i="1"/>
  <c r="M314" i="1" s="1"/>
  <c r="C315" i="1"/>
  <c r="M315" i="1" s="1"/>
  <c r="C316" i="1"/>
  <c r="M316" i="1" s="1"/>
  <c r="O318" i="1"/>
  <c r="C320" i="1"/>
  <c r="M320" i="1" s="1"/>
  <c r="C322" i="1"/>
  <c r="M322" i="1" s="1"/>
  <c r="C324" i="1"/>
  <c r="M324" i="1" s="1"/>
  <c r="C325" i="1"/>
  <c r="M325" i="1" s="1"/>
  <c r="C326" i="1"/>
  <c r="M326" i="1" s="1"/>
  <c r="C328" i="1"/>
  <c r="M328" i="1" s="1"/>
  <c r="C331" i="1"/>
  <c r="M331" i="1" s="1"/>
  <c r="C334" i="1"/>
  <c r="M334" i="1" s="1"/>
  <c r="C335" i="1"/>
  <c r="M335" i="1" s="1"/>
  <c r="C336" i="1"/>
  <c r="M336" i="1" s="1"/>
  <c r="C337" i="1"/>
  <c r="M337" i="1" s="1"/>
  <c r="C338" i="1"/>
  <c r="M338" i="1" s="1"/>
  <c r="C339" i="1"/>
  <c r="M339" i="1" s="1"/>
  <c r="C340" i="1"/>
  <c r="M340" i="1" s="1"/>
  <c r="C341" i="1"/>
  <c r="M341" i="1" s="1"/>
  <c r="C342" i="1"/>
  <c r="M342" i="1" s="1"/>
  <c r="C343" i="1"/>
  <c r="M343" i="1" s="1"/>
  <c r="C344" i="1"/>
  <c r="M344" i="1" s="1"/>
  <c r="C345" i="1"/>
  <c r="M345" i="1" s="1"/>
  <c r="C346" i="1"/>
  <c r="M346" i="1" s="1"/>
  <c r="C347" i="1"/>
  <c r="M347" i="1" s="1"/>
  <c r="C348" i="1"/>
  <c r="M348" i="1" s="1"/>
  <c r="C349" i="1"/>
  <c r="M349" i="1" s="1"/>
  <c r="C350" i="1"/>
  <c r="M350" i="1" s="1"/>
  <c r="C351" i="1"/>
  <c r="M351" i="1" s="1"/>
  <c r="C352" i="1"/>
  <c r="M352" i="1" s="1"/>
  <c r="C353" i="1"/>
  <c r="M353" i="1" s="1"/>
  <c r="C354" i="1"/>
  <c r="M354" i="1" s="1"/>
  <c r="C355" i="1"/>
  <c r="M355" i="1" s="1"/>
  <c r="C356" i="1"/>
  <c r="M356" i="1" s="1"/>
  <c r="C357" i="1"/>
  <c r="M357" i="1" s="1"/>
  <c r="C358" i="1"/>
  <c r="M358" i="1" s="1"/>
  <c r="C359" i="1"/>
  <c r="M359" i="1" s="1"/>
  <c r="C360" i="1"/>
  <c r="M360" i="1" s="1"/>
  <c r="C361" i="1"/>
  <c r="M361" i="1" s="1"/>
  <c r="C362" i="1"/>
  <c r="M362" i="1" s="1"/>
  <c r="C363" i="1"/>
  <c r="M363" i="1" s="1"/>
  <c r="C364" i="1"/>
  <c r="M364" i="1" s="1"/>
  <c r="C365" i="1"/>
  <c r="M365" i="1" s="1"/>
  <c r="C366" i="1"/>
  <c r="M366" i="1" s="1"/>
  <c r="C367" i="1"/>
  <c r="M367" i="1" s="1"/>
  <c r="C368" i="1"/>
  <c r="M368" i="1" s="1"/>
  <c r="C369" i="1"/>
  <c r="M369" i="1" s="1"/>
  <c r="C370" i="1"/>
  <c r="M370" i="1" s="1"/>
  <c r="C371" i="1"/>
  <c r="M371" i="1" s="1"/>
  <c r="C372" i="1"/>
  <c r="M372" i="1" s="1"/>
  <c r="C373" i="1"/>
  <c r="M373" i="1" s="1"/>
  <c r="C374" i="1"/>
  <c r="M374" i="1" s="1"/>
  <c r="C375" i="1"/>
  <c r="M375" i="1" s="1"/>
  <c r="C376" i="1"/>
  <c r="M376" i="1" s="1"/>
  <c r="C377" i="1"/>
  <c r="M377" i="1" s="1"/>
  <c r="C378" i="1"/>
  <c r="M378" i="1" s="1"/>
  <c r="C379" i="1"/>
  <c r="M379" i="1" s="1"/>
  <c r="C380" i="1"/>
  <c r="M380" i="1" s="1"/>
  <c r="C381" i="1"/>
  <c r="M381" i="1" s="1"/>
  <c r="C382" i="1"/>
  <c r="M382" i="1" s="1"/>
  <c r="C383" i="1"/>
  <c r="M383" i="1" s="1"/>
  <c r="C384" i="1"/>
  <c r="M384" i="1" s="1"/>
  <c r="C385" i="1"/>
  <c r="M385" i="1" s="1"/>
  <c r="C386" i="1"/>
  <c r="M386" i="1" s="1"/>
  <c r="C387" i="1"/>
  <c r="M387" i="1" s="1"/>
  <c r="C388" i="1"/>
  <c r="M388" i="1" s="1"/>
  <c r="C389" i="1"/>
  <c r="M389" i="1" s="1"/>
  <c r="C390" i="1"/>
  <c r="M390" i="1" s="1"/>
  <c r="C391" i="1"/>
  <c r="M391" i="1" s="1"/>
  <c r="C392" i="1"/>
  <c r="M392" i="1" s="1"/>
  <c r="C393" i="1"/>
  <c r="M393" i="1" s="1"/>
  <c r="C394" i="1"/>
  <c r="M394" i="1" s="1"/>
  <c r="C395" i="1"/>
  <c r="M395" i="1" s="1"/>
  <c r="C396" i="1"/>
  <c r="M396" i="1" s="1"/>
  <c r="C397" i="1"/>
  <c r="M397" i="1" s="1"/>
  <c r="C398" i="1"/>
  <c r="M398" i="1" s="1"/>
  <c r="C399" i="1"/>
  <c r="M399" i="1" s="1"/>
  <c r="C400" i="1"/>
  <c r="M400" i="1" s="1"/>
  <c r="C401" i="1"/>
  <c r="M401" i="1" s="1"/>
  <c r="C402" i="1"/>
  <c r="M402" i="1" s="1"/>
  <c r="C403" i="1"/>
  <c r="M403" i="1" s="1"/>
  <c r="C404" i="1"/>
  <c r="M404" i="1" s="1"/>
  <c r="C405" i="1"/>
  <c r="M405" i="1" s="1"/>
  <c r="C406" i="1"/>
  <c r="M406" i="1" s="1"/>
  <c r="C407" i="1"/>
  <c r="M407" i="1" s="1"/>
  <c r="C408" i="1"/>
  <c r="M408" i="1" s="1"/>
  <c r="C409" i="1"/>
  <c r="M409" i="1" s="1"/>
  <c r="C410" i="1"/>
  <c r="M410" i="1" s="1"/>
  <c r="C411" i="1"/>
  <c r="M411" i="1" s="1"/>
  <c r="C412" i="1"/>
  <c r="M412" i="1" s="1"/>
  <c r="C413" i="1"/>
  <c r="M413" i="1" s="1"/>
  <c r="C414" i="1"/>
  <c r="M414" i="1" s="1"/>
  <c r="C415" i="1"/>
  <c r="M415" i="1" s="1"/>
  <c r="C416" i="1"/>
  <c r="M416" i="1" s="1"/>
  <c r="C417" i="1"/>
  <c r="M417" i="1" s="1"/>
  <c r="C418" i="1"/>
  <c r="M418" i="1" s="1"/>
  <c r="C419" i="1"/>
  <c r="M419" i="1" s="1"/>
  <c r="C420" i="1"/>
  <c r="M420" i="1" s="1"/>
  <c r="C421" i="1"/>
  <c r="M421" i="1" s="1"/>
  <c r="C422" i="1"/>
  <c r="M422" i="1" s="1"/>
  <c r="C423" i="1"/>
  <c r="M423" i="1" s="1"/>
  <c r="C424" i="1"/>
  <c r="M424" i="1" s="1"/>
  <c r="C425" i="1"/>
  <c r="M425" i="1" s="1"/>
  <c r="C426" i="1"/>
  <c r="M426" i="1" s="1"/>
  <c r="C427" i="1"/>
  <c r="M427" i="1" s="1"/>
  <c r="C428" i="1"/>
  <c r="M428" i="1" s="1"/>
  <c r="C429" i="1"/>
  <c r="M429" i="1" s="1"/>
  <c r="C430" i="1"/>
  <c r="M430" i="1" s="1"/>
  <c r="C431" i="1"/>
  <c r="M431" i="1" s="1"/>
  <c r="C432" i="1"/>
  <c r="M432" i="1" s="1"/>
  <c r="C433" i="1"/>
  <c r="M433" i="1" s="1"/>
  <c r="C434" i="1"/>
  <c r="M434" i="1" s="1"/>
  <c r="C435" i="1"/>
  <c r="M435" i="1" s="1"/>
  <c r="C436" i="1"/>
  <c r="M436" i="1" s="1"/>
  <c r="C437" i="1"/>
  <c r="M437" i="1" s="1"/>
  <c r="C438" i="1"/>
  <c r="M438" i="1" s="1"/>
  <c r="C439" i="1"/>
  <c r="M439" i="1" s="1"/>
  <c r="C440" i="1"/>
  <c r="M440" i="1" s="1"/>
  <c r="C441" i="1"/>
  <c r="M441" i="1" s="1"/>
  <c r="C442" i="1"/>
  <c r="M442" i="1" s="1"/>
  <c r="C443" i="1"/>
  <c r="M443" i="1" s="1"/>
  <c r="C444" i="1"/>
  <c r="M444" i="1" s="1"/>
  <c r="C445" i="1"/>
  <c r="M445" i="1" s="1"/>
  <c r="C446" i="1"/>
  <c r="M446" i="1" s="1"/>
  <c r="C447" i="1"/>
  <c r="M447" i="1" s="1"/>
  <c r="C448" i="1"/>
  <c r="M448" i="1" s="1"/>
  <c r="C449" i="1"/>
  <c r="M449" i="1" s="1"/>
  <c r="C450" i="1"/>
  <c r="M450" i="1" s="1"/>
  <c r="C451" i="1"/>
  <c r="M451" i="1" s="1"/>
  <c r="C452" i="1"/>
  <c r="M452" i="1" s="1"/>
  <c r="C453" i="1"/>
  <c r="M453" i="1" s="1"/>
  <c r="C454" i="1"/>
  <c r="M454" i="1" s="1"/>
  <c r="C455" i="1"/>
  <c r="M455" i="1" s="1"/>
  <c r="C456" i="1"/>
  <c r="M456" i="1" s="1"/>
  <c r="C457" i="1"/>
  <c r="M457" i="1" s="1"/>
  <c r="C458" i="1"/>
  <c r="M458" i="1" s="1"/>
  <c r="C459" i="1"/>
  <c r="M459" i="1" s="1"/>
  <c r="C460" i="1"/>
  <c r="M460" i="1" s="1"/>
  <c r="C461" i="1"/>
  <c r="M461" i="1" s="1"/>
  <c r="C462" i="1"/>
  <c r="M462" i="1" s="1"/>
  <c r="C463" i="1"/>
  <c r="M463" i="1" s="1"/>
  <c r="C464" i="1"/>
  <c r="M464" i="1" s="1"/>
  <c r="C465" i="1"/>
  <c r="M465" i="1" s="1"/>
  <c r="C466" i="1"/>
  <c r="M466" i="1" s="1"/>
  <c r="C467" i="1"/>
  <c r="M467" i="1" s="1"/>
  <c r="C468" i="1"/>
  <c r="M468" i="1" s="1"/>
  <c r="C469" i="1"/>
  <c r="M469" i="1" s="1"/>
  <c r="C470" i="1"/>
  <c r="M470" i="1" s="1"/>
  <c r="C471" i="1"/>
  <c r="M471" i="1" s="1"/>
  <c r="C472" i="1"/>
  <c r="M472" i="1" s="1"/>
  <c r="C473" i="1"/>
  <c r="M473" i="1" s="1"/>
  <c r="C474" i="1"/>
  <c r="M474" i="1" s="1"/>
  <c r="C475" i="1"/>
  <c r="M475" i="1" s="1"/>
  <c r="C476" i="1"/>
  <c r="M476" i="1" s="1"/>
  <c r="C477" i="1"/>
  <c r="M477" i="1" s="1"/>
  <c r="C478" i="1"/>
  <c r="M478" i="1" s="1"/>
  <c r="C479" i="1"/>
  <c r="M479" i="1" s="1"/>
  <c r="C480" i="1"/>
  <c r="M480" i="1" s="1"/>
  <c r="C481" i="1"/>
  <c r="M481" i="1" s="1"/>
  <c r="C482" i="1"/>
  <c r="M482" i="1" s="1"/>
  <c r="C483" i="1"/>
  <c r="M483" i="1" s="1"/>
  <c r="C484" i="1"/>
  <c r="M484" i="1" s="1"/>
  <c r="C485" i="1"/>
  <c r="M485" i="1" s="1"/>
  <c r="C486" i="1"/>
  <c r="M486" i="1" s="1"/>
  <c r="C487" i="1"/>
  <c r="M487" i="1" s="1"/>
  <c r="C488" i="1"/>
  <c r="M488" i="1" s="1"/>
  <c r="C489" i="1"/>
  <c r="M489" i="1" s="1"/>
  <c r="C490" i="1"/>
  <c r="M490" i="1" s="1"/>
  <c r="C491" i="1"/>
  <c r="M491" i="1" s="1"/>
  <c r="C492" i="1"/>
  <c r="M492" i="1" s="1"/>
  <c r="C493" i="1"/>
  <c r="M493" i="1" s="1"/>
  <c r="C494" i="1"/>
  <c r="M494" i="1" s="1"/>
  <c r="C495" i="1"/>
  <c r="M495" i="1" s="1"/>
  <c r="C496" i="1"/>
  <c r="M496" i="1" s="1"/>
  <c r="C497" i="1"/>
  <c r="M497" i="1" s="1"/>
  <c r="C498" i="1"/>
  <c r="M498" i="1" s="1"/>
  <c r="C499" i="1"/>
  <c r="M499" i="1" s="1"/>
  <c r="C500" i="1"/>
  <c r="M500" i="1" s="1"/>
  <c r="C501" i="1"/>
  <c r="M501" i="1" s="1"/>
  <c r="C502" i="1"/>
  <c r="M502" i="1" s="1"/>
  <c r="C503" i="1"/>
  <c r="M503" i="1" s="1"/>
  <c r="C504" i="1"/>
  <c r="M504" i="1" s="1"/>
  <c r="C505" i="1"/>
  <c r="M505" i="1" s="1"/>
  <c r="C506" i="1"/>
  <c r="M506" i="1" s="1"/>
  <c r="C507" i="1"/>
  <c r="M507" i="1" s="1"/>
  <c r="C508" i="1"/>
  <c r="M508" i="1" s="1"/>
  <c r="C509" i="1"/>
  <c r="M509" i="1" s="1"/>
  <c r="C511" i="1"/>
  <c r="C512" i="1"/>
  <c r="M512" i="1" s="1"/>
  <c r="C517" i="1"/>
  <c r="C518" i="1"/>
  <c r="C519" i="1"/>
  <c r="M519" i="1" s="1"/>
  <c r="C520" i="1"/>
  <c r="M520" i="1" s="1"/>
  <c r="C521" i="1"/>
  <c r="M521" i="1" s="1"/>
  <c r="C522" i="1"/>
  <c r="M522" i="1" s="1"/>
  <c r="C523" i="1"/>
  <c r="M523" i="1" s="1"/>
  <c r="C524" i="1"/>
  <c r="M524" i="1" s="1"/>
  <c r="C525" i="1"/>
  <c r="M525" i="1" s="1"/>
  <c r="C526" i="1"/>
  <c r="M526" i="1" s="1"/>
  <c r="C527" i="1"/>
  <c r="M527" i="1" s="1"/>
  <c r="C528" i="1"/>
  <c r="M528" i="1" s="1"/>
  <c r="C529" i="1"/>
  <c r="M529" i="1" s="1"/>
  <c r="C530" i="1"/>
  <c r="M530" i="1" s="1"/>
  <c r="C531" i="1"/>
  <c r="M531" i="1" s="1"/>
  <c r="C532" i="1"/>
  <c r="M532" i="1" s="1"/>
  <c r="C533" i="1"/>
  <c r="M533" i="1" s="1"/>
  <c r="C534" i="1"/>
  <c r="M534" i="1" s="1"/>
  <c r="C535" i="1"/>
  <c r="M535" i="1" s="1"/>
  <c r="C536" i="1"/>
  <c r="M536" i="1" s="1"/>
  <c r="C537" i="1"/>
  <c r="M537" i="1" s="1"/>
  <c r="C538" i="1"/>
  <c r="M538" i="1" s="1"/>
  <c r="C539" i="1"/>
  <c r="M539" i="1" s="1"/>
  <c r="C540" i="1"/>
  <c r="M540" i="1" s="1"/>
  <c r="C541" i="1"/>
  <c r="M541" i="1" s="1"/>
  <c r="C542" i="1"/>
  <c r="M542" i="1" s="1"/>
  <c r="C543" i="1"/>
  <c r="M543" i="1" s="1"/>
  <c r="C544" i="1"/>
  <c r="M544" i="1" s="1"/>
  <c r="C545" i="1"/>
  <c r="M545" i="1" s="1"/>
  <c r="C546" i="1"/>
  <c r="M546" i="1" s="1"/>
  <c r="C547" i="1"/>
  <c r="M547" i="1" s="1"/>
  <c r="C548" i="1"/>
  <c r="M548" i="1" s="1"/>
  <c r="C549" i="1"/>
  <c r="M549" i="1" s="1"/>
  <c r="C550" i="1"/>
  <c r="M550" i="1" s="1"/>
  <c r="C551" i="1"/>
  <c r="M551" i="1" s="1"/>
  <c r="C552" i="1"/>
  <c r="M552" i="1" s="1"/>
  <c r="C553" i="1"/>
  <c r="M553" i="1" s="1"/>
  <c r="C554" i="1"/>
  <c r="M554" i="1" s="1"/>
  <c r="C555" i="1"/>
  <c r="M555" i="1" s="1"/>
  <c r="C556" i="1"/>
  <c r="M556" i="1" s="1"/>
  <c r="C557" i="1"/>
  <c r="M557" i="1" s="1"/>
  <c r="C558" i="1"/>
  <c r="M558" i="1" s="1"/>
  <c r="C559" i="1"/>
  <c r="M559" i="1" s="1"/>
  <c r="C560" i="1"/>
  <c r="M560" i="1" s="1"/>
  <c r="C561" i="1"/>
  <c r="M561" i="1" s="1"/>
  <c r="C562" i="1"/>
  <c r="M562" i="1" s="1"/>
  <c r="C563" i="1"/>
  <c r="M563" i="1" s="1"/>
  <c r="C564" i="1"/>
  <c r="M564" i="1" s="1"/>
  <c r="C565" i="1"/>
  <c r="M565" i="1" s="1"/>
  <c r="C566" i="1"/>
  <c r="M566" i="1" s="1"/>
  <c r="C567" i="1"/>
  <c r="M567" i="1" s="1"/>
  <c r="C568" i="1"/>
  <c r="M568" i="1" s="1"/>
  <c r="C569" i="1"/>
  <c r="M569" i="1" s="1"/>
  <c r="C570" i="1"/>
  <c r="M570" i="1" s="1"/>
  <c r="C571" i="1"/>
  <c r="M571" i="1" s="1"/>
  <c r="C572" i="1"/>
  <c r="M572" i="1" s="1"/>
  <c r="C573" i="1"/>
  <c r="M573" i="1" s="1"/>
  <c r="C574" i="1"/>
  <c r="M574" i="1" s="1"/>
  <c r="C575" i="1"/>
  <c r="M575" i="1" s="1"/>
  <c r="C576" i="1"/>
  <c r="M576" i="1" s="1"/>
  <c r="C577" i="1"/>
  <c r="M577" i="1" s="1"/>
  <c r="C578" i="1"/>
  <c r="M578" i="1" s="1"/>
  <c r="C513" i="1"/>
  <c r="C514" i="1"/>
  <c r="M514" i="1" s="1"/>
  <c r="C515" i="1"/>
  <c r="M515" i="1" s="1"/>
  <c r="C516" i="1"/>
  <c r="M516" i="1" s="1"/>
  <c r="C580" i="1"/>
  <c r="M580" i="1" s="1"/>
  <c r="C581" i="1"/>
  <c r="M581" i="1" s="1"/>
  <c r="C582" i="1"/>
  <c r="M582" i="1" s="1"/>
  <c r="C583" i="1"/>
  <c r="M583" i="1" s="1"/>
  <c r="C584" i="1"/>
  <c r="M584" i="1" s="1"/>
  <c r="C585" i="1"/>
  <c r="M585" i="1" s="1"/>
  <c r="C586" i="1"/>
  <c r="M586" i="1" s="1"/>
  <c r="C587" i="1"/>
  <c r="M587" i="1" s="1"/>
  <c r="C588" i="1"/>
  <c r="M588" i="1" s="1"/>
  <c r="C589" i="1"/>
  <c r="M589" i="1" s="1"/>
  <c r="C590" i="1"/>
  <c r="M590" i="1" s="1"/>
  <c r="C591" i="1"/>
  <c r="M591" i="1" s="1"/>
  <c r="C592" i="1"/>
  <c r="M592" i="1" s="1"/>
  <c r="C593" i="1"/>
  <c r="M593" i="1" s="1"/>
  <c r="C594" i="1"/>
  <c r="M594" i="1" s="1"/>
  <c r="C595" i="1"/>
  <c r="M595" i="1" s="1"/>
  <c r="C596" i="1"/>
  <c r="M596" i="1" s="1"/>
  <c r="C597" i="1"/>
  <c r="M597" i="1" s="1"/>
  <c r="C598" i="1"/>
  <c r="M598" i="1" s="1"/>
  <c r="C599" i="1"/>
  <c r="M599" i="1" s="1"/>
  <c r="C600" i="1"/>
  <c r="M600" i="1" s="1"/>
  <c r="C601" i="1"/>
  <c r="M601" i="1" s="1"/>
  <c r="C602" i="1"/>
  <c r="M602" i="1" s="1"/>
  <c r="C603" i="1"/>
  <c r="M603" i="1" s="1"/>
  <c r="C604" i="1"/>
  <c r="M604" i="1" s="1"/>
  <c r="C606" i="1"/>
  <c r="M606" i="1" s="1"/>
  <c r="C607" i="1"/>
  <c r="M607" i="1" s="1"/>
  <c r="C608" i="1"/>
  <c r="M608" i="1" s="1"/>
  <c r="C609" i="1"/>
  <c r="M609" i="1" s="1"/>
  <c r="C610" i="1"/>
  <c r="M610" i="1" s="1"/>
  <c r="C611" i="1"/>
  <c r="M611" i="1" s="1"/>
  <c r="C612" i="1"/>
  <c r="M612" i="1" s="1"/>
  <c r="C613" i="1"/>
  <c r="M613" i="1" s="1"/>
  <c r="C614" i="1"/>
  <c r="M614" i="1" s="1"/>
  <c r="C615" i="1"/>
  <c r="M615" i="1" s="1"/>
  <c r="C616" i="1"/>
  <c r="M616" i="1" s="1"/>
  <c r="C617" i="1"/>
  <c r="M617" i="1" s="1"/>
  <c r="C618" i="1"/>
  <c r="M618" i="1" s="1"/>
  <c r="C619" i="1"/>
  <c r="M619" i="1" s="1"/>
  <c r="C620" i="1"/>
  <c r="M620" i="1" s="1"/>
  <c r="C621" i="1"/>
  <c r="M621" i="1" s="1"/>
  <c r="C622" i="1"/>
  <c r="M622" i="1" s="1"/>
  <c r="C623" i="1"/>
  <c r="M623" i="1" s="1"/>
  <c r="C624" i="1"/>
  <c r="M624" i="1" s="1"/>
  <c r="C625" i="1"/>
  <c r="M625" i="1" s="1"/>
  <c r="C626" i="1"/>
  <c r="M626" i="1" s="1"/>
  <c r="C627" i="1"/>
  <c r="M627" i="1" s="1"/>
  <c r="C628" i="1"/>
  <c r="M628" i="1" s="1"/>
  <c r="C629" i="1"/>
  <c r="M629" i="1" s="1"/>
  <c r="C630" i="1"/>
  <c r="M630" i="1" s="1"/>
  <c r="C631" i="1"/>
  <c r="M631" i="1" s="1"/>
  <c r="C633" i="1"/>
  <c r="M633" i="1" s="1"/>
  <c r="C634" i="1"/>
  <c r="M634" i="1" s="1"/>
  <c r="C635" i="1"/>
  <c r="M635" i="1" s="1"/>
  <c r="C636" i="1"/>
  <c r="M636" i="1" s="1"/>
  <c r="C637" i="1"/>
  <c r="M637" i="1" s="1"/>
  <c r="C638" i="1"/>
  <c r="M638" i="1" s="1"/>
  <c r="C639" i="1"/>
  <c r="M639" i="1" s="1"/>
  <c r="C640" i="1"/>
  <c r="M640" i="1" s="1"/>
  <c r="C641" i="1"/>
  <c r="M641" i="1" s="1"/>
  <c r="C642" i="1"/>
  <c r="M642" i="1" s="1"/>
  <c r="C643" i="1"/>
  <c r="M643" i="1" s="1"/>
  <c r="C644" i="1"/>
  <c r="M644" i="1" s="1"/>
  <c r="C645" i="1"/>
  <c r="M645" i="1" s="1"/>
  <c r="C646" i="1"/>
  <c r="M646" i="1" s="1"/>
  <c r="C647" i="1"/>
  <c r="M647" i="1" s="1"/>
  <c r="C648" i="1"/>
  <c r="M648" i="1" s="1"/>
  <c r="C649" i="1"/>
  <c r="M649" i="1" s="1"/>
  <c r="C650" i="1"/>
  <c r="M650" i="1" s="1"/>
  <c r="C651" i="1"/>
  <c r="M651" i="1" s="1"/>
  <c r="C652" i="1"/>
  <c r="M652" i="1" s="1"/>
  <c r="C653" i="1"/>
  <c r="M653" i="1" s="1"/>
  <c r="C654" i="1"/>
  <c r="M654" i="1" s="1"/>
  <c r="C655" i="1"/>
  <c r="M655" i="1" s="1"/>
  <c r="C656" i="1"/>
  <c r="M656" i="1" s="1"/>
  <c r="C657" i="1"/>
  <c r="M657" i="1" s="1"/>
  <c r="C658" i="1"/>
  <c r="M658" i="1" s="1"/>
  <c r="C659" i="1"/>
  <c r="M659" i="1" s="1"/>
  <c r="C660" i="1"/>
  <c r="M660" i="1" s="1"/>
  <c r="C661" i="1"/>
  <c r="M661" i="1" s="1"/>
  <c r="C662" i="1"/>
  <c r="M662" i="1" s="1"/>
  <c r="C663" i="1"/>
  <c r="M663" i="1" s="1"/>
  <c r="C664" i="1"/>
  <c r="M664" i="1" s="1"/>
  <c r="C665" i="1"/>
  <c r="M665" i="1" s="1"/>
  <c r="C666" i="1"/>
  <c r="M666" i="1" s="1"/>
  <c r="C667" i="1"/>
  <c r="M667" i="1" s="1"/>
  <c r="C668" i="1"/>
  <c r="M668" i="1" s="1"/>
  <c r="C669" i="1"/>
  <c r="M669" i="1" s="1"/>
  <c r="C670" i="1"/>
  <c r="M670" i="1" s="1"/>
  <c r="C671" i="1"/>
  <c r="M671" i="1" s="1"/>
  <c r="C672" i="1"/>
  <c r="M672" i="1" s="1"/>
  <c r="C673" i="1"/>
  <c r="M673" i="1" s="1"/>
  <c r="C674" i="1"/>
  <c r="M674" i="1" s="1"/>
  <c r="C675" i="1"/>
  <c r="M675" i="1" s="1"/>
  <c r="C676" i="1"/>
  <c r="M676" i="1" s="1"/>
  <c r="C678" i="1"/>
  <c r="M678" i="1" s="1"/>
  <c r="C679" i="1"/>
  <c r="M679" i="1" s="1"/>
  <c r="C680" i="1"/>
  <c r="M680" i="1" s="1"/>
  <c r="C681" i="1"/>
  <c r="M681" i="1" s="1"/>
  <c r="C682" i="1"/>
  <c r="M682" i="1" s="1"/>
  <c r="C683" i="1"/>
  <c r="M683" i="1" s="1"/>
  <c r="C684" i="1"/>
  <c r="M684" i="1" s="1"/>
  <c r="C685" i="1"/>
  <c r="M685" i="1" s="1"/>
  <c r="C686" i="1"/>
  <c r="M686" i="1" s="1"/>
  <c r="C687" i="1"/>
  <c r="M687" i="1" s="1"/>
  <c r="C688" i="1"/>
  <c r="M688" i="1" s="1"/>
  <c r="C689" i="1"/>
  <c r="M689" i="1" s="1"/>
  <c r="C690" i="1"/>
  <c r="M690" i="1" s="1"/>
  <c r="C691" i="1"/>
  <c r="M691" i="1" s="1"/>
  <c r="C692" i="1"/>
  <c r="M692" i="1" s="1"/>
  <c r="C693" i="1"/>
  <c r="M693" i="1" s="1"/>
  <c r="C694" i="1"/>
  <c r="M694" i="1" s="1"/>
  <c r="C696" i="1"/>
  <c r="M696" i="1" s="1"/>
  <c r="C697" i="1"/>
  <c r="M697" i="1" s="1"/>
  <c r="C698" i="1"/>
  <c r="M698" i="1" s="1"/>
  <c r="C699" i="1"/>
  <c r="M699" i="1" s="1"/>
  <c r="C700" i="1"/>
  <c r="M700" i="1" s="1"/>
  <c r="C701" i="1"/>
  <c r="M701" i="1" s="1"/>
  <c r="C702" i="1"/>
  <c r="M702" i="1" s="1"/>
  <c r="C703" i="1"/>
  <c r="M703" i="1" s="1"/>
  <c r="C704" i="1"/>
  <c r="M704" i="1" s="1"/>
  <c r="C705" i="1"/>
  <c r="M705" i="1" s="1"/>
  <c r="C706" i="1"/>
  <c r="M706" i="1" s="1"/>
  <c r="C707" i="1"/>
  <c r="M707" i="1" s="1"/>
  <c r="C708" i="1"/>
  <c r="M708" i="1" s="1"/>
  <c r="C710" i="1"/>
  <c r="M710" i="1" s="1"/>
  <c r="C711" i="1"/>
  <c r="M711" i="1" s="1"/>
  <c r="C712" i="1"/>
  <c r="M712" i="1" s="1"/>
  <c r="C713" i="1"/>
  <c r="M713" i="1" s="1"/>
  <c r="C714" i="1"/>
  <c r="M714" i="1" s="1"/>
  <c r="C715" i="1"/>
  <c r="M715" i="1" s="1"/>
  <c r="C716" i="1"/>
  <c r="M716" i="1" s="1"/>
  <c r="C717" i="1"/>
  <c r="M717" i="1" s="1"/>
  <c r="C718" i="1"/>
  <c r="M718" i="1" s="1"/>
  <c r="C719" i="1"/>
  <c r="M719" i="1" s="1"/>
  <c r="C720" i="1"/>
  <c r="M720" i="1" s="1"/>
  <c r="C721" i="1"/>
  <c r="M721" i="1" s="1"/>
  <c r="C722" i="1"/>
  <c r="M722" i="1" s="1"/>
  <c r="C723" i="1"/>
  <c r="M723" i="1" s="1"/>
  <c r="C724" i="1"/>
  <c r="M724" i="1" s="1"/>
  <c r="C725" i="1"/>
  <c r="M725" i="1" s="1"/>
  <c r="C726" i="1"/>
  <c r="M726" i="1" s="1"/>
  <c r="C727" i="1"/>
  <c r="M727" i="1" s="1"/>
  <c r="C728" i="1"/>
  <c r="M728" i="1" s="1"/>
  <c r="C729" i="1"/>
  <c r="M729" i="1" s="1"/>
  <c r="C730" i="1"/>
  <c r="M730" i="1" s="1"/>
  <c r="C731" i="1"/>
  <c r="M731" i="1" s="1"/>
  <c r="C732" i="1"/>
  <c r="M732" i="1" s="1"/>
  <c r="C734" i="1"/>
  <c r="M734" i="1" s="1"/>
  <c r="C735" i="1"/>
  <c r="M735" i="1" s="1"/>
  <c r="C736" i="1"/>
  <c r="M736" i="1" s="1"/>
  <c r="C737" i="1"/>
  <c r="M737" i="1" s="1"/>
  <c r="C738" i="1"/>
  <c r="M738" i="1" s="1"/>
  <c r="C740" i="1"/>
  <c r="M740" i="1" s="1"/>
  <c r="C741" i="1"/>
  <c r="M741" i="1" s="1"/>
  <c r="C742" i="1"/>
  <c r="M742" i="1" s="1"/>
  <c r="C743" i="1"/>
  <c r="M743" i="1" s="1"/>
  <c r="C744" i="1"/>
  <c r="M744" i="1" s="1"/>
  <c r="C745" i="1"/>
  <c r="M745" i="1" s="1"/>
  <c r="C746" i="1"/>
  <c r="M746" i="1" s="1"/>
  <c r="C747" i="1"/>
  <c r="M747" i="1" s="1"/>
  <c r="C748" i="1"/>
  <c r="M748" i="1" s="1"/>
  <c r="C749" i="1"/>
  <c r="M749" i="1" s="1"/>
  <c r="C750" i="1"/>
  <c r="M750" i="1" s="1"/>
  <c r="C751" i="1"/>
  <c r="M751" i="1" s="1"/>
  <c r="C752" i="1"/>
  <c r="M752" i="1" s="1"/>
  <c r="C753" i="1"/>
  <c r="M753" i="1" s="1"/>
  <c r="C754" i="1"/>
  <c r="M754" i="1" s="1"/>
  <c r="C755" i="1"/>
  <c r="M755" i="1" s="1"/>
  <c r="C756" i="1"/>
  <c r="M756" i="1" s="1"/>
  <c r="C757" i="1"/>
  <c r="M757" i="1" s="1"/>
  <c r="C758" i="1"/>
  <c r="M758" i="1" s="1"/>
  <c r="C759" i="1"/>
  <c r="M759" i="1" s="1"/>
  <c r="C760" i="1"/>
  <c r="M760" i="1" s="1"/>
  <c r="C761" i="1"/>
  <c r="M761" i="1" s="1"/>
  <c r="C762" i="1"/>
  <c r="M762" i="1" s="1"/>
  <c r="C763" i="1"/>
  <c r="M763" i="1" s="1"/>
  <c r="C764" i="1"/>
  <c r="M764" i="1" s="1"/>
  <c r="C765" i="1"/>
  <c r="M765" i="1" s="1"/>
  <c r="C766" i="1"/>
  <c r="M766" i="1" s="1"/>
  <c r="C767" i="1"/>
  <c r="M767" i="1" s="1"/>
  <c r="C768" i="1"/>
  <c r="M768" i="1" s="1"/>
  <c r="C769" i="1"/>
  <c r="M769" i="1" s="1"/>
  <c r="C770" i="1"/>
  <c r="M770" i="1" s="1"/>
  <c r="C771" i="1"/>
  <c r="M771" i="1" s="1"/>
  <c r="C772" i="1"/>
  <c r="M772" i="1" s="1"/>
  <c r="C774" i="1"/>
  <c r="M774" i="1" s="1"/>
  <c r="C775" i="1"/>
  <c r="M775" i="1" s="1"/>
  <c r="C776" i="1"/>
  <c r="M776" i="1" s="1"/>
  <c r="C777" i="1"/>
  <c r="M777" i="1" s="1"/>
  <c r="C778" i="1"/>
  <c r="M778" i="1" s="1"/>
  <c r="C779" i="1"/>
  <c r="M779" i="1" s="1"/>
  <c r="C780" i="1"/>
  <c r="M780" i="1" s="1"/>
  <c r="C781" i="1"/>
  <c r="M781" i="1" s="1"/>
  <c r="C782" i="1"/>
  <c r="M782" i="1" s="1"/>
  <c r="C783" i="1"/>
  <c r="M783" i="1" s="1"/>
  <c r="C784" i="1"/>
  <c r="M784" i="1" s="1"/>
  <c r="C785" i="1"/>
  <c r="M785" i="1" s="1"/>
  <c r="C786" i="1"/>
  <c r="M786" i="1" s="1"/>
  <c r="C787" i="1"/>
  <c r="M787" i="1" s="1"/>
  <c r="C788" i="1"/>
  <c r="M788" i="1" s="1"/>
  <c r="C789" i="1"/>
  <c r="M789" i="1" s="1"/>
  <c r="C790" i="1"/>
  <c r="M790" i="1" s="1"/>
  <c r="C791" i="1"/>
  <c r="M791" i="1" s="1"/>
  <c r="C792" i="1"/>
  <c r="M792" i="1" s="1"/>
  <c r="C793" i="1"/>
  <c r="M793" i="1" s="1"/>
  <c r="C794" i="1"/>
  <c r="M794" i="1" s="1"/>
  <c r="C795" i="1"/>
  <c r="M795" i="1" s="1"/>
  <c r="C796" i="1"/>
  <c r="M796" i="1" s="1"/>
  <c r="C797" i="1"/>
  <c r="M797" i="1" s="1"/>
  <c r="C798" i="1"/>
  <c r="M798" i="1" s="1"/>
  <c r="C799" i="1"/>
  <c r="M799" i="1" s="1"/>
  <c r="C800" i="1"/>
  <c r="M800" i="1" s="1"/>
  <c r="C801" i="1"/>
  <c r="M801" i="1" s="1"/>
  <c r="C802" i="1"/>
  <c r="M802" i="1" s="1"/>
  <c r="C803" i="1"/>
  <c r="M803" i="1" s="1"/>
  <c r="C804" i="1"/>
  <c r="M804" i="1" s="1"/>
  <c r="C805" i="1"/>
  <c r="M805" i="1" s="1"/>
  <c r="C806" i="1"/>
  <c r="M806" i="1" s="1"/>
  <c r="C807" i="1"/>
  <c r="M807" i="1" s="1"/>
  <c r="C808" i="1"/>
  <c r="M808" i="1" s="1"/>
  <c r="C810" i="1"/>
  <c r="M810" i="1" s="1"/>
  <c r="C811" i="1"/>
  <c r="M811" i="1" s="1"/>
  <c r="C812" i="1"/>
  <c r="M812" i="1" s="1"/>
  <c r="C813" i="1"/>
  <c r="M813" i="1" s="1"/>
  <c r="C814" i="1"/>
  <c r="M814" i="1" s="1"/>
  <c r="C815" i="1"/>
  <c r="M815" i="1" s="1"/>
  <c r="C816" i="1"/>
  <c r="M816" i="1" s="1"/>
  <c r="C817" i="1"/>
  <c r="M817" i="1" s="1"/>
  <c r="C818" i="1"/>
  <c r="M818" i="1" s="1"/>
  <c r="C819" i="1"/>
  <c r="M819" i="1" s="1"/>
  <c r="C820" i="1"/>
  <c r="M820" i="1" s="1"/>
  <c r="C821" i="1"/>
  <c r="M821" i="1" s="1"/>
  <c r="C822" i="1"/>
  <c r="M822" i="1" s="1"/>
  <c r="C823" i="1"/>
  <c r="M823" i="1" s="1"/>
  <c r="C824" i="1"/>
  <c r="M824" i="1" s="1"/>
  <c r="C825" i="1"/>
  <c r="M825" i="1" s="1"/>
  <c r="C826" i="1"/>
  <c r="M826" i="1" s="1"/>
  <c r="C827" i="1"/>
  <c r="M827" i="1" s="1"/>
  <c r="C828" i="1"/>
  <c r="M828" i="1" s="1"/>
  <c r="C829" i="1"/>
  <c r="M829" i="1" s="1"/>
  <c r="C830" i="1"/>
  <c r="M830" i="1" s="1"/>
  <c r="C831" i="1"/>
  <c r="M831" i="1" s="1"/>
  <c r="C832" i="1"/>
  <c r="M832" i="1" s="1"/>
  <c r="C833" i="1"/>
  <c r="M833" i="1" s="1"/>
  <c r="C834" i="1"/>
  <c r="M834" i="1" s="1"/>
  <c r="C835" i="1"/>
  <c r="M835" i="1" s="1"/>
  <c r="C836" i="1"/>
  <c r="M836" i="1" s="1"/>
  <c r="C837" i="1"/>
  <c r="M837" i="1" s="1"/>
  <c r="C838" i="1"/>
  <c r="M838" i="1" s="1"/>
  <c r="C839" i="1"/>
  <c r="M839" i="1" s="1"/>
  <c r="C840" i="1"/>
  <c r="M840" i="1" s="1"/>
  <c r="C841" i="1"/>
  <c r="M841" i="1" s="1"/>
  <c r="C842" i="1"/>
  <c r="M842" i="1" s="1"/>
  <c r="C843" i="1"/>
  <c r="M843" i="1" s="1"/>
  <c r="C844" i="1"/>
  <c r="M844" i="1" s="1"/>
  <c r="C845" i="1"/>
  <c r="M845" i="1" s="1"/>
  <c r="C846" i="1"/>
  <c r="M846" i="1" s="1"/>
  <c r="C847" i="1"/>
  <c r="M847" i="1" s="1"/>
  <c r="C848" i="1"/>
  <c r="M848" i="1" s="1"/>
  <c r="C849" i="1"/>
  <c r="M849" i="1" s="1"/>
  <c r="C850" i="1"/>
  <c r="M850" i="1" s="1"/>
  <c r="C851" i="1"/>
  <c r="M851" i="1" s="1"/>
  <c r="C853" i="1"/>
  <c r="M853" i="1" s="1"/>
  <c r="C856" i="1"/>
  <c r="M856" i="1" s="1"/>
  <c r="C857" i="1"/>
  <c r="M857" i="1" s="1"/>
  <c r="C858" i="1"/>
  <c r="M858" i="1" s="1"/>
  <c r="C859" i="1"/>
  <c r="M859" i="1" s="1"/>
  <c r="C860" i="1"/>
  <c r="M860" i="1" s="1"/>
  <c r="C861" i="1"/>
  <c r="M861" i="1" s="1"/>
  <c r="C862" i="1"/>
  <c r="M862" i="1" s="1"/>
  <c r="C863" i="1"/>
  <c r="M863" i="1" s="1"/>
  <c r="C864" i="1"/>
  <c r="M864" i="1" s="1"/>
  <c r="C865" i="1"/>
  <c r="M865" i="1" s="1"/>
  <c r="C866" i="1"/>
  <c r="M866" i="1" s="1"/>
  <c r="C868" i="1"/>
  <c r="M868" i="1" s="1"/>
  <c r="C869" i="1"/>
  <c r="M869" i="1" s="1"/>
  <c r="C870" i="1"/>
  <c r="M870" i="1" s="1"/>
  <c r="C871" i="1"/>
  <c r="M871" i="1" s="1"/>
  <c r="C872" i="1"/>
  <c r="M872" i="1" s="1"/>
  <c r="C873" i="1"/>
  <c r="M873" i="1" s="1"/>
  <c r="O874" i="1"/>
  <c r="O875" i="1"/>
  <c r="O876" i="1"/>
  <c r="O877" i="1"/>
  <c r="C883" i="1"/>
  <c r="M883" i="1" s="1"/>
  <c r="C884" i="1"/>
  <c r="M884" i="1" s="1"/>
  <c r="C886" i="1"/>
  <c r="M886" i="1" s="1"/>
  <c r="C887" i="1"/>
  <c r="M887" i="1" s="1"/>
  <c r="C889" i="1"/>
  <c r="M889" i="1" s="1"/>
  <c r="C890" i="1"/>
  <c r="M890" i="1" s="1"/>
  <c r="C892" i="1"/>
  <c r="M892" i="1" s="1"/>
  <c r="C893" i="1"/>
  <c r="M893" i="1" s="1"/>
  <c r="C894" i="1"/>
  <c r="M894" i="1" s="1"/>
  <c r="C895" i="1"/>
  <c r="M895" i="1" s="1"/>
  <c r="C896" i="1"/>
  <c r="M896" i="1" s="1"/>
  <c r="C897" i="1"/>
  <c r="M897" i="1" s="1"/>
  <c r="C898" i="1"/>
  <c r="M898" i="1" s="1"/>
  <c r="C899" i="1"/>
  <c r="M899" i="1" s="1"/>
  <c r="C900" i="1"/>
  <c r="M900" i="1" s="1"/>
  <c r="C901" i="1"/>
  <c r="M901" i="1" s="1"/>
  <c r="C902" i="1"/>
  <c r="M902" i="1" s="1"/>
  <c r="C903" i="1"/>
  <c r="M903" i="1" s="1"/>
  <c r="C904" i="1"/>
  <c r="M904" i="1" s="1"/>
  <c r="C905" i="1"/>
  <c r="M905" i="1" s="1"/>
  <c r="C906" i="1"/>
  <c r="M906" i="1" s="1"/>
  <c r="C907" i="1"/>
  <c r="M907" i="1" s="1"/>
  <c r="C908" i="1"/>
  <c r="M908" i="1" s="1"/>
  <c r="C909" i="1"/>
  <c r="M909" i="1" s="1"/>
  <c r="C910" i="1"/>
  <c r="M910" i="1" s="1"/>
  <c r="C911" i="1"/>
  <c r="M911" i="1" s="1"/>
  <c r="C912" i="1"/>
  <c r="M912" i="1" s="1"/>
  <c r="C913" i="1"/>
  <c r="M913" i="1" s="1"/>
  <c r="C914" i="1"/>
  <c r="M914" i="1" s="1"/>
  <c r="C915" i="1"/>
  <c r="M915" i="1" s="1"/>
  <c r="C916" i="1"/>
  <c r="M916" i="1" s="1"/>
  <c r="C917" i="1"/>
  <c r="M917" i="1" s="1"/>
  <c r="C918" i="1"/>
  <c r="M918" i="1" s="1"/>
  <c r="C919" i="1"/>
  <c r="M919" i="1" s="1"/>
  <c r="C920" i="1"/>
  <c r="M920" i="1" s="1"/>
  <c r="C921" i="1"/>
  <c r="M921" i="1" s="1"/>
  <c r="C922" i="1"/>
  <c r="M922" i="1" s="1"/>
  <c r="C923" i="1"/>
  <c r="M923" i="1" s="1"/>
  <c r="C924" i="1"/>
  <c r="M924" i="1" s="1"/>
  <c r="C925" i="1"/>
  <c r="M925" i="1" s="1"/>
  <c r="C926" i="1"/>
  <c r="M926" i="1" s="1"/>
  <c r="C927" i="1"/>
  <c r="M927" i="1" s="1"/>
  <c r="C928" i="1"/>
  <c r="M928" i="1" s="1"/>
  <c r="C929" i="1"/>
  <c r="M929" i="1" s="1"/>
  <c r="C930" i="1"/>
  <c r="M930" i="1" s="1"/>
  <c r="C931" i="1"/>
  <c r="M931" i="1" s="1"/>
  <c r="C932" i="1"/>
  <c r="M932" i="1" s="1"/>
  <c r="C933" i="1"/>
  <c r="M933" i="1" s="1"/>
  <c r="C934" i="1"/>
  <c r="M934" i="1" s="1"/>
  <c r="C935" i="1"/>
  <c r="M935" i="1" s="1"/>
  <c r="C936" i="1"/>
  <c r="M936" i="1" s="1"/>
  <c r="C937" i="1"/>
  <c r="M937" i="1" s="1"/>
  <c r="C938" i="1"/>
  <c r="M938" i="1" s="1"/>
  <c r="C939" i="1"/>
  <c r="M939" i="1" s="1"/>
  <c r="C940" i="1"/>
  <c r="M940" i="1" s="1"/>
  <c r="C941" i="1"/>
  <c r="M941" i="1" s="1"/>
  <c r="C942" i="1"/>
  <c r="M942" i="1" s="1"/>
  <c r="C943" i="1"/>
  <c r="M943" i="1" s="1"/>
  <c r="C944" i="1"/>
  <c r="M944" i="1" s="1"/>
  <c r="C945" i="1"/>
  <c r="M945" i="1" s="1"/>
  <c r="C946" i="1"/>
  <c r="M946" i="1" s="1"/>
  <c r="C947" i="1"/>
  <c r="M947" i="1" s="1"/>
  <c r="C948" i="1"/>
  <c r="M948" i="1" s="1"/>
  <c r="C949" i="1"/>
  <c r="M949" i="1" s="1"/>
  <c r="C950" i="1"/>
  <c r="M950" i="1" s="1"/>
  <c r="C951" i="1"/>
  <c r="M951" i="1" s="1"/>
  <c r="C952" i="1"/>
  <c r="M952" i="1" s="1"/>
  <c r="C953" i="1"/>
  <c r="M953" i="1" s="1"/>
  <c r="C954" i="1"/>
  <c r="M954" i="1" s="1"/>
  <c r="C955" i="1"/>
  <c r="M955" i="1" s="1"/>
  <c r="C956" i="1"/>
  <c r="M956" i="1" s="1"/>
  <c r="C957" i="1"/>
  <c r="M957" i="1" s="1"/>
  <c r="C958" i="1"/>
  <c r="M958" i="1" s="1"/>
  <c r="C959" i="1"/>
  <c r="M959" i="1" s="1"/>
  <c r="C960" i="1"/>
  <c r="M960" i="1" s="1"/>
  <c r="C961" i="1"/>
  <c r="M961" i="1" s="1"/>
  <c r="C962" i="1"/>
  <c r="M962" i="1" s="1"/>
  <c r="C963" i="1"/>
  <c r="M963" i="1" s="1"/>
  <c r="C964" i="1"/>
  <c r="M964" i="1" s="1"/>
  <c r="C965" i="1"/>
  <c r="M965" i="1" s="1"/>
  <c r="C966" i="1"/>
  <c r="M966" i="1" s="1"/>
  <c r="C967" i="1"/>
  <c r="M967" i="1" s="1"/>
  <c r="C968" i="1"/>
  <c r="M968" i="1" s="1"/>
  <c r="C969" i="1"/>
  <c r="M969" i="1" s="1"/>
  <c r="C970" i="1"/>
  <c r="M970" i="1" s="1"/>
  <c r="C971" i="1"/>
  <c r="M971" i="1" s="1"/>
  <c r="C972" i="1"/>
  <c r="M972" i="1" s="1"/>
  <c r="C973" i="1"/>
  <c r="M973" i="1" s="1"/>
  <c r="C974" i="1"/>
  <c r="M974" i="1" s="1"/>
  <c r="C975" i="1"/>
  <c r="M975" i="1" s="1"/>
  <c r="C976" i="1"/>
  <c r="M976" i="1" s="1"/>
  <c r="C977" i="1"/>
  <c r="M977" i="1" s="1"/>
  <c r="C978" i="1"/>
  <c r="M978" i="1" s="1"/>
  <c r="C979" i="1"/>
  <c r="M979" i="1" s="1"/>
  <c r="C980" i="1"/>
  <c r="M980" i="1" s="1"/>
  <c r="C981" i="1"/>
  <c r="M981" i="1" s="1"/>
  <c r="C982" i="1"/>
  <c r="M982" i="1" s="1"/>
  <c r="C983" i="1"/>
  <c r="M983" i="1" s="1"/>
  <c r="C984" i="1"/>
  <c r="M984" i="1" s="1"/>
  <c r="C985" i="1"/>
  <c r="M985" i="1" s="1"/>
  <c r="C986" i="1"/>
  <c r="M986" i="1" s="1"/>
  <c r="C987" i="1"/>
  <c r="M987" i="1" s="1"/>
  <c r="C988" i="1"/>
  <c r="M988" i="1" s="1"/>
  <c r="C989" i="1"/>
  <c r="M989" i="1" s="1"/>
  <c r="C990" i="1"/>
  <c r="M990" i="1" s="1"/>
  <c r="C991" i="1"/>
  <c r="M991" i="1" s="1"/>
  <c r="C992" i="1"/>
  <c r="M992" i="1" s="1"/>
  <c r="C993" i="1"/>
  <c r="M993" i="1" s="1"/>
  <c r="C994" i="1"/>
  <c r="M994" i="1" s="1"/>
  <c r="C995" i="1"/>
  <c r="M995" i="1" s="1"/>
  <c r="C996" i="1"/>
  <c r="M996" i="1" s="1"/>
  <c r="C997" i="1"/>
  <c r="M997" i="1" s="1"/>
  <c r="C998" i="1"/>
  <c r="M998" i="1" s="1"/>
  <c r="C1000" i="1"/>
  <c r="M1000" i="1" s="1"/>
  <c r="C1001" i="1"/>
  <c r="M1001" i="1" s="1"/>
  <c r="O1002" i="1"/>
  <c r="C1003" i="1"/>
  <c r="M1003" i="1" s="1"/>
  <c r="C1004" i="1"/>
  <c r="M1004" i="1" s="1"/>
  <c r="C1005" i="1"/>
  <c r="M1005" i="1" s="1"/>
  <c r="C1006" i="1"/>
  <c r="M1006" i="1" s="1"/>
  <c r="C1007" i="1"/>
  <c r="M1007" i="1" s="1"/>
  <c r="C1008" i="1"/>
  <c r="M1008" i="1" s="1"/>
  <c r="C1009" i="1"/>
  <c r="M1009" i="1" s="1"/>
  <c r="C1010" i="1"/>
  <c r="M1010" i="1" s="1"/>
  <c r="C1011" i="1"/>
  <c r="M1011" i="1" s="1"/>
  <c r="O1012" i="1"/>
  <c r="C1013" i="1"/>
  <c r="M1013" i="1" s="1"/>
  <c r="C1014" i="1"/>
  <c r="M1014" i="1" s="1"/>
  <c r="C1015" i="1"/>
  <c r="M1015" i="1" s="1"/>
  <c r="C1016" i="1"/>
  <c r="M1016" i="1" s="1"/>
  <c r="C1017" i="1"/>
  <c r="M1017" i="1" s="1"/>
  <c r="C1019" i="1"/>
  <c r="M1019" i="1" s="1"/>
  <c r="C1020" i="1"/>
  <c r="M1020" i="1" s="1"/>
  <c r="O1021" i="1"/>
  <c r="M1022" i="1"/>
  <c r="C1023" i="1"/>
  <c r="M1023" i="1" s="1"/>
  <c r="O1024" i="1"/>
  <c r="C1025" i="1"/>
  <c r="M1025" i="1" s="1"/>
  <c r="C1026" i="1"/>
  <c r="M1026" i="1" s="1"/>
  <c r="C1027" i="1"/>
  <c r="M1027" i="1" s="1"/>
  <c r="C1028" i="1"/>
  <c r="M1028" i="1" s="1"/>
  <c r="C1029" i="1"/>
  <c r="M1029" i="1" s="1"/>
  <c r="C1030" i="1"/>
  <c r="M1030" i="1" s="1"/>
  <c r="C1031" i="1"/>
  <c r="M1031" i="1" s="1"/>
  <c r="C1032" i="1"/>
  <c r="M1032" i="1" s="1"/>
  <c r="C1033" i="1"/>
  <c r="M1033" i="1" s="1"/>
  <c r="C1034" i="1"/>
  <c r="M1034" i="1" s="1"/>
  <c r="C1035" i="1"/>
  <c r="M1035" i="1" s="1"/>
  <c r="C1036" i="1"/>
  <c r="M1036" i="1" s="1"/>
  <c r="C1037" i="1"/>
  <c r="M1037" i="1" s="1"/>
  <c r="C1038" i="1"/>
  <c r="M1038" i="1" s="1"/>
  <c r="C1039" i="1"/>
  <c r="M1039" i="1" s="1"/>
  <c r="C1041" i="1"/>
  <c r="M1041" i="1" s="1"/>
  <c r="C1042" i="1"/>
  <c r="M1042" i="1" s="1"/>
  <c r="C1043" i="1"/>
  <c r="M1043" i="1" s="1"/>
  <c r="C1044" i="1"/>
  <c r="M1044" i="1" s="1"/>
  <c r="C1045" i="1"/>
  <c r="M1045" i="1" s="1"/>
  <c r="C1046" i="1"/>
  <c r="M1046" i="1" s="1"/>
  <c r="C1047" i="1"/>
  <c r="M1047" i="1" s="1"/>
  <c r="C1048" i="1"/>
  <c r="M1048" i="1" s="1"/>
  <c r="C1049" i="1"/>
  <c r="M1049" i="1" s="1"/>
  <c r="C1050" i="1"/>
  <c r="M1050" i="1" s="1"/>
  <c r="C1051" i="1"/>
  <c r="M1051" i="1" s="1"/>
  <c r="C1057" i="1"/>
  <c r="M1057" i="1" s="1"/>
  <c r="C1059" i="1"/>
  <c r="M1059" i="1" s="1"/>
  <c r="C1061" i="1"/>
  <c r="M1061" i="1" s="1"/>
  <c r="C1062" i="1"/>
  <c r="M1062" i="1" s="1"/>
  <c r="C1063" i="1"/>
  <c r="M1063" i="1" s="1"/>
  <c r="C1064" i="1"/>
  <c r="M1064" i="1" s="1"/>
  <c r="C1068" i="1"/>
  <c r="M1068" i="1" s="1"/>
  <c r="C1069" i="1"/>
  <c r="M1069" i="1" s="1"/>
  <c r="C1070" i="1"/>
  <c r="M1070" i="1" s="1"/>
  <c r="C1071" i="1"/>
  <c r="M1071" i="1" s="1"/>
  <c r="C1072" i="1"/>
  <c r="M1072" i="1" s="1"/>
  <c r="C1073" i="1"/>
  <c r="M1073" i="1" s="1"/>
  <c r="C1074" i="1"/>
  <c r="M1074" i="1" s="1"/>
  <c r="C1075" i="1"/>
  <c r="M1075" i="1" s="1"/>
  <c r="C1076" i="1"/>
  <c r="M1076" i="1" s="1"/>
  <c r="C1077" i="1"/>
  <c r="M1077" i="1" s="1"/>
  <c r="C1078" i="1"/>
  <c r="M1078" i="1" s="1"/>
  <c r="C1079" i="1"/>
  <c r="M1079" i="1" s="1"/>
  <c r="C1080" i="1"/>
  <c r="M1080" i="1" s="1"/>
  <c r="C1081" i="1"/>
  <c r="M1081" i="1" s="1"/>
  <c r="C1082" i="1"/>
  <c r="M1082" i="1" s="1"/>
  <c r="C1083" i="1"/>
  <c r="M1083" i="1" s="1"/>
  <c r="C1084" i="1"/>
  <c r="M1084" i="1" s="1"/>
  <c r="C1085" i="1"/>
  <c r="M1085" i="1" s="1"/>
  <c r="C1087" i="1"/>
  <c r="M1087" i="1" s="1"/>
  <c r="C1088" i="1"/>
  <c r="M1088" i="1" s="1"/>
  <c r="C1089" i="1"/>
  <c r="M1089" i="1" s="1"/>
  <c r="C1090" i="1"/>
  <c r="M1090" i="1" s="1"/>
  <c r="C1091" i="1"/>
  <c r="M1091" i="1" s="1"/>
  <c r="O1092" i="1"/>
  <c r="C1100" i="1"/>
  <c r="M1100" i="1" s="1"/>
  <c r="C1101" i="1"/>
  <c r="M1101" i="1" s="1"/>
  <c r="C1102" i="1"/>
  <c r="M1102" i="1" s="1"/>
  <c r="C1103" i="1"/>
  <c r="M1103" i="1" s="1"/>
  <c r="C1104" i="1"/>
  <c r="M1104" i="1" s="1"/>
  <c r="C1105" i="1"/>
  <c r="M1105" i="1" s="1"/>
  <c r="C1106" i="1"/>
  <c r="M1106" i="1" s="1"/>
  <c r="C1107" i="1"/>
  <c r="M1107" i="1" s="1"/>
  <c r="C1108" i="1"/>
  <c r="M1108" i="1" s="1"/>
  <c r="C1111" i="1"/>
  <c r="M1111" i="1" s="1"/>
  <c r="C1112" i="1"/>
  <c r="M1112" i="1" s="1"/>
  <c r="C1113" i="1"/>
  <c r="M1113" i="1" s="1"/>
  <c r="C1114" i="1"/>
  <c r="M1114" i="1" s="1"/>
  <c r="C1115" i="1"/>
  <c r="M1115" i="1" s="1"/>
  <c r="C1116" i="1"/>
  <c r="M1116" i="1" s="1"/>
  <c r="C1117" i="1"/>
  <c r="M1117" i="1" s="1"/>
  <c r="C1118" i="1"/>
  <c r="M1118" i="1" s="1"/>
  <c r="C1119" i="1"/>
  <c r="M1119" i="1" s="1"/>
  <c r="C1121" i="1"/>
  <c r="M1121" i="1" s="1"/>
  <c r="C1122" i="1"/>
  <c r="M1122" i="1" s="1"/>
  <c r="C1123" i="1"/>
  <c r="M1123" i="1" s="1"/>
  <c r="C1124" i="1"/>
  <c r="M1124" i="1" s="1"/>
  <c r="C1125" i="1"/>
  <c r="M1125" i="1" s="1"/>
  <c r="C1126" i="1"/>
  <c r="M1126" i="1" s="1"/>
  <c r="C1127" i="1"/>
  <c r="M1127" i="1" s="1"/>
  <c r="C1128" i="1"/>
  <c r="M1128" i="1" s="1"/>
  <c r="C1129" i="1"/>
  <c r="M1129" i="1" s="1"/>
  <c r="C1130" i="1"/>
  <c r="M1130" i="1" s="1"/>
  <c r="C1131" i="1"/>
  <c r="M1131" i="1" s="1"/>
  <c r="C1132" i="1"/>
  <c r="M1132" i="1" s="1"/>
  <c r="C1134" i="1"/>
  <c r="M1134" i="1" s="1"/>
  <c r="C1135" i="1"/>
  <c r="M1135" i="1" s="1"/>
  <c r="C1136" i="1"/>
  <c r="M1136" i="1" s="1"/>
  <c r="C1137" i="1"/>
  <c r="M1137" i="1" s="1"/>
  <c r="C1138" i="1"/>
  <c r="M1138" i="1" s="1"/>
  <c r="C1139" i="1"/>
  <c r="M1139" i="1" s="1"/>
  <c r="C1140" i="1"/>
  <c r="M1140" i="1" s="1"/>
  <c r="C1141" i="1"/>
  <c r="M1141" i="1" s="1"/>
  <c r="C1142" i="1"/>
  <c r="M1142" i="1" s="1"/>
  <c r="C1143" i="1"/>
  <c r="M1143" i="1" s="1"/>
  <c r="C1144" i="1"/>
  <c r="M1144" i="1" s="1"/>
  <c r="C1145" i="1"/>
  <c r="M1145" i="1" s="1"/>
  <c r="C1146" i="1"/>
  <c r="M1146" i="1" s="1"/>
  <c r="C1147" i="1"/>
  <c r="M1147" i="1" s="1"/>
  <c r="C1148" i="1"/>
  <c r="M1148" i="1" s="1"/>
  <c r="C1151" i="1"/>
  <c r="M1151" i="1" s="1"/>
  <c r="C1152" i="1"/>
  <c r="M1152" i="1" s="1"/>
  <c r="C1153" i="1"/>
  <c r="M1153" i="1" s="1"/>
  <c r="C1154" i="1"/>
  <c r="M1154" i="1" s="1"/>
  <c r="C1155" i="1"/>
  <c r="M1155" i="1" s="1"/>
  <c r="C1156" i="1"/>
  <c r="M1156" i="1" s="1"/>
  <c r="C1157" i="1"/>
  <c r="M1157" i="1" s="1"/>
  <c r="C1158" i="1"/>
  <c r="M1158" i="1" s="1"/>
  <c r="C1159" i="1"/>
  <c r="M1159" i="1" s="1"/>
  <c r="C1160" i="1"/>
  <c r="M1160" i="1" s="1"/>
  <c r="C1161" i="1"/>
  <c r="M1161" i="1" s="1"/>
  <c r="C1162" i="1"/>
  <c r="M1162" i="1" s="1"/>
  <c r="C1163" i="1"/>
  <c r="M1163" i="1" s="1"/>
  <c r="C1164" i="1"/>
  <c r="M1164" i="1" s="1"/>
  <c r="C1165" i="1"/>
  <c r="M1165" i="1" s="1"/>
  <c r="C1166" i="1"/>
  <c r="M1166" i="1" s="1"/>
  <c r="C1167" i="1"/>
  <c r="M1167" i="1" s="1"/>
  <c r="C1170" i="1"/>
  <c r="M1170" i="1" s="1"/>
  <c r="C1171" i="1"/>
  <c r="M1171" i="1" s="1"/>
  <c r="C1172" i="1"/>
  <c r="M1172" i="1" s="1"/>
  <c r="C1173" i="1"/>
  <c r="M1173" i="1" s="1"/>
  <c r="C1174" i="1"/>
  <c r="M1174" i="1" s="1"/>
  <c r="C1175" i="1"/>
  <c r="M1175" i="1" s="1"/>
  <c r="C1176" i="1"/>
  <c r="M1176" i="1" s="1"/>
  <c r="C1177" i="1"/>
  <c r="M1177" i="1" s="1"/>
  <c r="C1178" i="1"/>
  <c r="M1178" i="1" s="1"/>
  <c r="C1181" i="1"/>
  <c r="M1181" i="1" s="1"/>
  <c r="C1182" i="1"/>
  <c r="M1182" i="1" s="1"/>
  <c r="C1183" i="1"/>
  <c r="M1183" i="1" s="1"/>
  <c r="C1184" i="1"/>
  <c r="M1184" i="1" s="1"/>
  <c r="C1185" i="1"/>
  <c r="M1185" i="1" s="1"/>
  <c r="C1186" i="1"/>
  <c r="M1186" i="1" s="1"/>
  <c r="C1187" i="1"/>
  <c r="M1187" i="1" s="1"/>
  <c r="C1188" i="1"/>
  <c r="M1188" i="1" s="1"/>
  <c r="C1189" i="1"/>
  <c r="M1189" i="1" s="1"/>
  <c r="C1190" i="1"/>
  <c r="M1190" i="1" s="1"/>
  <c r="C1191" i="1"/>
  <c r="M1191" i="1" s="1"/>
  <c r="C1192" i="1"/>
  <c r="M1192" i="1" s="1"/>
  <c r="C1194" i="1"/>
  <c r="M1194" i="1" s="1"/>
  <c r="C1195" i="1"/>
  <c r="M1195" i="1" s="1"/>
  <c r="C1196" i="1"/>
  <c r="M1196" i="1" s="1"/>
  <c r="C1197" i="1"/>
  <c r="M1197" i="1" s="1"/>
  <c r="C1204" i="1"/>
  <c r="M1204" i="1" s="1"/>
  <c r="C1205" i="1"/>
  <c r="M1205" i="1" s="1"/>
  <c r="C1206" i="1"/>
  <c r="M1206" i="1" s="1"/>
  <c r="C1207" i="1"/>
  <c r="M1207" i="1" s="1"/>
  <c r="C1208" i="1"/>
  <c r="M1208" i="1" s="1"/>
  <c r="C1209" i="1"/>
  <c r="M1209" i="1" s="1"/>
  <c r="C1210" i="1"/>
  <c r="M1210" i="1" s="1"/>
  <c r="C1211" i="1"/>
  <c r="M1211" i="1" s="1"/>
  <c r="C1212" i="1"/>
  <c r="M1212" i="1" s="1"/>
  <c r="C1213" i="1"/>
  <c r="M1213" i="1" s="1"/>
  <c r="C1214" i="1"/>
  <c r="M1214" i="1" s="1"/>
  <c r="C1215" i="1"/>
  <c r="M1215" i="1" s="1"/>
  <c r="C1216" i="1"/>
  <c r="M1216" i="1" s="1"/>
  <c r="C1217" i="1"/>
  <c r="M1217" i="1" s="1"/>
  <c r="C1218" i="1"/>
  <c r="M1218" i="1" s="1"/>
  <c r="C1219" i="1"/>
  <c r="M1219" i="1" s="1"/>
  <c r="C1220" i="1"/>
  <c r="M1220" i="1" s="1"/>
  <c r="C1221" i="1"/>
  <c r="M1221" i="1" s="1"/>
  <c r="C1222" i="1"/>
  <c r="M1222" i="1" s="1"/>
  <c r="C1224" i="1"/>
  <c r="M1224" i="1" s="1"/>
  <c r="C1225" i="1"/>
  <c r="M1225" i="1" s="1"/>
  <c r="C1226" i="1"/>
  <c r="M1226" i="1" s="1"/>
  <c r="C1227" i="1"/>
  <c r="M1227" i="1" s="1"/>
  <c r="C1228" i="1"/>
  <c r="M1228" i="1" s="1"/>
  <c r="C1229" i="1"/>
  <c r="M1229" i="1" s="1"/>
  <c r="C1232" i="1"/>
  <c r="M1232" i="1" s="1"/>
  <c r="C1233" i="1"/>
  <c r="M1233" i="1" s="1"/>
  <c r="C1234" i="1"/>
  <c r="M1234" i="1" s="1"/>
  <c r="C1235" i="1"/>
  <c r="M1235" i="1" s="1"/>
  <c r="C1236" i="1"/>
  <c r="M1236" i="1" s="1"/>
  <c r="C1237" i="1"/>
  <c r="M1237" i="1" s="1"/>
  <c r="C1238" i="1"/>
  <c r="M1238" i="1" s="1"/>
  <c r="C1239" i="1"/>
  <c r="M1239" i="1" s="1"/>
  <c r="M1240" i="1"/>
  <c r="C1242" i="1"/>
  <c r="M1242" i="1" s="1"/>
  <c r="C1244" i="1"/>
  <c r="M1244" i="1" s="1"/>
  <c r="C1245" i="1"/>
  <c r="M1245" i="1" s="1"/>
  <c r="C1246" i="1"/>
  <c r="M1246" i="1" s="1"/>
  <c r="C1247" i="1"/>
  <c r="M1247" i="1" s="1"/>
  <c r="C1248" i="1"/>
  <c r="M1248" i="1" s="1"/>
  <c r="C1251" i="1"/>
  <c r="M1251" i="1" s="1"/>
  <c r="C1252" i="1"/>
  <c r="M1252" i="1" s="1"/>
  <c r="C1253" i="1"/>
  <c r="M1253" i="1" s="1"/>
  <c r="C1254" i="1"/>
  <c r="M1254" i="1" s="1"/>
  <c r="C1255" i="1"/>
  <c r="M1255" i="1" s="1"/>
  <c r="C1256" i="1"/>
  <c r="M1256" i="1" s="1"/>
  <c r="C1257" i="1"/>
  <c r="M1257" i="1" s="1"/>
  <c r="C1258" i="1"/>
  <c r="M1258" i="1" s="1"/>
  <c r="C1259" i="1"/>
  <c r="M1259" i="1" s="1"/>
  <c r="C1260" i="1"/>
  <c r="M1260" i="1" s="1"/>
  <c r="C1261" i="1"/>
  <c r="M1261" i="1" s="1"/>
  <c r="C1262" i="1"/>
  <c r="M1262" i="1" s="1"/>
  <c r="C1263" i="1"/>
  <c r="M1263" i="1" s="1"/>
  <c r="C1264" i="1"/>
  <c r="M1264" i="1" s="1"/>
  <c r="C1265" i="1"/>
  <c r="M1265" i="1" s="1"/>
  <c r="C1266" i="1"/>
  <c r="M1266" i="1" s="1"/>
  <c r="C1267" i="1"/>
  <c r="M1267" i="1" s="1"/>
  <c r="C1269" i="1"/>
  <c r="M1269" i="1" s="1"/>
  <c r="C1270" i="1"/>
  <c r="M1270" i="1" s="1"/>
  <c r="C1271" i="1"/>
  <c r="M1271" i="1" s="1"/>
  <c r="C1272" i="1"/>
  <c r="M1272" i="1" s="1"/>
  <c r="C1273" i="1"/>
  <c r="M1273" i="1" s="1"/>
  <c r="C1274" i="1"/>
  <c r="M1274" i="1" s="1"/>
  <c r="C1275" i="1"/>
  <c r="M1275" i="1" s="1"/>
  <c r="C1276" i="1"/>
  <c r="M1276" i="1" s="1"/>
  <c r="C1277" i="1"/>
  <c r="M1277" i="1" s="1"/>
  <c r="C1279" i="1"/>
  <c r="M1279" i="1" s="1"/>
  <c r="C1280" i="1"/>
  <c r="M1280" i="1" s="1"/>
  <c r="C1281" i="1"/>
  <c r="M1281" i="1" s="1"/>
  <c r="C1282" i="1"/>
  <c r="M1282" i="1" s="1"/>
  <c r="C1283" i="1"/>
  <c r="M1283" i="1" s="1"/>
  <c r="C1284" i="1"/>
  <c r="M1284" i="1" s="1"/>
  <c r="C1285" i="1"/>
  <c r="M1285" i="1" s="1"/>
  <c r="C1286" i="1"/>
  <c r="M1286" i="1" s="1"/>
  <c r="C1287" i="1"/>
  <c r="M1287" i="1" s="1"/>
  <c r="C1288" i="1"/>
  <c r="M1288" i="1" s="1"/>
  <c r="C1289" i="1"/>
  <c r="M1289" i="1" s="1"/>
  <c r="C1290" i="1"/>
  <c r="M1290" i="1" s="1"/>
  <c r="C1292" i="1"/>
  <c r="M1292" i="1" s="1"/>
  <c r="C1293" i="1"/>
  <c r="M1293" i="1" s="1"/>
  <c r="C1294" i="1"/>
  <c r="M1294" i="1" s="1"/>
  <c r="O1297" i="1"/>
  <c r="O1298" i="1"/>
  <c r="O1299" i="1"/>
  <c r="O1300" i="1"/>
  <c r="O1301" i="1"/>
  <c r="O1302" i="1"/>
  <c r="O1303" i="1"/>
  <c r="O1310" i="1"/>
  <c r="O1311" i="1"/>
  <c r="O1312" i="1"/>
  <c r="C1306" i="1"/>
  <c r="M1306" i="1" s="1"/>
  <c r="C1309" i="1"/>
  <c r="M1309" i="1" s="1"/>
  <c r="C1314" i="1"/>
  <c r="M1314" i="1" s="1"/>
  <c r="C1315" i="1"/>
  <c r="M1315" i="1" s="1"/>
  <c r="C1316" i="1"/>
  <c r="M1316" i="1" s="1"/>
  <c r="C1320" i="1"/>
  <c r="M1320" i="1" s="1"/>
  <c r="C1321" i="1"/>
  <c r="M1321" i="1" s="1"/>
  <c r="C1322" i="1"/>
  <c r="M1322" i="1" s="1"/>
  <c r="C1324" i="1"/>
  <c r="M1324" i="1" s="1"/>
  <c r="C1326" i="1"/>
  <c r="M1326" i="1" s="1"/>
  <c r="C1327" i="1"/>
  <c r="M1327" i="1" s="1"/>
  <c r="C1328" i="1"/>
  <c r="M1328" i="1" s="1"/>
  <c r="C1329" i="1"/>
  <c r="M1329" i="1" s="1"/>
  <c r="C1330" i="1"/>
  <c r="M1330" i="1" s="1"/>
  <c r="C1331" i="1"/>
  <c r="M1331" i="1" s="1"/>
  <c r="C1332" i="1"/>
  <c r="M1332" i="1" s="1"/>
  <c r="C1333" i="1"/>
  <c r="M1333" i="1" s="1"/>
  <c r="C1334" i="1"/>
  <c r="M1334" i="1" s="1"/>
  <c r="C1335" i="1"/>
  <c r="M1335" i="1" s="1"/>
  <c r="C1336" i="1"/>
  <c r="M1336" i="1" s="1"/>
  <c r="C1337" i="1"/>
  <c r="M1337" i="1" s="1"/>
  <c r="C1338" i="1"/>
  <c r="M1338" i="1" s="1"/>
  <c r="C1346" i="1"/>
  <c r="M1346" i="1" s="1"/>
  <c r="C1347" i="1"/>
  <c r="M1347" i="1" s="1"/>
  <c r="G389" i="1" l="1"/>
  <c r="H389" i="1" s="1"/>
  <c r="G488" i="1"/>
  <c r="H488" i="1" s="1"/>
  <c r="I488" i="1" s="1"/>
  <c r="G375" i="1"/>
  <c r="H375" i="1" s="1"/>
  <c r="I375" i="1" s="1"/>
  <c r="G694" i="1"/>
  <c r="H694" i="1" s="1"/>
  <c r="I694" i="1" s="1"/>
  <c r="J694" i="1" s="1"/>
  <c r="K694" i="1" s="1"/>
  <c r="L694" i="1" s="1"/>
  <c r="G210" i="1"/>
  <c r="H210" i="1" s="1"/>
  <c r="I210" i="1" s="1"/>
  <c r="G206" i="1"/>
  <c r="H206" i="1" s="1"/>
  <c r="I206" i="1" s="1"/>
  <c r="G472" i="1"/>
  <c r="H472" i="1" s="1"/>
  <c r="I472" i="1" s="1"/>
  <c r="G214" i="1"/>
  <c r="H214" i="1" s="1"/>
  <c r="I214" i="1" s="1"/>
  <c r="J214" i="1" s="1"/>
  <c r="G577" i="1"/>
  <c r="H577" i="1" s="1"/>
  <c r="I577" i="1" s="1"/>
  <c r="G765" i="1"/>
  <c r="H765" i="1" s="1"/>
  <c r="I765" i="1" s="1"/>
  <c r="J765" i="1" s="1"/>
  <c r="K765" i="1" s="1"/>
  <c r="L765" i="1" s="1"/>
  <c r="G749" i="1"/>
  <c r="H749" i="1" s="1"/>
  <c r="I749" i="1" s="1"/>
  <c r="J749" i="1" s="1"/>
  <c r="K749" i="1" s="1"/>
  <c r="L749" i="1" s="1"/>
  <c r="G443" i="1"/>
  <c r="H443" i="1" s="1"/>
  <c r="I443" i="1" s="1"/>
  <c r="J443" i="1" s="1"/>
  <c r="K443" i="1" s="1"/>
  <c r="L443" i="1" s="1"/>
  <c r="G886" i="1"/>
  <c r="H886" i="1" s="1"/>
  <c r="I886" i="1" s="1"/>
  <c r="G678" i="1"/>
  <c r="H678" i="1" s="1"/>
  <c r="I678" i="1" s="1"/>
  <c r="J678" i="1" s="1"/>
  <c r="K678" i="1" s="1"/>
  <c r="L678" i="1" s="1"/>
  <c r="G1014" i="1"/>
  <c r="H1014" i="1" s="1"/>
  <c r="I1014" i="1" s="1"/>
  <c r="J1014" i="1" s="1"/>
  <c r="K1014" i="1" s="1"/>
  <c r="L1014" i="1" s="1"/>
  <c r="G1115" i="1"/>
  <c r="H1115" i="1" s="1"/>
  <c r="I1115" i="1" s="1"/>
  <c r="J1115" i="1" s="1"/>
  <c r="K1115" i="1" s="1"/>
  <c r="L1115" i="1" s="1"/>
  <c r="E196" i="1"/>
  <c r="E192" i="1"/>
  <c r="G192" i="1" s="1"/>
  <c r="H192" i="1" s="1"/>
  <c r="I192" i="1" s="1"/>
  <c r="J192" i="1" s="1"/>
  <c r="K192" i="1" s="1"/>
  <c r="L192" i="1" s="1"/>
  <c r="E188" i="1"/>
  <c r="G188" i="1" s="1"/>
  <c r="H188" i="1" s="1"/>
  <c r="I188" i="1" s="1"/>
  <c r="J188" i="1" s="1"/>
  <c r="K188" i="1" s="1"/>
  <c r="L188" i="1" s="1"/>
  <c r="E182" i="1"/>
  <c r="G182" i="1" s="1"/>
  <c r="H182" i="1" s="1"/>
  <c r="I182" i="1" s="1"/>
  <c r="J182" i="1" s="1"/>
  <c r="K182" i="1" s="1"/>
  <c r="L182" i="1" s="1"/>
  <c r="E178" i="1"/>
  <c r="G178" i="1" s="1"/>
  <c r="H178" i="1" s="1"/>
  <c r="I178" i="1" s="1"/>
  <c r="E174" i="1"/>
  <c r="G174" i="1" s="1"/>
  <c r="H174" i="1" s="1"/>
  <c r="I174" i="1" s="1"/>
  <c r="J174" i="1" s="1"/>
  <c r="K174" i="1" s="1"/>
  <c r="L174" i="1" s="1"/>
  <c r="E170" i="1"/>
  <c r="G170" i="1" s="1"/>
  <c r="H170" i="1" s="1"/>
  <c r="I170" i="1" s="1"/>
  <c r="E166" i="1"/>
  <c r="G166" i="1" s="1"/>
  <c r="H166" i="1" s="1"/>
  <c r="I166" i="1" s="1"/>
  <c r="E162" i="1"/>
  <c r="E158" i="1"/>
  <c r="G158" i="1" s="1"/>
  <c r="H158" i="1" s="1"/>
  <c r="I158" i="1" s="1"/>
  <c r="E146" i="1"/>
  <c r="G146" i="1" s="1"/>
  <c r="H146" i="1" s="1"/>
  <c r="I146" i="1" s="1"/>
  <c r="E140" i="1"/>
  <c r="G140" i="1" s="1"/>
  <c r="H140" i="1" s="1"/>
  <c r="I140" i="1" s="1"/>
  <c r="E134" i="1"/>
  <c r="E130" i="1"/>
  <c r="G130" i="1" s="1"/>
  <c r="H130" i="1" s="1"/>
  <c r="I130" i="1" s="1"/>
  <c r="E124" i="1"/>
  <c r="G124" i="1" s="1"/>
  <c r="H124" i="1" s="1"/>
  <c r="I124" i="1" s="1"/>
  <c r="J124" i="1" s="1"/>
  <c r="E120" i="1"/>
  <c r="G120" i="1" s="1"/>
  <c r="H120" i="1" s="1"/>
  <c r="I120" i="1" s="1"/>
  <c r="J120" i="1" s="1"/>
  <c r="E116" i="1"/>
  <c r="G116" i="1" s="1"/>
  <c r="E111" i="1"/>
  <c r="G111" i="1" s="1"/>
  <c r="H111" i="1" s="1"/>
  <c r="E107" i="1"/>
  <c r="G107" i="1" s="1"/>
  <c r="H107" i="1" s="1"/>
  <c r="E102" i="1"/>
  <c r="G102" i="1" s="1"/>
  <c r="H102" i="1" s="1"/>
  <c r="I102" i="1" s="1"/>
  <c r="J102" i="1" s="1"/>
  <c r="E98" i="1"/>
  <c r="G98" i="1" s="1"/>
  <c r="E93" i="1"/>
  <c r="G93" i="1" s="1"/>
  <c r="H93" i="1" s="1"/>
  <c r="E89" i="1"/>
  <c r="G89" i="1" s="1"/>
  <c r="H89" i="1" s="1"/>
  <c r="E85" i="1"/>
  <c r="G85" i="1" s="1"/>
  <c r="H85" i="1" s="1"/>
  <c r="E81" i="1"/>
  <c r="E76" i="1"/>
  <c r="G76" i="1" s="1"/>
  <c r="H76" i="1" s="1"/>
  <c r="I76" i="1" s="1"/>
  <c r="J76" i="1" s="1"/>
  <c r="K76" i="1" s="1"/>
  <c r="L76" i="1" s="1"/>
  <c r="E72" i="1"/>
  <c r="G72" i="1" s="1"/>
  <c r="H72" i="1" s="1"/>
  <c r="I72" i="1" s="1"/>
  <c r="J72" i="1" s="1"/>
  <c r="K72" i="1" s="1"/>
  <c r="L72" i="1" s="1"/>
  <c r="E68" i="1"/>
  <c r="G68" i="1" s="1"/>
  <c r="H68" i="1" s="1"/>
  <c r="I68" i="1" s="1"/>
  <c r="J68" i="1" s="1"/>
  <c r="K68" i="1" s="1"/>
  <c r="L68" i="1" s="1"/>
  <c r="E64" i="1"/>
  <c r="G64" i="1" s="1"/>
  <c r="H64" i="1" s="1"/>
  <c r="I64" i="1" s="1"/>
  <c r="E59" i="1"/>
  <c r="G59" i="1" s="1"/>
  <c r="H59" i="1" s="1"/>
  <c r="I59" i="1" s="1"/>
  <c r="E55" i="1"/>
  <c r="G55" i="1" s="1"/>
  <c r="H55" i="1" s="1"/>
  <c r="I55" i="1" s="1"/>
  <c r="E51" i="1"/>
  <c r="G51" i="1" s="1"/>
  <c r="H51" i="1" s="1"/>
  <c r="I51" i="1" s="1"/>
  <c r="E44" i="1"/>
  <c r="E40" i="1"/>
  <c r="E35" i="1"/>
  <c r="G35" i="1" s="1"/>
  <c r="H35" i="1" s="1"/>
  <c r="I35" i="1" s="1"/>
  <c r="J35" i="1" s="1"/>
  <c r="K35" i="1" s="1"/>
  <c r="L35" i="1" s="1"/>
  <c r="E199" i="1"/>
  <c r="G199" i="1" s="1"/>
  <c r="H199" i="1" s="1"/>
  <c r="I199" i="1" s="1"/>
  <c r="E195" i="1"/>
  <c r="E191" i="1"/>
  <c r="G191" i="1" s="1"/>
  <c r="H191" i="1" s="1"/>
  <c r="I191" i="1" s="1"/>
  <c r="E185" i="1"/>
  <c r="G185" i="1" s="1"/>
  <c r="H185" i="1" s="1"/>
  <c r="I185" i="1" s="1"/>
  <c r="E181" i="1"/>
  <c r="G181" i="1" s="1"/>
  <c r="H181" i="1" s="1"/>
  <c r="I181" i="1" s="1"/>
  <c r="E177" i="1"/>
  <c r="E173" i="1"/>
  <c r="G173" i="1" s="1"/>
  <c r="H173" i="1" s="1"/>
  <c r="I173" i="1" s="1"/>
  <c r="J173" i="1" s="1"/>
  <c r="K173" i="1" s="1"/>
  <c r="L173" i="1" s="1"/>
  <c r="E169" i="1"/>
  <c r="G169" i="1" s="1"/>
  <c r="H169" i="1" s="1"/>
  <c r="I169" i="1" s="1"/>
  <c r="J169" i="1" s="1"/>
  <c r="K169" i="1" s="1"/>
  <c r="L169" i="1" s="1"/>
  <c r="E165" i="1"/>
  <c r="G165" i="1" s="1"/>
  <c r="H165" i="1" s="1"/>
  <c r="I165" i="1" s="1"/>
  <c r="J165" i="1" s="1"/>
  <c r="K165" i="1" s="1"/>
  <c r="L165" i="1" s="1"/>
  <c r="E161" i="1"/>
  <c r="E157" i="1"/>
  <c r="G157" i="1" s="1"/>
  <c r="H157" i="1" s="1"/>
  <c r="I157" i="1" s="1"/>
  <c r="J157" i="1" s="1"/>
  <c r="K157" i="1" s="1"/>
  <c r="L157" i="1" s="1"/>
  <c r="E144" i="1"/>
  <c r="G144" i="1" s="1"/>
  <c r="H144" i="1" s="1"/>
  <c r="I144" i="1" s="1"/>
  <c r="E139" i="1"/>
  <c r="G139" i="1" s="1"/>
  <c r="H139" i="1" s="1"/>
  <c r="I139" i="1" s="1"/>
  <c r="J139" i="1" s="1"/>
  <c r="K139" i="1" s="1"/>
  <c r="L139" i="1" s="1"/>
  <c r="E133" i="1"/>
  <c r="E129" i="1"/>
  <c r="G129" i="1" s="1"/>
  <c r="H129" i="1" s="1"/>
  <c r="E123" i="1"/>
  <c r="G123" i="1" s="1"/>
  <c r="H123" i="1" s="1"/>
  <c r="E119" i="1"/>
  <c r="G119" i="1" s="1"/>
  <c r="H119" i="1" s="1"/>
  <c r="E115" i="1"/>
  <c r="E110" i="1"/>
  <c r="G110" i="1" s="1"/>
  <c r="H110" i="1" s="1"/>
  <c r="I110" i="1" s="1"/>
  <c r="E105" i="1"/>
  <c r="G105" i="1" s="1"/>
  <c r="H105" i="1" s="1"/>
  <c r="E101" i="1"/>
  <c r="G101" i="1" s="1"/>
  <c r="H101" i="1" s="1"/>
  <c r="E97" i="1"/>
  <c r="E92" i="1"/>
  <c r="G92" i="1" s="1"/>
  <c r="H92" i="1" s="1"/>
  <c r="E88" i="1"/>
  <c r="G88" i="1" s="1"/>
  <c r="H88" i="1" s="1"/>
  <c r="E84" i="1"/>
  <c r="G84" i="1" s="1"/>
  <c r="H84" i="1" s="1"/>
  <c r="I84" i="1" s="1"/>
  <c r="J84" i="1" s="1"/>
  <c r="E80" i="1"/>
  <c r="G80" i="1" s="1"/>
  <c r="H80" i="1" s="1"/>
  <c r="I80" i="1" s="1"/>
  <c r="J80" i="1" s="1"/>
  <c r="K80" i="1" s="1"/>
  <c r="L80" i="1" s="1"/>
  <c r="E75" i="1"/>
  <c r="G75" i="1" s="1"/>
  <c r="H75" i="1" s="1"/>
  <c r="I75" i="1" s="1"/>
  <c r="E71" i="1"/>
  <c r="G71" i="1" s="1"/>
  <c r="H71" i="1" s="1"/>
  <c r="I71" i="1" s="1"/>
  <c r="E67" i="1"/>
  <c r="G67" i="1" s="1"/>
  <c r="H67" i="1" s="1"/>
  <c r="I67" i="1" s="1"/>
  <c r="E62" i="1"/>
  <c r="G62" i="1" s="1"/>
  <c r="H62" i="1" s="1"/>
  <c r="I62" i="1" s="1"/>
  <c r="J62" i="1" s="1"/>
  <c r="K62" i="1" s="1"/>
  <c r="L62" i="1" s="1"/>
  <c r="E58" i="1"/>
  <c r="G58" i="1" s="1"/>
  <c r="H58" i="1" s="1"/>
  <c r="I58" i="1" s="1"/>
  <c r="J58" i="1" s="1"/>
  <c r="K58" i="1" s="1"/>
  <c r="L58" i="1" s="1"/>
  <c r="E54" i="1"/>
  <c r="G54" i="1" s="1"/>
  <c r="H54" i="1" s="1"/>
  <c r="I54" i="1" s="1"/>
  <c r="J54" i="1" s="1"/>
  <c r="K54" i="1" s="1"/>
  <c r="L54" i="1" s="1"/>
  <c r="E50" i="1"/>
  <c r="G50" i="1" s="1"/>
  <c r="H50" i="1" s="1"/>
  <c r="I50" i="1" s="1"/>
  <c r="J50" i="1" s="1"/>
  <c r="K50" i="1" s="1"/>
  <c r="L50" i="1" s="1"/>
  <c r="E43" i="1"/>
  <c r="G43" i="1" s="1"/>
  <c r="H43" i="1" s="1"/>
  <c r="I43" i="1" s="1"/>
  <c r="E39" i="1"/>
  <c r="G39" i="1" s="1"/>
  <c r="H39" i="1" s="1"/>
  <c r="I39" i="1" s="1"/>
  <c r="J39" i="1" s="1"/>
  <c r="K39" i="1" s="1"/>
  <c r="L39" i="1" s="1"/>
  <c r="E34" i="1"/>
  <c r="G34" i="1" s="1"/>
  <c r="H34" i="1" s="1"/>
  <c r="I34" i="1" s="1"/>
  <c r="E555" i="1"/>
  <c r="G555" i="1" s="1"/>
  <c r="H555" i="1" s="1"/>
  <c r="I555" i="1" s="1"/>
  <c r="E198" i="1"/>
  <c r="G198" i="1" s="1"/>
  <c r="H198" i="1" s="1"/>
  <c r="I198" i="1" s="1"/>
  <c r="E194" i="1"/>
  <c r="G194" i="1" s="1"/>
  <c r="H194" i="1" s="1"/>
  <c r="I194" i="1" s="1"/>
  <c r="J194" i="1" s="1"/>
  <c r="K194" i="1" s="1"/>
  <c r="L194" i="1" s="1"/>
  <c r="E190" i="1"/>
  <c r="G190" i="1" s="1"/>
  <c r="H190" i="1" s="1"/>
  <c r="I190" i="1" s="1"/>
  <c r="J190" i="1" s="1"/>
  <c r="K190" i="1" s="1"/>
  <c r="L190" i="1" s="1"/>
  <c r="E184" i="1"/>
  <c r="G184" i="1" s="1"/>
  <c r="H184" i="1" s="1"/>
  <c r="I184" i="1" s="1"/>
  <c r="J184" i="1" s="1"/>
  <c r="K184" i="1" s="1"/>
  <c r="L184" i="1" s="1"/>
  <c r="E180" i="1"/>
  <c r="E176" i="1"/>
  <c r="G176" i="1" s="1"/>
  <c r="H176" i="1" s="1"/>
  <c r="I176" i="1" s="1"/>
  <c r="J176" i="1" s="1"/>
  <c r="K176" i="1" s="1"/>
  <c r="L176" i="1" s="1"/>
  <c r="E172" i="1"/>
  <c r="G172" i="1" s="1"/>
  <c r="H172" i="1" s="1"/>
  <c r="I172" i="1" s="1"/>
  <c r="E168" i="1"/>
  <c r="G168" i="1" s="1"/>
  <c r="H168" i="1" s="1"/>
  <c r="I168" i="1" s="1"/>
  <c r="E164" i="1"/>
  <c r="G164" i="1" s="1"/>
  <c r="H164" i="1" s="1"/>
  <c r="I164" i="1" s="1"/>
  <c r="E160" i="1"/>
  <c r="G160" i="1" s="1"/>
  <c r="H160" i="1" s="1"/>
  <c r="I160" i="1" s="1"/>
  <c r="E156" i="1"/>
  <c r="G156" i="1" s="1"/>
  <c r="H156" i="1" s="1"/>
  <c r="I156" i="1" s="1"/>
  <c r="E150" i="1"/>
  <c r="G150" i="1" s="1"/>
  <c r="H150" i="1" s="1"/>
  <c r="I150" i="1" s="1"/>
  <c r="E143" i="1"/>
  <c r="G143" i="1" s="1"/>
  <c r="H143" i="1" s="1"/>
  <c r="I143" i="1" s="1"/>
  <c r="J143" i="1" s="1"/>
  <c r="K143" i="1" s="1"/>
  <c r="L143" i="1" s="1"/>
  <c r="E137" i="1"/>
  <c r="G137" i="1" s="1"/>
  <c r="H137" i="1" s="1"/>
  <c r="I137" i="1" s="1"/>
  <c r="J137" i="1" s="1"/>
  <c r="K137" i="1" s="1"/>
  <c r="L137" i="1" s="1"/>
  <c r="E132" i="1"/>
  <c r="G132" i="1" s="1"/>
  <c r="H132" i="1" s="1"/>
  <c r="I132" i="1" s="1"/>
  <c r="E126" i="1"/>
  <c r="G126" i="1" s="1"/>
  <c r="H126" i="1" s="1"/>
  <c r="E122" i="1"/>
  <c r="G122" i="1" s="1"/>
  <c r="E118" i="1"/>
  <c r="G118" i="1" s="1"/>
  <c r="H118" i="1" s="1"/>
  <c r="I118" i="1" s="1"/>
  <c r="J118" i="1" s="1"/>
  <c r="E114" i="1"/>
  <c r="G114" i="1" s="1"/>
  <c r="H114" i="1" s="1"/>
  <c r="I114" i="1" s="1"/>
  <c r="J114" i="1" s="1"/>
  <c r="E109" i="1"/>
  <c r="G109" i="1" s="1"/>
  <c r="H109" i="1" s="1"/>
  <c r="E104" i="1"/>
  <c r="G104" i="1" s="1"/>
  <c r="E100" i="1"/>
  <c r="G100" i="1" s="1"/>
  <c r="E96" i="1"/>
  <c r="G96" i="1" s="1"/>
  <c r="H96" i="1" s="1"/>
  <c r="I96" i="1" s="1"/>
  <c r="J96" i="1" s="1"/>
  <c r="E91" i="1"/>
  <c r="G91" i="1" s="1"/>
  <c r="H91" i="1" s="1"/>
  <c r="E87" i="1"/>
  <c r="E83" i="1"/>
  <c r="G83" i="1" s="1"/>
  <c r="H83" i="1" s="1"/>
  <c r="E79" i="1"/>
  <c r="G79" i="1" s="1"/>
  <c r="H79" i="1" s="1"/>
  <c r="I79" i="1" s="1"/>
  <c r="E74" i="1"/>
  <c r="G74" i="1" s="1"/>
  <c r="H74" i="1" s="1"/>
  <c r="I74" i="1" s="1"/>
  <c r="J74" i="1" s="1"/>
  <c r="K74" i="1" s="1"/>
  <c r="L74" i="1" s="1"/>
  <c r="E70" i="1"/>
  <c r="G70" i="1" s="1"/>
  <c r="H70" i="1" s="1"/>
  <c r="I70" i="1" s="1"/>
  <c r="E66" i="1"/>
  <c r="G66" i="1" s="1"/>
  <c r="H66" i="1" s="1"/>
  <c r="I66" i="1" s="1"/>
  <c r="J66" i="1" s="1"/>
  <c r="K66" i="1" s="1"/>
  <c r="L66" i="1" s="1"/>
  <c r="E61" i="1"/>
  <c r="G61" i="1" s="1"/>
  <c r="H61" i="1" s="1"/>
  <c r="I61" i="1" s="1"/>
  <c r="E57" i="1"/>
  <c r="G57" i="1" s="1"/>
  <c r="H57" i="1" s="1"/>
  <c r="I57" i="1" s="1"/>
  <c r="E53" i="1"/>
  <c r="E47" i="1"/>
  <c r="G47" i="1" s="1"/>
  <c r="H47" i="1" s="1"/>
  <c r="I47" i="1" s="1"/>
  <c r="J47" i="1" s="1"/>
  <c r="K47" i="1" s="1"/>
  <c r="L47" i="1" s="1"/>
  <c r="E42" i="1"/>
  <c r="G42" i="1" s="1"/>
  <c r="H42" i="1" s="1"/>
  <c r="I42" i="1" s="1"/>
  <c r="E37" i="1"/>
  <c r="G37" i="1" s="1"/>
  <c r="H37" i="1" s="1"/>
  <c r="I37" i="1" s="1"/>
  <c r="J37" i="1" s="1"/>
  <c r="K37" i="1" s="1"/>
  <c r="L37" i="1" s="1"/>
  <c r="E197" i="1"/>
  <c r="G197" i="1" s="1"/>
  <c r="H197" i="1" s="1"/>
  <c r="I197" i="1" s="1"/>
  <c r="E193" i="1"/>
  <c r="E189" i="1"/>
  <c r="G189" i="1" s="1"/>
  <c r="H189" i="1" s="1"/>
  <c r="I189" i="1" s="1"/>
  <c r="E183" i="1"/>
  <c r="G183" i="1" s="1"/>
  <c r="H183" i="1" s="1"/>
  <c r="I183" i="1" s="1"/>
  <c r="E179" i="1"/>
  <c r="G179" i="1" s="1"/>
  <c r="H179" i="1" s="1"/>
  <c r="I179" i="1" s="1"/>
  <c r="E175" i="1"/>
  <c r="G175" i="1" s="1"/>
  <c r="H175" i="1" s="1"/>
  <c r="I175" i="1" s="1"/>
  <c r="E171" i="1"/>
  <c r="G171" i="1" s="1"/>
  <c r="H171" i="1" s="1"/>
  <c r="I171" i="1" s="1"/>
  <c r="J171" i="1" s="1"/>
  <c r="K171" i="1" s="1"/>
  <c r="L171" i="1" s="1"/>
  <c r="E167" i="1"/>
  <c r="G167" i="1" s="1"/>
  <c r="H167" i="1" s="1"/>
  <c r="I167" i="1" s="1"/>
  <c r="J167" i="1" s="1"/>
  <c r="K167" i="1" s="1"/>
  <c r="L167" i="1" s="1"/>
  <c r="E163" i="1"/>
  <c r="G163" i="1" s="1"/>
  <c r="H163" i="1" s="1"/>
  <c r="I163" i="1" s="1"/>
  <c r="E159" i="1"/>
  <c r="G159" i="1" s="1"/>
  <c r="H159" i="1" s="1"/>
  <c r="I159" i="1" s="1"/>
  <c r="J159" i="1" s="1"/>
  <c r="K159" i="1" s="1"/>
  <c r="L159" i="1" s="1"/>
  <c r="E155" i="1"/>
  <c r="G155" i="1" s="1"/>
  <c r="H155" i="1" s="1"/>
  <c r="I155" i="1" s="1"/>
  <c r="J155" i="1" s="1"/>
  <c r="K155" i="1" s="1"/>
  <c r="L155" i="1" s="1"/>
  <c r="E148" i="1"/>
  <c r="G148" i="1" s="1"/>
  <c r="H148" i="1" s="1"/>
  <c r="I148" i="1" s="1"/>
  <c r="E142" i="1"/>
  <c r="G142" i="1" s="1"/>
  <c r="H142" i="1" s="1"/>
  <c r="I142" i="1" s="1"/>
  <c r="E136" i="1"/>
  <c r="G136" i="1" s="1"/>
  <c r="H136" i="1" s="1"/>
  <c r="I136" i="1" s="1"/>
  <c r="E131" i="1"/>
  <c r="G131" i="1" s="1"/>
  <c r="H131" i="1" s="1"/>
  <c r="E125" i="1"/>
  <c r="G125" i="1" s="1"/>
  <c r="H125" i="1" s="1"/>
  <c r="E121" i="1"/>
  <c r="E117" i="1"/>
  <c r="G117" i="1" s="1"/>
  <c r="H117" i="1" s="1"/>
  <c r="E112" i="1"/>
  <c r="E108" i="1"/>
  <c r="E103" i="1"/>
  <c r="E99" i="1"/>
  <c r="G99" i="1" s="1"/>
  <c r="H99" i="1" s="1"/>
  <c r="E94" i="1"/>
  <c r="G94" i="1" s="1"/>
  <c r="E90" i="1"/>
  <c r="G90" i="1" s="1"/>
  <c r="E86" i="1"/>
  <c r="E82" i="1"/>
  <c r="G82" i="1" s="1"/>
  <c r="H82" i="1" s="1"/>
  <c r="I82" i="1" s="1"/>
  <c r="J82" i="1" s="1"/>
  <c r="K82" i="1" s="1"/>
  <c r="L82" i="1" s="1"/>
  <c r="E78" i="1"/>
  <c r="G78" i="1" s="1"/>
  <c r="H78" i="1" s="1"/>
  <c r="I78" i="1" s="1"/>
  <c r="J78" i="1" s="1"/>
  <c r="K78" i="1" s="1"/>
  <c r="L78" i="1" s="1"/>
  <c r="E73" i="1"/>
  <c r="G73" i="1" s="1"/>
  <c r="H73" i="1" s="1"/>
  <c r="I73" i="1" s="1"/>
  <c r="E69" i="1"/>
  <c r="G69" i="1" s="1"/>
  <c r="H69" i="1" s="1"/>
  <c r="I69" i="1" s="1"/>
  <c r="E65" i="1"/>
  <c r="G65" i="1" s="1"/>
  <c r="H65" i="1" s="1"/>
  <c r="I65" i="1" s="1"/>
  <c r="E60" i="1"/>
  <c r="G60" i="1" s="1"/>
  <c r="H60" i="1" s="1"/>
  <c r="I60" i="1" s="1"/>
  <c r="J60" i="1" s="1"/>
  <c r="K60" i="1" s="1"/>
  <c r="L60" i="1" s="1"/>
  <c r="E56" i="1"/>
  <c r="G56" i="1" s="1"/>
  <c r="H56" i="1" s="1"/>
  <c r="I56" i="1" s="1"/>
  <c r="J56" i="1" s="1"/>
  <c r="K56" i="1" s="1"/>
  <c r="L56" i="1" s="1"/>
  <c r="E52" i="1"/>
  <c r="G52" i="1" s="1"/>
  <c r="H52" i="1" s="1"/>
  <c r="I52" i="1" s="1"/>
  <c r="J52" i="1" s="1"/>
  <c r="K52" i="1" s="1"/>
  <c r="L52" i="1" s="1"/>
  <c r="E45" i="1"/>
  <c r="G45" i="1" s="1"/>
  <c r="H45" i="1" s="1"/>
  <c r="I45" i="1" s="1"/>
  <c r="E41" i="1"/>
  <c r="G41" i="1" s="1"/>
  <c r="H41" i="1" s="1"/>
  <c r="I41" i="1" s="1"/>
  <c r="J41" i="1" s="1"/>
  <c r="K41" i="1" s="1"/>
  <c r="L41" i="1" s="1"/>
  <c r="E36" i="1"/>
  <c r="G36" i="1" s="1"/>
  <c r="H36" i="1" s="1"/>
  <c r="I36" i="1" s="1"/>
  <c r="G218" i="1"/>
  <c r="H218" i="1" s="1"/>
  <c r="G202" i="1"/>
  <c r="H202" i="1" s="1"/>
  <c r="I202" i="1" s="1"/>
  <c r="J202" i="1" s="1"/>
  <c r="K202" i="1" s="1"/>
  <c r="L202" i="1" s="1"/>
  <c r="G112" i="1"/>
  <c r="H112" i="1" s="1"/>
  <c r="I112" i="1" s="1"/>
  <c r="G108" i="1"/>
  <c r="H108" i="1" s="1"/>
  <c r="I108" i="1" s="1"/>
  <c r="G86" i="1"/>
  <c r="H86" i="1" s="1"/>
  <c r="I86" i="1" s="1"/>
  <c r="J86" i="1" s="1"/>
  <c r="G187" i="1"/>
  <c r="H187" i="1" s="1"/>
  <c r="I187" i="1" s="1"/>
  <c r="G966" i="1"/>
  <c r="H966" i="1" s="1"/>
  <c r="I966" i="1" s="1"/>
  <c r="J966" i="1" s="1"/>
  <c r="K966" i="1" s="1"/>
  <c r="L966" i="1" s="1"/>
  <c r="G950" i="1"/>
  <c r="H950" i="1" s="1"/>
  <c r="I950" i="1" s="1"/>
  <c r="J950" i="1" s="1"/>
  <c r="K950" i="1" s="1"/>
  <c r="L950" i="1" s="1"/>
  <c r="G934" i="1"/>
  <c r="H934" i="1" s="1"/>
  <c r="I934" i="1" s="1"/>
  <c r="J934" i="1" s="1"/>
  <c r="K934" i="1" s="1"/>
  <c r="L934" i="1" s="1"/>
  <c r="G918" i="1"/>
  <c r="H918" i="1" s="1"/>
  <c r="I918" i="1" s="1"/>
  <c r="J918" i="1" s="1"/>
  <c r="K918" i="1" s="1"/>
  <c r="L918" i="1" s="1"/>
  <c r="G902" i="1"/>
  <c r="H902" i="1" s="1"/>
  <c r="I902" i="1" s="1"/>
  <c r="J902" i="1" s="1"/>
  <c r="K902" i="1" s="1"/>
  <c r="L902" i="1" s="1"/>
  <c r="G186" i="1"/>
  <c r="H186" i="1" s="1"/>
  <c r="I186" i="1" s="1"/>
  <c r="J186" i="1" s="1"/>
  <c r="K186" i="1" s="1"/>
  <c r="L186" i="1" s="1"/>
  <c r="P518" i="1"/>
  <c r="M518" i="1"/>
  <c r="O518" i="1" s="1"/>
  <c r="P513" i="1"/>
  <c r="M513" i="1"/>
  <c r="O513" i="1" s="1"/>
  <c r="P517" i="1"/>
  <c r="M517" i="1"/>
  <c r="O517" i="1" s="1"/>
  <c r="P511" i="1"/>
  <c r="M511" i="1"/>
  <c r="O511" i="1" s="1"/>
  <c r="O1346" i="1"/>
  <c r="P1346" i="1"/>
  <c r="O1335" i="1"/>
  <c r="P1335" i="1"/>
  <c r="O1331" i="1"/>
  <c r="P1331" i="1"/>
  <c r="O1327" i="1"/>
  <c r="P1327" i="1"/>
  <c r="O1321" i="1"/>
  <c r="P1321" i="1"/>
  <c r="O1314" i="1"/>
  <c r="P1314" i="1"/>
  <c r="O1293" i="1"/>
  <c r="P1293" i="1"/>
  <c r="O1288" i="1"/>
  <c r="P1288" i="1"/>
  <c r="O1284" i="1"/>
  <c r="P1284" i="1"/>
  <c r="O1280" i="1"/>
  <c r="P1280" i="1"/>
  <c r="O1276" i="1"/>
  <c r="P1276" i="1"/>
  <c r="O1272" i="1"/>
  <c r="P1272" i="1"/>
  <c r="P5" i="1"/>
  <c r="O1347" i="1"/>
  <c r="P1347" i="1"/>
  <c r="O1338" i="1"/>
  <c r="P1338" i="1"/>
  <c r="O1336" i="1"/>
  <c r="P1336" i="1"/>
  <c r="O1334" i="1"/>
  <c r="P1334" i="1"/>
  <c r="O1332" i="1"/>
  <c r="P1332" i="1"/>
  <c r="O1330" i="1"/>
  <c r="P1330" i="1"/>
  <c r="O1328" i="1"/>
  <c r="P1328" i="1"/>
  <c r="O1326" i="1"/>
  <c r="P1326" i="1"/>
  <c r="O1322" i="1"/>
  <c r="P1322" i="1"/>
  <c r="O1320" i="1"/>
  <c r="P1320" i="1"/>
  <c r="O1315" i="1"/>
  <c r="P1315" i="1"/>
  <c r="O1309" i="1"/>
  <c r="P1309" i="1"/>
  <c r="O1294" i="1"/>
  <c r="P1294" i="1"/>
  <c r="O1292" i="1"/>
  <c r="P1292" i="1"/>
  <c r="O1289" i="1"/>
  <c r="P1289" i="1"/>
  <c r="O1287" i="1"/>
  <c r="P1287" i="1"/>
  <c r="O1285" i="1"/>
  <c r="P1285" i="1"/>
  <c r="O1283" i="1"/>
  <c r="P1283" i="1"/>
  <c r="O1281" i="1"/>
  <c r="P1281" i="1"/>
  <c r="O1279" i="1"/>
  <c r="P1279" i="1"/>
  <c r="O1277" i="1"/>
  <c r="P1277" i="1"/>
  <c r="O1275" i="1"/>
  <c r="P1275" i="1"/>
  <c r="O1273" i="1"/>
  <c r="P1273" i="1"/>
  <c r="O1271" i="1"/>
  <c r="P1271" i="1"/>
  <c r="O1269" i="1"/>
  <c r="P1269" i="1"/>
  <c r="O1267" i="1"/>
  <c r="P1267" i="1"/>
  <c r="O1265" i="1"/>
  <c r="P1265" i="1"/>
  <c r="O1263" i="1"/>
  <c r="P1263" i="1"/>
  <c r="O1261" i="1"/>
  <c r="P1261" i="1"/>
  <c r="O1259" i="1"/>
  <c r="P1259" i="1"/>
  <c r="O1257" i="1"/>
  <c r="P1257" i="1"/>
  <c r="O1255" i="1"/>
  <c r="P1255" i="1"/>
  <c r="O1253" i="1"/>
  <c r="P1253" i="1"/>
  <c r="O1251" i="1"/>
  <c r="P1251" i="1"/>
  <c r="O1248" i="1"/>
  <c r="P1248" i="1"/>
  <c r="O1246" i="1"/>
  <c r="P1246" i="1"/>
  <c r="O1244" i="1"/>
  <c r="P1244" i="1"/>
  <c r="O1240" i="1"/>
  <c r="P1240" i="1"/>
  <c r="O1238" i="1"/>
  <c r="P1238" i="1"/>
  <c r="O1236" i="1"/>
  <c r="P1236" i="1"/>
  <c r="O1234" i="1"/>
  <c r="P1234" i="1"/>
  <c r="O1232" i="1"/>
  <c r="P1232" i="1"/>
  <c r="O1228" i="1"/>
  <c r="P1228" i="1"/>
  <c r="O1226" i="1"/>
  <c r="P1226" i="1"/>
  <c r="O1224" i="1"/>
  <c r="P1224" i="1"/>
  <c r="O1221" i="1"/>
  <c r="P1221" i="1"/>
  <c r="O1219" i="1"/>
  <c r="P1219" i="1"/>
  <c r="O1217" i="1"/>
  <c r="P1217" i="1"/>
  <c r="O1215" i="1"/>
  <c r="P1215" i="1"/>
  <c r="O1213" i="1"/>
  <c r="P1213" i="1"/>
  <c r="O1211" i="1"/>
  <c r="P1211" i="1"/>
  <c r="O1210" i="1"/>
  <c r="P1210" i="1"/>
  <c r="O1208" i="1"/>
  <c r="P1208" i="1"/>
  <c r="O1206" i="1"/>
  <c r="P1206" i="1"/>
  <c r="O1197" i="1"/>
  <c r="P1197" i="1"/>
  <c r="O1195" i="1"/>
  <c r="P1195" i="1"/>
  <c r="O1192" i="1"/>
  <c r="P1192" i="1"/>
  <c r="O1190" i="1"/>
  <c r="P1190" i="1"/>
  <c r="O1188" i="1"/>
  <c r="P1188" i="1"/>
  <c r="O1186" i="1"/>
  <c r="P1186" i="1"/>
  <c r="O1184" i="1"/>
  <c r="P1184" i="1"/>
  <c r="O1182" i="1"/>
  <c r="P1182" i="1"/>
  <c r="O1177" i="1"/>
  <c r="P1177" i="1"/>
  <c r="O1175" i="1"/>
  <c r="P1175" i="1"/>
  <c r="O1173" i="1"/>
  <c r="P1173" i="1"/>
  <c r="O1171" i="1"/>
  <c r="P1171" i="1"/>
  <c r="O1166" i="1"/>
  <c r="P1166" i="1"/>
  <c r="O1164" i="1"/>
  <c r="P1164" i="1"/>
  <c r="O1162" i="1"/>
  <c r="P1162" i="1"/>
  <c r="O1160" i="1"/>
  <c r="P1160" i="1"/>
  <c r="O1158" i="1"/>
  <c r="P1158" i="1"/>
  <c r="O1156" i="1"/>
  <c r="P1156" i="1"/>
  <c r="O1154" i="1"/>
  <c r="P1154" i="1"/>
  <c r="O1152" i="1"/>
  <c r="P1152" i="1"/>
  <c r="O1147" i="1"/>
  <c r="P1147" i="1"/>
  <c r="O1145" i="1"/>
  <c r="P1145" i="1"/>
  <c r="O1143" i="1"/>
  <c r="P1143" i="1"/>
  <c r="O1141" i="1"/>
  <c r="P1141" i="1"/>
  <c r="O1139" i="1"/>
  <c r="P1139" i="1"/>
  <c r="O1137" i="1"/>
  <c r="P1137" i="1"/>
  <c r="O1135" i="1"/>
  <c r="P1135" i="1"/>
  <c r="O1131" i="1"/>
  <c r="P1131" i="1"/>
  <c r="O1129" i="1"/>
  <c r="P1129" i="1"/>
  <c r="O1127" i="1"/>
  <c r="P1127" i="1"/>
  <c r="O1337" i="1"/>
  <c r="P1337" i="1"/>
  <c r="O1333" i="1"/>
  <c r="P1333" i="1"/>
  <c r="O1329" i="1"/>
  <c r="P1329" i="1"/>
  <c r="O1324" i="1"/>
  <c r="P1324" i="1"/>
  <c r="O1316" i="1"/>
  <c r="P1316" i="1"/>
  <c r="O1306" i="1"/>
  <c r="P1306" i="1"/>
  <c r="O1290" i="1"/>
  <c r="P1290" i="1"/>
  <c r="O1286" i="1"/>
  <c r="P1286" i="1"/>
  <c r="O1282" i="1"/>
  <c r="P1282" i="1"/>
  <c r="O1274" i="1"/>
  <c r="P1274" i="1"/>
  <c r="O1270" i="1"/>
  <c r="P1270" i="1"/>
  <c r="O1266" i="1"/>
  <c r="P1266" i="1"/>
  <c r="O1264" i="1"/>
  <c r="P1264" i="1"/>
  <c r="O1262" i="1"/>
  <c r="P1262" i="1"/>
  <c r="O1260" i="1"/>
  <c r="P1260" i="1"/>
  <c r="O1258" i="1"/>
  <c r="P1258" i="1"/>
  <c r="O1256" i="1"/>
  <c r="P1256" i="1"/>
  <c r="O1254" i="1"/>
  <c r="P1254" i="1"/>
  <c r="O1252" i="1"/>
  <c r="P1252" i="1"/>
  <c r="O1247" i="1"/>
  <c r="P1247" i="1"/>
  <c r="O1245" i="1"/>
  <c r="P1245" i="1"/>
  <c r="O1242" i="1"/>
  <c r="P1242" i="1"/>
  <c r="O1239" i="1"/>
  <c r="P1239" i="1"/>
  <c r="O1237" i="1"/>
  <c r="P1237" i="1"/>
  <c r="O1235" i="1"/>
  <c r="P1235" i="1"/>
  <c r="O1233" i="1"/>
  <c r="P1233" i="1"/>
  <c r="O1229" i="1"/>
  <c r="P1229" i="1"/>
  <c r="O1227" i="1"/>
  <c r="P1227" i="1"/>
  <c r="O1225" i="1"/>
  <c r="P1225" i="1"/>
  <c r="O1222" i="1"/>
  <c r="P1222" i="1"/>
  <c r="O1220" i="1"/>
  <c r="P1220" i="1"/>
  <c r="O1218" i="1"/>
  <c r="P1218" i="1"/>
  <c r="O1216" i="1"/>
  <c r="P1216" i="1"/>
  <c r="O1214" i="1"/>
  <c r="P1214" i="1"/>
  <c r="O1212" i="1"/>
  <c r="P1212" i="1"/>
  <c r="O1209" i="1"/>
  <c r="P1209" i="1"/>
  <c r="O1207" i="1"/>
  <c r="P1207" i="1"/>
  <c r="O1205" i="1"/>
  <c r="P1205" i="1"/>
  <c r="O1204" i="1"/>
  <c r="P1204" i="1"/>
  <c r="O1196" i="1"/>
  <c r="P1196" i="1"/>
  <c r="O1194" i="1"/>
  <c r="P1194" i="1"/>
  <c r="O1191" i="1"/>
  <c r="P1191" i="1"/>
  <c r="O1189" i="1"/>
  <c r="P1189" i="1"/>
  <c r="O1187" i="1"/>
  <c r="P1187" i="1"/>
  <c r="O1185" i="1"/>
  <c r="P1185" i="1"/>
  <c r="O1183" i="1"/>
  <c r="P1183" i="1"/>
  <c r="O1181" i="1"/>
  <c r="P1181" i="1"/>
  <c r="O1178" i="1"/>
  <c r="P1178" i="1"/>
  <c r="O1176" i="1"/>
  <c r="P1176" i="1"/>
  <c r="O1174" i="1"/>
  <c r="P1174" i="1"/>
  <c r="O1172" i="1"/>
  <c r="P1172" i="1"/>
  <c r="O1170" i="1"/>
  <c r="P1170" i="1"/>
  <c r="O1167" i="1"/>
  <c r="P1167" i="1"/>
  <c r="O1165" i="1"/>
  <c r="P1165" i="1"/>
  <c r="O1163" i="1"/>
  <c r="P1163" i="1"/>
  <c r="O1161" i="1"/>
  <c r="P1161" i="1"/>
  <c r="O1159" i="1"/>
  <c r="P1159" i="1"/>
  <c r="O1157" i="1"/>
  <c r="P1157" i="1"/>
  <c r="O1155" i="1"/>
  <c r="P1155" i="1"/>
  <c r="O1153" i="1"/>
  <c r="P1153" i="1"/>
  <c r="O1151" i="1"/>
  <c r="P1151" i="1"/>
  <c r="O1148" i="1"/>
  <c r="P1148" i="1"/>
  <c r="O1146" i="1"/>
  <c r="P1146" i="1"/>
  <c r="O1144" i="1"/>
  <c r="P1144" i="1"/>
  <c r="O1142" i="1"/>
  <c r="P1142" i="1"/>
  <c r="O1140" i="1"/>
  <c r="P1140" i="1"/>
  <c r="O1138" i="1"/>
  <c r="P1138" i="1"/>
  <c r="O1136" i="1"/>
  <c r="P1136" i="1"/>
  <c r="O1134" i="1"/>
  <c r="P1134" i="1"/>
  <c r="O1132" i="1"/>
  <c r="P1132" i="1"/>
  <c r="O1130" i="1"/>
  <c r="P1130" i="1"/>
  <c r="O1128" i="1"/>
  <c r="P1128" i="1"/>
  <c r="O1126" i="1"/>
  <c r="P1126" i="1"/>
  <c r="O1124" i="1"/>
  <c r="P1124" i="1"/>
  <c r="O1122" i="1"/>
  <c r="P1122" i="1"/>
  <c r="O1119" i="1"/>
  <c r="P1119" i="1"/>
  <c r="O1117" i="1"/>
  <c r="P1117" i="1"/>
  <c r="O1115" i="1"/>
  <c r="P1115" i="1"/>
  <c r="O1113" i="1"/>
  <c r="P1113" i="1"/>
  <c r="O1111" i="1"/>
  <c r="P1111" i="1"/>
  <c r="O1107" i="1"/>
  <c r="P1107" i="1"/>
  <c r="O1105" i="1"/>
  <c r="P1105" i="1"/>
  <c r="O1103" i="1"/>
  <c r="P1103" i="1"/>
  <c r="O1101" i="1"/>
  <c r="P1101" i="1"/>
  <c r="O1090" i="1"/>
  <c r="P1090" i="1"/>
  <c r="O1088" i="1"/>
  <c r="P1088" i="1"/>
  <c r="O1085" i="1"/>
  <c r="P1085" i="1"/>
  <c r="O1083" i="1"/>
  <c r="P1083" i="1"/>
  <c r="O1081" i="1"/>
  <c r="P1081" i="1"/>
  <c r="O1079" i="1"/>
  <c r="P1079" i="1"/>
  <c r="O1077" i="1"/>
  <c r="P1077" i="1"/>
  <c r="O1075" i="1"/>
  <c r="P1075" i="1"/>
  <c r="O1073" i="1"/>
  <c r="P1073" i="1"/>
  <c r="O1071" i="1"/>
  <c r="P1071" i="1"/>
  <c r="O1069" i="1"/>
  <c r="P1069" i="1"/>
  <c r="O1064" i="1"/>
  <c r="P1064" i="1"/>
  <c r="O1062" i="1"/>
  <c r="P1062" i="1"/>
  <c r="O1059" i="1"/>
  <c r="P1059" i="1"/>
  <c r="O1051" i="1"/>
  <c r="P1051" i="1"/>
  <c r="O1049" i="1"/>
  <c r="P1049" i="1"/>
  <c r="O1047" i="1"/>
  <c r="P1047" i="1"/>
  <c r="O1045" i="1"/>
  <c r="P1045" i="1"/>
  <c r="O1043" i="1"/>
  <c r="P1043" i="1"/>
  <c r="O1041" i="1"/>
  <c r="P1041" i="1"/>
  <c r="O1038" i="1"/>
  <c r="P1038" i="1"/>
  <c r="O1036" i="1"/>
  <c r="P1036" i="1"/>
  <c r="O1125" i="1"/>
  <c r="P1125" i="1"/>
  <c r="O1123" i="1"/>
  <c r="P1123" i="1"/>
  <c r="O1121" i="1"/>
  <c r="P1121" i="1"/>
  <c r="O1118" i="1"/>
  <c r="P1118" i="1"/>
  <c r="O1116" i="1"/>
  <c r="P1116" i="1"/>
  <c r="O1114" i="1"/>
  <c r="P1114" i="1"/>
  <c r="O1112" i="1"/>
  <c r="P1112" i="1"/>
  <c r="O1108" i="1"/>
  <c r="P1108" i="1"/>
  <c r="O1106" i="1"/>
  <c r="P1106" i="1"/>
  <c r="O1104" i="1"/>
  <c r="P1104" i="1"/>
  <c r="O1102" i="1"/>
  <c r="P1102" i="1"/>
  <c r="O1100" i="1"/>
  <c r="P1100" i="1"/>
  <c r="O1091" i="1"/>
  <c r="P1091" i="1"/>
  <c r="O1089" i="1"/>
  <c r="P1089" i="1"/>
  <c r="O1087" i="1"/>
  <c r="P1087" i="1"/>
  <c r="O1084" i="1"/>
  <c r="P1084" i="1"/>
  <c r="O1082" i="1"/>
  <c r="P1082" i="1"/>
  <c r="O1080" i="1"/>
  <c r="P1080" i="1"/>
  <c r="O1078" i="1"/>
  <c r="P1078" i="1"/>
  <c r="O1076" i="1"/>
  <c r="P1076" i="1"/>
  <c r="O1074" i="1"/>
  <c r="P1074" i="1"/>
  <c r="O1072" i="1"/>
  <c r="P1072" i="1"/>
  <c r="O1070" i="1"/>
  <c r="P1070" i="1"/>
  <c r="O1068" i="1"/>
  <c r="P1068" i="1"/>
  <c r="O1063" i="1"/>
  <c r="P1063" i="1"/>
  <c r="O1061" i="1"/>
  <c r="P1061" i="1"/>
  <c r="O1057" i="1"/>
  <c r="P1057" i="1"/>
  <c r="O1050" i="1"/>
  <c r="P1050" i="1"/>
  <c r="O1048" i="1"/>
  <c r="P1048" i="1"/>
  <c r="O1046" i="1"/>
  <c r="P1046" i="1"/>
  <c r="O1044" i="1"/>
  <c r="P1044" i="1"/>
  <c r="O1042" i="1"/>
  <c r="P1042" i="1"/>
  <c r="O1039" i="1"/>
  <c r="P1039" i="1"/>
  <c r="O1037" i="1"/>
  <c r="P1037" i="1"/>
  <c r="O1035" i="1"/>
  <c r="P1035" i="1"/>
  <c r="O1033" i="1"/>
  <c r="P1033" i="1"/>
  <c r="O1031" i="1"/>
  <c r="P1031" i="1"/>
  <c r="O1029" i="1"/>
  <c r="P1029" i="1"/>
  <c r="O1027" i="1"/>
  <c r="P1027" i="1"/>
  <c r="O1025" i="1"/>
  <c r="P1025" i="1"/>
  <c r="O1023" i="1"/>
  <c r="P1023" i="1"/>
  <c r="O1022" i="1"/>
  <c r="P1022" i="1"/>
  <c r="O1020" i="1"/>
  <c r="P1020" i="1"/>
  <c r="O1017" i="1"/>
  <c r="P1017" i="1"/>
  <c r="O1015" i="1"/>
  <c r="P1015" i="1"/>
  <c r="O1013" i="1"/>
  <c r="P1013" i="1"/>
  <c r="O1011" i="1"/>
  <c r="P1011" i="1"/>
  <c r="O1009" i="1"/>
  <c r="P1009" i="1"/>
  <c r="O1007" i="1"/>
  <c r="P1007" i="1"/>
  <c r="O1005" i="1"/>
  <c r="P1005" i="1"/>
  <c r="O1003" i="1"/>
  <c r="P1003" i="1"/>
  <c r="O1001" i="1"/>
  <c r="P1001" i="1"/>
  <c r="O998" i="1"/>
  <c r="P998" i="1"/>
  <c r="O996" i="1"/>
  <c r="P996" i="1"/>
  <c r="O994" i="1"/>
  <c r="P994" i="1"/>
  <c r="O992" i="1"/>
  <c r="P992" i="1"/>
  <c r="O990" i="1"/>
  <c r="P990" i="1"/>
  <c r="O988" i="1"/>
  <c r="P988" i="1"/>
  <c r="O986" i="1"/>
  <c r="P986" i="1"/>
  <c r="O984" i="1"/>
  <c r="P984" i="1"/>
  <c r="O982" i="1"/>
  <c r="P982" i="1"/>
  <c r="O980" i="1"/>
  <c r="P980" i="1"/>
  <c r="O978" i="1"/>
  <c r="P978" i="1"/>
  <c r="O976" i="1"/>
  <c r="P976" i="1"/>
  <c r="O974" i="1"/>
  <c r="P974" i="1"/>
  <c r="O972" i="1"/>
  <c r="P972" i="1"/>
  <c r="O970" i="1"/>
  <c r="P970" i="1"/>
  <c r="O968" i="1"/>
  <c r="P968" i="1"/>
  <c r="O966" i="1"/>
  <c r="P966" i="1"/>
  <c r="O964" i="1"/>
  <c r="P964" i="1"/>
  <c r="O962" i="1"/>
  <c r="P962" i="1"/>
  <c r="O960" i="1"/>
  <c r="P960" i="1"/>
  <c r="O958" i="1"/>
  <c r="P958" i="1"/>
  <c r="O956" i="1"/>
  <c r="P956" i="1"/>
  <c r="O954" i="1"/>
  <c r="P954" i="1"/>
  <c r="O952" i="1"/>
  <c r="P952" i="1"/>
  <c r="O950" i="1"/>
  <c r="P950" i="1"/>
  <c r="O948" i="1"/>
  <c r="P948" i="1"/>
  <c r="O946" i="1"/>
  <c r="P946" i="1"/>
  <c r="O944" i="1"/>
  <c r="P944" i="1"/>
  <c r="O942" i="1"/>
  <c r="P942" i="1"/>
  <c r="O940" i="1"/>
  <c r="P940" i="1"/>
  <c r="O938" i="1"/>
  <c r="P938" i="1"/>
  <c r="O936" i="1"/>
  <c r="P936" i="1"/>
  <c r="O934" i="1"/>
  <c r="P934" i="1"/>
  <c r="O932" i="1"/>
  <c r="P932" i="1"/>
  <c r="O930" i="1"/>
  <c r="P930" i="1"/>
  <c r="O928" i="1"/>
  <c r="P928" i="1"/>
  <c r="O926" i="1"/>
  <c r="P926" i="1"/>
  <c r="O924" i="1"/>
  <c r="P924" i="1"/>
  <c r="O922" i="1"/>
  <c r="P922" i="1"/>
  <c r="O920" i="1"/>
  <c r="P920" i="1"/>
  <c r="O918" i="1"/>
  <c r="P918" i="1"/>
  <c r="O916" i="1"/>
  <c r="P916" i="1"/>
  <c r="O914" i="1"/>
  <c r="P914" i="1"/>
  <c r="O912" i="1"/>
  <c r="P912" i="1"/>
  <c r="O910" i="1"/>
  <c r="P910" i="1"/>
  <c r="O908" i="1"/>
  <c r="P908" i="1"/>
  <c r="O906" i="1"/>
  <c r="P906" i="1"/>
  <c r="O904" i="1"/>
  <c r="P904" i="1"/>
  <c r="O902" i="1"/>
  <c r="P902" i="1"/>
  <c r="O900" i="1"/>
  <c r="P900" i="1"/>
  <c r="O898" i="1"/>
  <c r="P898" i="1"/>
  <c r="O896" i="1"/>
  <c r="P896" i="1"/>
  <c r="O894" i="1"/>
  <c r="P894" i="1"/>
  <c r="O892" i="1"/>
  <c r="P892" i="1"/>
  <c r="O889" i="1"/>
  <c r="P889" i="1"/>
  <c r="O886" i="1"/>
  <c r="P886" i="1"/>
  <c r="O883" i="1"/>
  <c r="P883" i="1"/>
  <c r="O872" i="1"/>
  <c r="P872" i="1"/>
  <c r="O870" i="1"/>
  <c r="P870" i="1"/>
  <c r="O868" i="1"/>
  <c r="P868" i="1"/>
  <c r="O865" i="1"/>
  <c r="P865" i="1"/>
  <c r="O863" i="1"/>
  <c r="P863" i="1"/>
  <c r="O861" i="1"/>
  <c r="P861" i="1"/>
  <c r="O859" i="1"/>
  <c r="P859" i="1"/>
  <c r="O857" i="1"/>
  <c r="P857" i="1"/>
  <c r="O853" i="1"/>
  <c r="P853" i="1"/>
  <c r="O850" i="1"/>
  <c r="P850" i="1"/>
  <c r="O848" i="1"/>
  <c r="P848" i="1"/>
  <c r="O846" i="1"/>
  <c r="P846" i="1"/>
  <c r="O844" i="1"/>
  <c r="P844" i="1"/>
  <c r="O842" i="1"/>
  <c r="P842" i="1"/>
  <c r="O840" i="1"/>
  <c r="P840" i="1"/>
  <c r="O838" i="1"/>
  <c r="P838" i="1"/>
  <c r="O836" i="1"/>
  <c r="P836" i="1"/>
  <c r="O834" i="1"/>
  <c r="P834" i="1"/>
  <c r="O832" i="1"/>
  <c r="P832" i="1"/>
  <c r="O830" i="1"/>
  <c r="P830" i="1"/>
  <c r="O828" i="1"/>
  <c r="P828" i="1"/>
  <c r="O826" i="1"/>
  <c r="P826" i="1"/>
  <c r="O824" i="1"/>
  <c r="P824" i="1"/>
  <c r="O822" i="1"/>
  <c r="P822" i="1"/>
  <c r="O820" i="1"/>
  <c r="P820" i="1"/>
  <c r="O818" i="1"/>
  <c r="P818" i="1"/>
  <c r="O816" i="1"/>
  <c r="P816" i="1"/>
  <c r="O814" i="1"/>
  <c r="P814" i="1"/>
  <c r="O812" i="1"/>
  <c r="P812" i="1"/>
  <c r="O810" i="1"/>
  <c r="P810" i="1"/>
  <c r="O807" i="1"/>
  <c r="P807" i="1"/>
  <c r="O805" i="1"/>
  <c r="P805" i="1"/>
  <c r="O803" i="1"/>
  <c r="P803" i="1"/>
  <c r="O801" i="1"/>
  <c r="P801" i="1"/>
  <c r="O799" i="1"/>
  <c r="P799" i="1"/>
  <c r="O797" i="1"/>
  <c r="P797" i="1"/>
  <c r="O795" i="1"/>
  <c r="P795" i="1"/>
  <c r="O793" i="1"/>
  <c r="P793" i="1"/>
  <c r="O791" i="1"/>
  <c r="P791" i="1"/>
  <c r="O789" i="1"/>
  <c r="P789" i="1"/>
  <c r="O787" i="1"/>
  <c r="P787" i="1"/>
  <c r="O785" i="1"/>
  <c r="P785" i="1"/>
  <c r="O783" i="1"/>
  <c r="P783" i="1"/>
  <c r="O781" i="1"/>
  <c r="P781" i="1"/>
  <c r="O779" i="1"/>
  <c r="P779" i="1"/>
  <c r="O777" i="1"/>
  <c r="P777" i="1"/>
  <c r="O775" i="1"/>
  <c r="P775" i="1"/>
  <c r="O772" i="1"/>
  <c r="P772" i="1"/>
  <c r="O770" i="1"/>
  <c r="P770" i="1"/>
  <c r="O768" i="1"/>
  <c r="P768" i="1"/>
  <c r="O766" i="1"/>
  <c r="P766" i="1"/>
  <c r="O764" i="1"/>
  <c r="P764" i="1"/>
  <c r="O762" i="1"/>
  <c r="P762" i="1"/>
  <c r="O760" i="1"/>
  <c r="P760" i="1"/>
  <c r="O758" i="1"/>
  <c r="P758" i="1"/>
  <c r="O756" i="1"/>
  <c r="P756" i="1"/>
  <c r="O754" i="1"/>
  <c r="P754" i="1"/>
  <c r="O752" i="1"/>
  <c r="P752" i="1"/>
  <c r="O750" i="1"/>
  <c r="P750" i="1"/>
  <c r="O748" i="1"/>
  <c r="P748" i="1"/>
  <c r="O746" i="1"/>
  <c r="P746" i="1"/>
  <c r="O744" i="1"/>
  <c r="P744" i="1"/>
  <c r="O742" i="1"/>
  <c r="P742" i="1"/>
  <c r="O740" i="1"/>
  <c r="P740" i="1"/>
  <c r="O737" i="1"/>
  <c r="P737" i="1"/>
  <c r="O735" i="1"/>
  <c r="P735" i="1"/>
  <c r="O732" i="1"/>
  <c r="P732" i="1"/>
  <c r="O730" i="1"/>
  <c r="P730" i="1"/>
  <c r="O728" i="1"/>
  <c r="P728" i="1"/>
  <c r="O726" i="1"/>
  <c r="P726" i="1"/>
  <c r="O724" i="1"/>
  <c r="P724" i="1"/>
  <c r="O722" i="1"/>
  <c r="P722" i="1"/>
  <c r="O720" i="1"/>
  <c r="P720" i="1"/>
  <c r="O718" i="1"/>
  <c r="P718" i="1"/>
  <c r="O716" i="1"/>
  <c r="P716" i="1"/>
  <c r="O714" i="1"/>
  <c r="P714" i="1"/>
  <c r="O712" i="1"/>
  <c r="P712" i="1"/>
  <c r="O710" i="1"/>
  <c r="P710" i="1"/>
  <c r="O707" i="1"/>
  <c r="P707" i="1"/>
  <c r="O705" i="1"/>
  <c r="P705" i="1"/>
  <c r="O702" i="1"/>
  <c r="P702" i="1"/>
  <c r="O700" i="1"/>
  <c r="P700" i="1"/>
  <c r="O698" i="1"/>
  <c r="P698" i="1"/>
  <c r="O696" i="1"/>
  <c r="P696" i="1"/>
  <c r="O693" i="1"/>
  <c r="P693" i="1"/>
  <c r="O691" i="1"/>
  <c r="P691" i="1"/>
  <c r="O689" i="1"/>
  <c r="P689" i="1"/>
  <c r="O687" i="1"/>
  <c r="P687" i="1"/>
  <c r="O685" i="1"/>
  <c r="P685" i="1"/>
  <c r="O683" i="1"/>
  <c r="P683" i="1"/>
  <c r="O681" i="1"/>
  <c r="P681" i="1"/>
  <c r="O679" i="1"/>
  <c r="P679" i="1"/>
  <c r="O676" i="1"/>
  <c r="P676" i="1"/>
  <c r="O674" i="1"/>
  <c r="P674" i="1"/>
  <c r="O672" i="1"/>
  <c r="P672" i="1"/>
  <c r="O670" i="1"/>
  <c r="P670" i="1"/>
  <c r="O668" i="1"/>
  <c r="P668" i="1"/>
  <c r="O666" i="1"/>
  <c r="P666" i="1"/>
  <c r="O664" i="1"/>
  <c r="P664" i="1"/>
  <c r="O662" i="1"/>
  <c r="P662" i="1"/>
  <c r="O660" i="1"/>
  <c r="P660" i="1"/>
  <c r="O658" i="1"/>
  <c r="P658" i="1"/>
  <c r="O656" i="1"/>
  <c r="P656" i="1"/>
  <c r="O654" i="1"/>
  <c r="P654" i="1"/>
  <c r="O652" i="1"/>
  <c r="P652" i="1"/>
  <c r="O650" i="1"/>
  <c r="P650" i="1"/>
  <c r="O648" i="1"/>
  <c r="P648" i="1"/>
  <c r="O646" i="1"/>
  <c r="P646" i="1"/>
  <c r="O644" i="1"/>
  <c r="P644" i="1"/>
  <c r="O642" i="1"/>
  <c r="P642" i="1"/>
  <c r="O640" i="1"/>
  <c r="P640" i="1"/>
  <c r="O638" i="1"/>
  <c r="P638" i="1"/>
  <c r="O636" i="1"/>
  <c r="P636" i="1"/>
  <c r="O634" i="1"/>
  <c r="P634" i="1"/>
  <c r="O631" i="1"/>
  <c r="P631" i="1"/>
  <c r="O629" i="1"/>
  <c r="P629" i="1"/>
  <c r="O627" i="1"/>
  <c r="P627" i="1"/>
  <c r="O625" i="1"/>
  <c r="P625" i="1"/>
  <c r="O623" i="1"/>
  <c r="P623" i="1"/>
  <c r="O621" i="1"/>
  <c r="P621" i="1"/>
  <c r="O619" i="1"/>
  <c r="P619" i="1"/>
  <c r="O617" i="1"/>
  <c r="P617" i="1"/>
  <c r="O615" i="1"/>
  <c r="P615" i="1"/>
  <c r="O613" i="1"/>
  <c r="P613" i="1"/>
  <c r="O611" i="1"/>
  <c r="P611" i="1"/>
  <c r="O609" i="1"/>
  <c r="P609" i="1"/>
  <c r="O607" i="1"/>
  <c r="P607" i="1"/>
  <c r="O604" i="1"/>
  <c r="P604" i="1"/>
  <c r="O602" i="1"/>
  <c r="P602" i="1"/>
  <c r="O600" i="1"/>
  <c r="P600" i="1"/>
  <c r="O598" i="1"/>
  <c r="P598" i="1"/>
  <c r="O596" i="1"/>
  <c r="P596" i="1"/>
  <c r="O594" i="1"/>
  <c r="P594" i="1"/>
  <c r="O1034" i="1"/>
  <c r="P1034" i="1"/>
  <c r="O1032" i="1"/>
  <c r="P1032" i="1"/>
  <c r="O1030" i="1"/>
  <c r="P1030" i="1"/>
  <c r="O1028" i="1"/>
  <c r="P1028" i="1"/>
  <c r="O1026" i="1"/>
  <c r="P1026" i="1"/>
  <c r="O1019" i="1"/>
  <c r="P1019" i="1"/>
  <c r="O1016" i="1"/>
  <c r="P1016" i="1"/>
  <c r="O1014" i="1"/>
  <c r="P1014" i="1"/>
  <c r="O1010" i="1"/>
  <c r="P1010" i="1"/>
  <c r="O1008" i="1"/>
  <c r="P1008" i="1"/>
  <c r="O1006" i="1"/>
  <c r="P1006" i="1"/>
  <c r="O1004" i="1"/>
  <c r="P1004" i="1"/>
  <c r="O1000" i="1"/>
  <c r="P1000" i="1"/>
  <c r="O997" i="1"/>
  <c r="P997" i="1"/>
  <c r="O995" i="1"/>
  <c r="P995" i="1"/>
  <c r="O993" i="1"/>
  <c r="P993" i="1"/>
  <c r="O991" i="1"/>
  <c r="P991" i="1"/>
  <c r="O989" i="1"/>
  <c r="P989" i="1"/>
  <c r="O987" i="1"/>
  <c r="P987" i="1"/>
  <c r="O985" i="1"/>
  <c r="P985" i="1"/>
  <c r="O983" i="1"/>
  <c r="P983" i="1"/>
  <c r="O981" i="1"/>
  <c r="P981" i="1"/>
  <c r="O979" i="1"/>
  <c r="P979" i="1"/>
  <c r="O977" i="1"/>
  <c r="P977" i="1"/>
  <c r="O975" i="1"/>
  <c r="P975" i="1"/>
  <c r="O973" i="1"/>
  <c r="P973" i="1"/>
  <c r="O971" i="1"/>
  <c r="P971" i="1"/>
  <c r="O969" i="1"/>
  <c r="P969" i="1"/>
  <c r="O967" i="1"/>
  <c r="P967" i="1"/>
  <c r="O965" i="1"/>
  <c r="P965" i="1"/>
  <c r="O963" i="1"/>
  <c r="P963" i="1"/>
  <c r="O961" i="1"/>
  <c r="P961" i="1"/>
  <c r="O959" i="1"/>
  <c r="P959" i="1"/>
  <c r="O957" i="1"/>
  <c r="P957" i="1"/>
  <c r="O955" i="1"/>
  <c r="P955" i="1"/>
  <c r="O953" i="1"/>
  <c r="P953" i="1"/>
  <c r="O951" i="1"/>
  <c r="P951" i="1"/>
  <c r="O949" i="1"/>
  <c r="P949" i="1"/>
  <c r="O947" i="1"/>
  <c r="P947" i="1"/>
  <c r="O945" i="1"/>
  <c r="P945" i="1"/>
  <c r="O943" i="1"/>
  <c r="P943" i="1"/>
  <c r="O941" i="1"/>
  <c r="P941" i="1"/>
  <c r="O939" i="1"/>
  <c r="P939" i="1"/>
  <c r="O937" i="1"/>
  <c r="P937" i="1"/>
  <c r="O935" i="1"/>
  <c r="P935" i="1"/>
  <c r="O933" i="1"/>
  <c r="P933" i="1"/>
  <c r="O931" i="1"/>
  <c r="P931" i="1"/>
  <c r="O929" i="1"/>
  <c r="P929" i="1"/>
  <c r="O927" i="1"/>
  <c r="P927" i="1"/>
  <c r="O925" i="1"/>
  <c r="P925" i="1"/>
  <c r="O923" i="1"/>
  <c r="P923" i="1"/>
  <c r="O921" i="1"/>
  <c r="P921" i="1"/>
  <c r="O919" i="1"/>
  <c r="P919" i="1"/>
  <c r="O917" i="1"/>
  <c r="P917" i="1"/>
  <c r="O915" i="1"/>
  <c r="P915" i="1"/>
  <c r="O913" i="1"/>
  <c r="P913" i="1"/>
  <c r="O911" i="1"/>
  <c r="P911" i="1"/>
  <c r="O909" i="1"/>
  <c r="P909" i="1"/>
  <c r="O907" i="1"/>
  <c r="P907" i="1"/>
  <c r="O905" i="1"/>
  <c r="P905" i="1"/>
  <c r="O903" i="1"/>
  <c r="P903" i="1"/>
  <c r="O901" i="1"/>
  <c r="P901" i="1"/>
  <c r="O899" i="1"/>
  <c r="P899" i="1"/>
  <c r="O897" i="1"/>
  <c r="P897" i="1"/>
  <c r="O895" i="1"/>
  <c r="P895" i="1"/>
  <c r="O893" i="1"/>
  <c r="P893" i="1"/>
  <c r="O890" i="1"/>
  <c r="P890" i="1"/>
  <c r="O887" i="1"/>
  <c r="P887" i="1"/>
  <c r="O884" i="1"/>
  <c r="P884" i="1"/>
  <c r="O873" i="1"/>
  <c r="P873" i="1"/>
  <c r="O871" i="1"/>
  <c r="P871" i="1"/>
  <c r="O869" i="1"/>
  <c r="P869" i="1"/>
  <c r="O866" i="1"/>
  <c r="P866" i="1"/>
  <c r="O864" i="1"/>
  <c r="P864" i="1"/>
  <c r="O862" i="1"/>
  <c r="P862" i="1"/>
  <c r="O860" i="1"/>
  <c r="P860" i="1"/>
  <c r="O858" i="1"/>
  <c r="P858" i="1"/>
  <c r="O856" i="1"/>
  <c r="P856" i="1"/>
  <c r="O851" i="1"/>
  <c r="P851" i="1"/>
  <c r="O849" i="1"/>
  <c r="P849" i="1"/>
  <c r="O847" i="1"/>
  <c r="P847" i="1"/>
  <c r="O845" i="1"/>
  <c r="P845" i="1"/>
  <c r="O843" i="1"/>
  <c r="P843" i="1"/>
  <c r="O841" i="1"/>
  <c r="P841" i="1"/>
  <c r="O839" i="1"/>
  <c r="P839" i="1"/>
  <c r="O837" i="1"/>
  <c r="P837" i="1"/>
  <c r="O835" i="1"/>
  <c r="P835" i="1"/>
  <c r="O833" i="1"/>
  <c r="P833" i="1"/>
  <c r="O831" i="1"/>
  <c r="P831" i="1"/>
  <c r="O829" i="1"/>
  <c r="P829" i="1"/>
  <c r="O827" i="1"/>
  <c r="P827" i="1"/>
  <c r="O825" i="1"/>
  <c r="P825" i="1"/>
  <c r="O823" i="1"/>
  <c r="P823" i="1"/>
  <c r="O821" i="1"/>
  <c r="P821" i="1"/>
  <c r="O819" i="1"/>
  <c r="P819" i="1"/>
  <c r="O817" i="1"/>
  <c r="P817" i="1"/>
  <c r="O815" i="1"/>
  <c r="P815" i="1"/>
  <c r="O813" i="1"/>
  <c r="P813" i="1"/>
  <c r="O811" i="1"/>
  <c r="P811" i="1"/>
  <c r="O808" i="1"/>
  <c r="P808" i="1"/>
  <c r="O806" i="1"/>
  <c r="P806" i="1"/>
  <c r="O804" i="1"/>
  <c r="P804" i="1"/>
  <c r="O802" i="1"/>
  <c r="P802" i="1"/>
  <c r="O800" i="1"/>
  <c r="P800" i="1"/>
  <c r="O798" i="1"/>
  <c r="P798" i="1"/>
  <c r="O796" i="1"/>
  <c r="P796" i="1"/>
  <c r="O794" i="1"/>
  <c r="P794" i="1"/>
  <c r="O792" i="1"/>
  <c r="P792" i="1"/>
  <c r="O790" i="1"/>
  <c r="P790" i="1"/>
  <c r="O788" i="1"/>
  <c r="P788" i="1"/>
  <c r="O786" i="1"/>
  <c r="P786" i="1"/>
  <c r="O784" i="1"/>
  <c r="P784" i="1"/>
  <c r="O782" i="1"/>
  <c r="P782" i="1"/>
  <c r="O780" i="1"/>
  <c r="P780" i="1"/>
  <c r="O778" i="1"/>
  <c r="P778" i="1"/>
  <c r="O776" i="1"/>
  <c r="P776" i="1"/>
  <c r="O774" i="1"/>
  <c r="P774" i="1"/>
  <c r="O771" i="1"/>
  <c r="P771" i="1"/>
  <c r="O769" i="1"/>
  <c r="P769" i="1"/>
  <c r="O767" i="1"/>
  <c r="P767" i="1"/>
  <c r="O765" i="1"/>
  <c r="P765" i="1"/>
  <c r="O763" i="1"/>
  <c r="P763" i="1"/>
  <c r="O761" i="1"/>
  <c r="P761" i="1"/>
  <c r="O759" i="1"/>
  <c r="P759" i="1"/>
  <c r="O757" i="1"/>
  <c r="P757" i="1"/>
  <c r="O755" i="1"/>
  <c r="P755" i="1"/>
  <c r="O753" i="1"/>
  <c r="P753" i="1"/>
  <c r="O751" i="1"/>
  <c r="P751" i="1"/>
  <c r="O749" i="1"/>
  <c r="P749" i="1"/>
  <c r="O747" i="1"/>
  <c r="P747" i="1"/>
  <c r="O745" i="1"/>
  <c r="P745" i="1"/>
  <c r="O743" i="1"/>
  <c r="P743" i="1"/>
  <c r="O741" i="1"/>
  <c r="P741" i="1"/>
  <c r="O738" i="1"/>
  <c r="P738" i="1"/>
  <c r="O736" i="1"/>
  <c r="P736" i="1"/>
  <c r="O734" i="1"/>
  <c r="P734" i="1"/>
  <c r="O731" i="1"/>
  <c r="P731" i="1"/>
  <c r="O729" i="1"/>
  <c r="P729" i="1"/>
  <c r="O727" i="1"/>
  <c r="P727" i="1"/>
  <c r="O725" i="1"/>
  <c r="P725" i="1"/>
  <c r="O723" i="1"/>
  <c r="P723" i="1"/>
  <c r="O721" i="1"/>
  <c r="P721" i="1"/>
  <c r="O719" i="1"/>
  <c r="P719" i="1"/>
  <c r="O717" i="1"/>
  <c r="P717" i="1"/>
  <c r="O715" i="1"/>
  <c r="P715" i="1"/>
  <c r="O713" i="1"/>
  <c r="P713" i="1"/>
  <c r="O711" i="1"/>
  <c r="P711" i="1"/>
  <c r="O708" i="1"/>
  <c r="P708" i="1"/>
  <c r="O706" i="1"/>
  <c r="P706" i="1"/>
  <c r="O704" i="1"/>
  <c r="P704" i="1"/>
  <c r="O703" i="1"/>
  <c r="P703" i="1"/>
  <c r="O701" i="1"/>
  <c r="P701" i="1"/>
  <c r="O699" i="1"/>
  <c r="P699" i="1"/>
  <c r="O697" i="1"/>
  <c r="P697" i="1"/>
  <c r="O694" i="1"/>
  <c r="P694" i="1"/>
  <c r="O692" i="1"/>
  <c r="P692" i="1"/>
  <c r="O690" i="1"/>
  <c r="P690" i="1"/>
  <c r="O688" i="1"/>
  <c r="P688" i="1"/>
  <c r="O686" i="1"/>
  <c r="P686" i="1"/>
  <c r="O684" i="1"/>
  <c r="P684" i="1"/>
  <c r="O682" i="1"/>
  <c r="P682" i="1"/>
  <c r="O680" i="1"/>
  <c r="P680" i="1"/>
  <c r="O678" i="1"/>
  <c r="P678" i="1"/>
  <c r="O675" i="1"/>
  <c r="P675" i="1"/>
  <c r="O673" i="1"/>
  <c r="P673" i="1"/>
  <c r="O671" i="1"/>
  <c r="P671" i="1"/>
  <c r="O669" i="1"/>
  <c r="P669" i="1"/>
  <c r="O667" i="1"/>
  <c r="P667" i="1"/>
  <c r="O665" i="1"/>
  <c r="P665" i="1"/>
  <c r="O663" i="1"/>
  <c r="P663" i="1"/>
  <c r="O661" i="1"/>
  <c r="P661" i="1"/>
  <c r="O659" i="1"/>
  <c r="P659" i="1"/>
  <c r="O657" i="1"/>
  <c r="P657" i="1"/>
  <c r="O655" i="1"/>
  <c r="P655" i="1"/>
  <c r="O653" i="1"/>
  <c r="P653" i="1"/>
  <c r="O651" i="1"/>
  <c r="P651" i="1"/>
  <c r="O649" i="1"/>
  <c r="P649" i="1"/>
  <c r="O647" i="1"/>
  <c r="P647" i="1"/>
  <c r="O645" i="1"/>
  <c r="P645" i="1"/>
  <c r="O643" i="1"/>
  <c r="P643" i="1"/>
  <c r="O641" i="1"/>
  <c r="P641" i="1"/>
  <c r="O639" i="1"/>
  <c r="P639" i="1"/>
  <c r="O637" i="1"/>
  <c r="P637" i="1"/>
  <c r="O635" i="1"/>
  <c r="P635" i="1"/>
  <c r="O633" i="1"/>
  <c r="P633" i="1"/>
  <c r="O630" i="1"/>
  <c r="P630" i="1"/>
  <c r="O628" i="1"/>
  <c r="P628" i="1"/>
  <c r="O626" i="1"/>
  <c r="P626" i="1"/>
  <c r="O624" i="1"/>
  <c r="P624" i="1"/>
  <c r="O622" i="1"/>
  <c r="P622" i="1"/>
  <c r="O620" i="1"/>
  <c r="P620" i="1"/>
  <c r="O618" i="1"/>
  <c r="P618" i="1"/>
  <c r="O616" i="1"/>
  <c r="P616" i="1"/>
  <c r="O614" i="1"/>
  <c r="P614" i="1"/>
  <c r="O612" i="1"/>
  <c r="P612" i="1"/>
  <c r="O610" i="1"/>
  <c r="P610" i="1"/>
  <c r="O608" i="1"/>
  <c r="P608" i="1"/>
  <c r="O606" i="1"/>
  <c r="P606" i="1"/>
  <c r="O603" i="1"/>
  <c r="P603" i="1"/>
  <c r="O601" i="1"/>
  <c r="P601" i="1"/>
  <c r="O599" i="1"/>
  <c r="P599" i="1"/>
  <c r="O597" i="1"/>
  <c r="P597" i="1"/>
  <c r="O595" i="1"/>
  <c r="P595" i="1"/>
  <c r="O593" i="1"/>
  <c r="P593" i="1"/>
  <c r="O591" i="1"/>
  <c r="P591" i="1"/>
  <c r="O589" i="1"/>
  <c r="P589" i="1"/>
  <c r="O587" i="1"/>
  <c r="P587" i="1"/>
  <c r="O585" i="1"/>
  <c r="P585" i="1"/>
  <c r="O583" i="1"/>
  <c r="P583" i="1"/>
  <c r="O581" i="1"/>
  <c r="P581" i="1"/>
  <c r="O516" i="1"/>
  <c r="P516" i="1"/>
  <c r="O514" i="1"/>
  <c r="P514" i="1"/>
  <c r="O578" i="1"/>
  <c r="P578" i="1"/>
  <c r="O576" i="1"/>
  <c r="P576" i="1"/>
  <c r="O574" i="1"/>
  <c r="P574" i="1"/>
  <c r="O572" i="1"/>
  <c r="P572" i="1"/>
  <c r="O570" i="1"/>
  <c r="P570" i="1"/>
  <c r="O568" i="1"/>
  <c r="P568" i="1"/>
  <c r="O566" i="1"/>
  <c r="P566" i="1"/>
  <c r="O564" i="1"/>
  <c r="P564" i="1"/>
  <c r="O562" i="1"/>
  <c r="P562" i="1"/>
  <c r="O560" i="1"/>
  <c r="P560" i="1"/>
  <c r="O558" i="1"/>
  <c r="P558" i="1"/>
  <c r="O556" i="1"/>
  <c r="P556" i="1"/>
  <c r="O554" i="1"/>
  <c r="P554" i="1"/>
  <c r="O552" i="1"/>
  <c r="P552" i="1"/>
  <c r="O550" i="1"/>
  <c r="P550" i="1"/>
  <c r="O548" i="1"/>
  <c r="P548" i="1"/>
  <c r="O546" i="1"/>
  <c r="P546" i="1"/>
  <c r="O544" i="1"/>
  <c r="P544" i="1"/>
  <c r="O542" i="1"/>
  <c r="P542" i="1"/>
  <c r="O540" i="1"/>
  <c r="P540" i="1"/>
  <c r="O538" i="1"/>
  <c r="P538" i="1"/>
  <c r="O536" i="1"/>
  <c r="P536" i="1"/>
  <c r="O534" i="1"/>
  <c r="P534" i="1"/>
  <c r="O532" i="1"/>
  <c r="P532" i="1"/>
  <c r="O530" i="1"/>
  <c r="P530" i="1"/>
  <c r="O528" i="1"/>
  <c r="P528" i="1"/>
  <c r="O526" i="1"/>
  <c r="P526" i="1"/>
  <c r="O524" i="1"/>
  <c r="P524" i="1"/>
  <c r="O522" i="1"/>
  <c r="P522" i="1"/>
  <c r="O520" i="1"/>
  <c r="P520" i="1"/>
  <c r="O512" i="1"/>
  <c r="P512" i="1"/>
  <c r="O509" i="1"/>
  <c r="P509" i="1"/>
  <c r="O507" i="1"/>
  <c r="P507" i="1"/>
  <c r="O505" i="1"/>
  <c r="P505" i="1"/>
  <c r="O503" i="1"/>
  <c r="P503" i="1"/>
  <c r="O501" i="1"/>
  <c r="P501" i="1"/>
  <c r="O499" i="1"/>
  <c r="P499" i="1"/>
  <c r="O497" i="1"/>
  <c r="P497" i="1"/>
  <c r="O495" i="1"/>
  <c r="P495" i="1"/>
  <c r="O493" i="1"/>
  <c r="P493" i="1"/>
  <c r="O491" i="1"/>
  <c r="P491" i="1"/>
  <c r="O489" i="1"/>
  <c r="P489" i="1"/>
  <c r="O487" i="1"/>
  <c r="P487" i="1"/>
  <c r="O592" i="1"/>
  <c r="P592" i="1"/>
  <c r="O590" i="1"/>
  <c r="P590" i="1"/>
  <c r="O588" i="1"/>
  <c r="P588" i="1"/>
  <c r="O586" i="1"/>
  <c r="P586" i="1"/>
  <c r="O584" i="1"/>
  <c r="P584" i="1"/>
  <c r="O582" i="1"/>
  <c r="P582" i="1"/>
  <c r="O580" i="1"/>
  <c r="P580" i="1"/>
  <c r="O515" i="1"/>
  <c r="P515" i="1"/>
  <c r="O577" i="1"/>
  <c r="P577" i="1"/>
  <c r="O575" i="1"/>
  <c r="P575" i="1"/>
  <c r="O573" i="1"/>
  <c r="P573" i="1"/>
  <c r="O571" i="1"/>
  <c r="P571" i="1"/>
  <c r="O569" i="1"/>
  <c r="P569" i="1"/>
  <c r="O567" i="1"/>
  <c r="P567" i="1"/>
  <c r="O565" i="1"/>
  <c r="P565" i="1"/>
  <c r="O563" i="1"/>
  <c r="P563" i="1"/>
  <c r="O561" i="1"/>
  <c r="P561" i="1"/>
  <c r="O559" i="1"/>
  <c r="P559" i="1"/>
  <c r="O557" i="1"/>
  <c r="P557" i="1"/>
  <c r="O555" i="1"/>
  <c r="P555" i="1"/>
  <c r="O553" i="1"/>
  <c r="P553" i="1"/>
  <c r="O551" i="1"/>
  <c r="P551" i="1"/>
  <c r="O549" i="1"/>
  <c r="P549" i="1"/>
  <c r="O547" i="1"/>
  <c r="P547" i="1"/>
  <c r="O545" i="1"/>
  <c r="P545" i="1"/>
  <c r="O543" i="1"/>
  <c r="P543" i="1"/>
  <c r="O541" i="1"/>
  <c r="P541" i="1"/>
  <c r="O539" i="1"/>
  <c r="P539" i="1"/>
  <c r="O537" i="1"/>
  <c r="P537" i="1"/>
  <c r="O535" i="1"/>
  <c r="P535" i="1"/>
  <c r="O533" i="1"/>
  <c r="P533" i="1"/>
  <c r="O531" i="1"/>
  <c r="P531" i="1"/>
  <c r="O529" i="1"/>
  <c r="P529" i="1"/>
  <c r="O527" i="1"/>
  <c r="P527" i="1"/>
  <c r="O525" i="1"/>
  <c r="P525" i="1"/>
  <c r="O523" i="1"/>
  <c r="P523" i="1"/>
  <c r="O521" i="1"/>
  <c r="P521" i="1"/>
  <c r="O519" i="1"/>
  <c r="P519" i="1"/>
  <c r="O508" i="1"/>
  <c r="P508" i="1"/>
  <c r="O506" i="1"/>
  <c r="P506" i="1"/>
  <c r="O504" i="1"/>
  <c r="P504" i="1"/>
  <c r="O502" i="1"/>
  <c r="P502" i="1"/>
  <c r="O500" i="1"/>
  <c r="P500" i="1"/>
  <c r="O498" i="1"/>
  <c r="P498" i="1"/>
  <c r="O496" i="1"/>
  <c r="P496" i="1"/>
  <c r="O494" i="1"/>
  <c r="P494" i="1"/>
  <c r="O492" i="1"/>
  <c r="P492" i="1"/>
  <c r="O490" i="1"/>
  <c r="P490" i="1"/>
  <c r="O488" i="1"/>
  <c r="P488" i="1"/>
  <c r="O486" i="1"/>
  <c r="P486" i="1"/>
  <c r="O484" i="1"/>
  <c r="P484" i="1"/>
  <c r="O482" i="1"/>
  <c r="P482" i="1"/>
  <c r="O480" i="1"/>
  <c r="P480" i="1"/>
  <c r="O478" i="1"/>
  <c r="P478" i="1"/>
  <c r="O476" i="1"/>
  <c r="P476" i="1"/>
  <c r="O474" i="1"/>
  <c r="P474" i="1"/>
  <c r="O472" i="1"/>
  <c r="P472" i="1"/>
  <c r="O470" i="1"/>
  <c r="P470" i="1"/>
  <c r="O468" i="1"/>
  <c r="P468" i="1"/>
  <c r="O466" i="1"/>
  <c r="P466" i="1"/>
  <c r="O464" i="1"/>
  <c r="P464" i="1"/>
  <c r="O462" i="1"/>
  <c r="P462" i="1"/>
  <c r="O460" i="1"/>
  <c r="P460" i="1"/>
  <c r="O458" i="1"/>
  <c r="P458" i="1"/>
  <c r="O456" i="1"/>
  <c r="P456" i="1"/>
  <c r="O454" i="1"/>
  <c r="P454" i="1"/>
  <c r="O452" i="1"/>
  <c r="P452" i="1"/>
  <c r="O450" i="1"/>
  <c r="P450" i="1"/>
  <c r="O448" i="1"/>
  <c r="P448" i="1"/>
  <c r="O446" i="1"/>
  <c r="P446" i="1"/>
  <c r="O444" i="1"/>
  <c r="P444" i="1"/>
  <c r="O442" i="1"/>
  <c r="P442" i="1"/>
  <c r="O440" i="1"/>
  <c r="P440" i="1"/>
  <c r="O438" i="1"/>
  <c r="P438" i="1"/>
  <c r="O436" i="1"/>
  <c r="P436" i="1"/>
  <c r="O434" i="1"/>
  <c r="P434" i="1"/>
  <c r="O432" i="1"/>
  <c r="P432" i="1"/>
  <c r="O430" i="1"/>
  <c r="P430" i="1"/>
  <c r="O428" i="1"/>
  <c r="P428" i="1"/>
  <c r="O426" i="1"/>
  <c r="P426" i="1"/>
  <c r="O424" i="1"/>
  <c r="P424" i="1"/>
  <c r="O422" i="1"/>
  <c r="P422" i="1"/>
  <c r="O420" i="1"/>
  <c r="P420" i="1"/>
  <c r="O418" i="1"/>
  <c r="P418" i="1"/>
  <c r="O416" i="1"/>
  <c r="P416" i="1"/>
  <c r="O414" i="1"/>
  <c r="P414" i="1"/>
  <c r="O412" i="1"/>
  <c r="P412" i="1"/>
  <c r="O410" i="1"/>
  <c r="P410" i="1"/>
  <c r="O408" i="1"/>
  <c r="P408" i="1"/>
  <c r="O406" i="1"/>
  <c r="P406" i="1"/>
  <c r="O404" i="1"/>
  <c r="P404" i="1"/>
  <c r="O402" i="1"/>
  <c r="P402" i="1"/>
  <c r="O400" i="1"/>
  <c r="P400" i="1"/>
  <c r="O398" i="1"/>
  <c r="P398" i="1"/>
  <c r="O396" i="1"/>
  <c r="P396" i="1"/>
  <c r="O394" i="1"/>
  <c r="P394" i="1"/>
  <c r="O392" i="1"/>
  <c r="P392" i="1"/>
  <c r="O390" i="1"/>
  <c r="P390" i="1"/>
  <c r="O388" i="1"/>
  <c r="P388" i="1"/>
  <c r="O386" i="1"/>
  <c r="P386" i="1"/>
  <c r="O384" i="1"/>
  <c r="P384" i="1"/>
  <c r="O382" i="1"/>
  <c r="P382" i="1"/>
  <c r="O380" i="1"/>
  <c r="P380" i="1"/>
  <c r="O378" i="1"/>
  <c r="P378" i="1"/>
  <c r="O376" i="1"/>
  <c r="P376" i="1"/>
  <c r="O374" i="1"/>
  <c r="P374" i="1"/>
  <c r="O372" i="1"/>
  <c r="P372" i="1"/>
  <c r="O370" i="1"/>
  <c r="P370" i="1"/>
  <c r="O368" i="1"/>
  <c r="P368" i="1"/>
  <c r="O366" i="1"/>
  <c r="P366" i="1"/>
  <c r="O364" i="1"/>
  <c r="P364" i="1"/>
  <c r="O362" i="1"/>
  <c r="P362" i="1"/>
  <c r="O360" i="1"/>
  <c r="P360" i="1"/>
  <c r="O358" i="1"/>
  <c r="P358" i="1"/>
  <c r="O356" i="1"/>
  <c r="P356" i="1"/>
  <c r="O354" i="1"/>
  <c r="P354" i="1"/>
  <c r="O352" i="1"/>
  <c r="P352" i="1"/>
  <c r="O350" i="1"/>
  <c r="P350" i="1"/>
  <c r="O348" i="1"/>
  <c r="P348" i="1"/>
  <c r="O346" i="1"/>
  <c r="P346" i="1"/>
  <c r="O344" i="1"/>
  <c r="P344" i="1"/>
  <c r="O342" i="1"/>
  <c r="P342" i="1"/>
  <c r="O340" i="1"/>
  <c r="P340" i="1"/>
  <c r="O338" i="1"/>
  <c r="P338" i="1"/>
  <c r="O336" i="1"/>
  <c r="P336" i="1"/>
  <c r="O334" i="1"/>
  <c r="P334" i="1"/>
  <c r="O328" i="1"/>
  <c r="P328" i="1"/>
  <c r="O325" i="1"/>
  <c r="P325" i="1"/>
  <c r="O322" i="1"/>
  <c r="P322" i="1"/>
  <c r="O315" i="1"/>
  <c r="P315" i="1"/>
  <c r="O311" i="1"/>
  <c r="P311" i="1"/>
  <c r="O306" i="1"/>
  <c r="P306" i="1"/>
  <c r="O303" i="1"/>
  <c r="P303" i="1"/>
  <c r="O301" i="1"/>
  <c r="P301" i="1"/>
  <c r="O299" i="1"/>
  <c r="P299" i="1"/>
  <c r="O295" i="1"/>
  <c r="P295" i="1"/>
  <c r="O293" i="1"/>
  <c r="P293" i="1"/>
  <c r="O291" i="1"/>
  <c r="P291" i="1"/>
  <c r="O283" i="1"/>
  <c r="P283" i="1"/>
  <c r="O281" i="1"/>
  <c r="P281" i="1"/>
  <c r="O280" i="1"/>
  <c r="P280" i="1"/>
  <c r="O278" i="1"/>
  <c r="P278" i="1"/>
  <c r="O275" i="1"/>
  <c r="P275" i="1"/>
  <c r="O273" i="1"/>
  <c r="P273" i="1"/>
  <c r="O271" i="1"/>
  <c r="P271" i="1"/>
  <c r="O268" i="1"/>
  <c r="P268" i="1"/>
  <c r="O266" i="1"/>
  <c r="P266" i="1"/>
  <c r="O263" i="1"/>
  <c r="P263" i="1"/>
  <c r="O261" i="1"/>
  <c r="P261" i="1"/>
  <c r="O256" i="1"/>
  <c r="P256" i="1"/>
  <c r="O254" i="1"/>
  <c r="P254" i="1"/>
  <c r="O252" i="1"/>
  <c r="P252" i="1"/>
  <c r="O250" i="1"/>
  <c r="P250" i="1"/>
  <c r="O248" i="1"/>
  <c r="P248" i="1"/>
  <c r="O242" i="1"/>
  <c r="P242" i="1"/>
  <c r="O239" i="1"/>
  <c r="P239" i="1"/>
  <c r="O237" i="1"/>
  <c r="P237" i="1"/>
  <c r="O235" i="1"/>
  <c r="P235" i="1"/>
  <c r="O233" i="1"/>
  <c r="P233" i="1"/>
  <c r="O229" i="1"/>
  <c r="P229" i="1"/>
  <c r="O225" i="1"/>
  <c r="P225" i="1"/>
  <c r="O221" i="1"/>
  <c r="P221" i="1"/>
  <c r="O219" i="1"/>
  <c r="P219" i="1"/>
  <c r="O217" i="1"/>
  <c r="P217" i="1"/>
  <c r="O212" i="1"/>
  <c r="P212" i="1"/>
  <c r="O210" i="1"/>
  <c r="P210" i="1"/>
  <c r="O208" i="1"/>
  <c r="P208" i="1"/>
  <c r="O206" i="1"/>
  <c r="P206" i="1"/>
  <c r="O204" i="1"/>
  <c r="P204" i="1"/>
  <c r="O201" i="1"/>
  <c r="P201" i="1"/>
  <c r="O198" i="1"/>
  <c r="P198" i="1"/>
  <c r="O196" i="1"/>
  <c r="P196" i="1"/>
  <c r="O194" i="1"/>
  <c r="P194" i="1"/>
  <c r="O192" i="1"/>
  <c r="P192" i="1"/>
  <c r="O190" i="1"/>
  <c r="P190" i="1"/>
  <c r="O188" i="1"/>
  <c r="P188" i="1"/>
  <c r="O186" i="1"/>
  <c r="P186" i="1"/>
  <c r="O184" i="1"/>
  <c r="P184" i="1"/>
  <c r="O182" i="1"/>
  <c r="P182" i="1"/>
  <c r="O180" i="1"/>
  <c r="P180" i="1"/>
  <c r="O178" i="1"/>
  <c r="P178" i="1"/>
  <c r="O176" i="1"/>
  <c r="P176" i="1"/>
  <c r="O174" i="1"/>
  <c r="P174" i="1"/>
  <c r="O172" i="1"/>
  <c r="P172" i="1"/>
  <c r="O170" i="1"/>
  <c r="P170" i="1"/>
  <c r="O168" i="1"/>
  <c r="P168" i="1"/>
  <c r="O166" i="1"/>
  <c r="P166" i="1"/>
  <c r="O164" i="1"/>
  <c r="P164" i="1"/>
  <c r="O162" i="1"/>
  <c r="P162" i="1"/>
  <c r="O160" i="1"/>
  <c r="P160" i="1"/>
  <c r="O158" i="1"/>
  <c r="P158" i="1"/>
  <c r="O156" i="1"/>
  <c r="P156" i="1"/>
  <c r="O154" i="1"/>
  <c r="P154" i="1"/>
  <c r="O150" i="1"/>
  <c r="P150" i="1"/>
  <c r="O146" i="1"/>
  <c r="P146" i="1"/>
  <c r="O143" i="1"/>
  <c r="P143" i="1"/>
  <c r="O140" i="1"/>
  <c r="P140" i="1"/>
  <c r="O138" i="1"/>
  <c r="P138" i="1"/>
  <c r="O136" i="1"/>
  <c r="P136" i="1"/>
  <c r="O133" i="1"/>
  <c r="P133" i="1"/>
  <c r="O131" i="1"/>
  <c r="P131" i="1"/>
  <c r="O129" i="1"/>
  <c r="P129" i="1"/>
  <c r="O125" i="1"/>
  <c r="P125" i="1"/>
  <c r="O123" i="1"/>
  <c r="P123" i="1"/>
  <c r="O121" i="1"/>
  <c r="P121" i="1"/>
  <c r="O119" i="1"/>
  <c r="P119" i="1"/>
  <c r="O117" i="1"/>
  <c r="P117" i="1"/>
  <c r="O115" i="1"/>
  <c r="P115" i="1"/>
  <c r="O112" i="1"/>
  <c r="P112" i="1"/>
  <c r="O110" i="1"/>
  <c r="P110" i="1"/>
  <c r="O108" i="1"/>
  <c r="P108" i="1"/>
  <c r="O105" i="1"/>
  <c r="P105" i="1"/>
  <c r="O103" i="1"/>
  <c r="P103" i="1"/>
  <c r="O101" i="1"/>
  <c r="P101" i="1"/>
  <c r="O99" i="1"/>
  <c r="P99" i="1"/>
  <c r="O97" i="1"/>
  <c r="P97" i="1"/>
  <c r="O94" i="1"/>
  <c r="P94" i="1"/>
  <c r="O92" i="1"/>
  <c r="P92" i="1"/>
  <c r="O90" i="1"/>
  <c r="P90" i="1"/>
  <c r="O88" i="1"/>
  <c r="P88" i="1"/>
  <c r="O86" i="1"/>
  <c r="P86" i="1"/>
  <c r="O84" i="1"/>
  <c r="P84" i="1"/>
  <c r="O82" i="1"/>
  <c r="P82" i="1"/>
  <c r="O80" i="1"/>
  <c r="P80" i="1"/>
  <c r="O78" i="1"/>
  <c r="P78" i="1"/>
  <c r="O75" i="1"/>
  <c r="P75" i="1"/>
  <c r="O73" i="1"/>
  <c r="P73" i="1"/>
  <c r="O71" i="1"/>
  <c r="P71" i="1"/>
  <c r="O69" i="1"/>
  <c r="P69" i="1"/>
  <c r="O67" i="1"/>
  <c r="P67" i="1"/>
  <c r="O65" i="1"/>
  <c r="P65" i="1"/>
  <c r="O62" i="1"/>
  <c r="P62" i="1"/>
  <c r="O60" i="1"/>
  <c r="P60" i="1"/>
  <c r="O58" i="1"/>
  <c r="P58" i="1"/>
  <c r="O56" i="1"/>
  <c r="P56" i="1"/>
  <c r="O54" i="1"/>
  <c r="P54" i="1"/>
  <c r="O52" i="1"/>
  <c r="P52" i="1"/>
  <c r="O50" i="1"/>
  <c r="P50" i="1"/>
  <c r="O45" i="1"/>
  <c r="P45" i="1"/>
  <c r="O43" i="1"/>
  <c r="P43" i="1"/>
  <c r="O41" i="1"/>
  <c r="P41" i="1"/>
  <c r="O39" i="1"/>
  <c r="P39" i="1"/>
  <c r="O36" i="1"/>
  <c r="P36" i="1"/>
  <c r="O34" i="1"/>
  <c r="P34" i="1"/>
  <c r="P29" i="1"/>
  <c r="P27" i="1"/>
  <c r="P25" i="1"/>
  <c r="P23" i="1"/>
  <c r="P21" i="1"/>
  <c r="P19" i="1"/>
  <c r="P17" i="1"/>
  <c r="P15" i="1"/>
  <c r="P13" i="1"/>
  <c r="P11" i="1"/>
  <c r="P9" i="1"/>
  <c r="P6" i="1"/>
  <c r="O485" i="1"/>
  <c r="P485" i="1"/>
  <c r="O483" i="1"/>
  <c r="P483" i="1"/>
  <c r="O481" i="1"/>
  <c r="P481" i="1"/>
  <c r="O479" i="1"/>
  <c r="P479" i="1"/>
  <c r="O477" i="1"/>
  <c r="P477" i="1"/>
  <c r="O475" i="1"/>
  <c r="P475" i="1"/>
  <c r="O473" i="1"/>
  <c r="P473" i="1"/>
  <c r="O471" i="1"/>
  <c r="P471" i="1"/>
  <c r="O469" i="1"/>
  <c r="P469" i="1"/>
  <c r="O467" i="1"/>
  <c r="P467" i="1"/>
  <c r="O465" i="1"/>
  <c r="P465" i="1"/>
  <c r="O463" i="1"/>
  <c r="P463" i="1"/>
  <c r="O461" i="1"/>
  <c r="P461" i="1"/>
  <c r="O459" i="1"/>
  <c r="P459" i="1"/>
  <c r="O457" i="1"/>
  <c r="P457" i="1"/>
  <c r="O455" i="1"/>
  <c r="P455" i="1"/>
  <c r="O453" i="1"/>
  <c r="P453" i="1"/>
  <c r="O451" i="1"/>
  <c r="P451" i="1"/>
  <c r="O449" i="1"/>
  <c r="P449" i="1"/>
  <c r="O447" i="1"/>
  <c r="P447" i="1"/>
  <c r="O445" i="1"/>
  <c r="P445" i="1"/>
  <c r="O443" i="1"/>
  <c r="P443" i="1"/>
  <c r="O441" i="1"/>
  <c r="P441" i="1"/>
  <c r="O439" i="1"/>
  <c r="P439" i="1"/>
  <c r="O437" i="1"/>
  <c r="P437" i="1"/>
  <c r="O435" i="1"/>
  <c r="P435" i="1"/>
  <c r="O433" i="1"/>
  <c r="P433" i="1"/>
  <c r="O431" i="1"/>
  <c r="P431" i="1"/>
  <c r="O429" i="1"/>
  <c r="P429" i="1"/>
  <c r="O427" i="1"/>
  <c r="P427" i="1"/>
  <c r="O425" i="1"/>
  <c r="P425" i="1"/>
  <c r="O423" i="1"/>
  <c r="P423" i="1"/>
  <c r="O421" i="1"/>
  <c r="P421" i="1"/>
  <c r="O419" i="1"/>
  <c r="P419" i="1"/>
  <c r="O417" i="1"/>
  <c r="P417" i="1"/>
  <c r="O415" i="1"/>
  <c r="P415" i="1"/>
  <c r="O413" i="1"/>
  <c r="P413" i="1"/>
  <c r="O411" i="1"/>
  <c r="P411" i="1"/>
  <c r="O409" i="1"/>
  <c r="P409" i="1"/>
  <c r="O407" i="1"/>
  <c r="P407" i="1"/>
  <c r="O405" i="1"/>
  <c r="P405" i="1"/>
  <c r="O403" i="1"/>
  <c r="P403" i="1"/>
  <c r="O401" i="1"/>
  <c r="P401" i="1"/>
  <c r="O399" i="1"/>
  <c r="P399" i="1"/>
  <c r="O397" i="1"/>
  <c r="P397" i="1"/>
  <c r="O395" i="1"/>
  <c r="P395" i="1"/>
  <c r="O393" i="1"/>
  <c r="P393" i="1"/>
  <c r="O391" i="1"/>
  <c r="P391" i="1"/>
  <c r="O389" i="1"/>
  <c r="P389" i="1"/>
  <c r="O387" i="1"/>
  <c r="P387" i="1"/>
  <c r="O385" i="1"/>
  <c r="P385" i="1"/>
  <c r="O383" i="1"/>
  <c r="P383" i="1"/>
  <c r="O381" i="1"/>
  <c r="P381" i="1"/>
  <c r="O379" i="1"/>
  <c r="P379" i="1"/>
  <c r="O377" i="1"/>
  <c r="P377" i="1"/>
  <c r="O375" i="1"/>
  <c r="P375" i="1"/>
  <c r="O373" i="1"/>
  <c r="P373" i="1"/>
  <c r="O371" i="1"/>
  <c r="P371" i="1"/>
  <c r="O369" i="1"/>
  <c r="P369" i="1"/>
  <c r="O367" i="1"/>
  <c r="P367" i="1"/>
  <c r="O365" i="1"/>
  <c r="P365" i="1"/>
  <c r="O363" i="1"/>
  <c r="P363" i="1"/>
  <c r="O361" i="1"/>
  <c r="P361" i="1"/>
  <c r="O359" i="1"/>
  <c r="P359" i="1"/>
  <c r="O357" i="1"/>
  <c r="P357" i="1"/>
  <c r="O355" i="1"/>
  <c r="P355" i="1"/>
  <c r="O353" i="1"/>
  <c r="P353" i="1"/>
  <c r="O351" i="1"/>
  <c r="P351" i="1"/>
  <c r="O349" i="1"/>
  <c r="P349" i="1"/>
  <c r="O347" i="1"/>
  <c r="P347" i="1"/>
  <c r="O345" i="1"/>
  <c r="P345" i="1"/>
  <c r="O343" i="1"/>
  <c r="P343" i="1"/>
  <c r="O341" i="1"/>
  <c r="P341" i="1"/>
  <c r="O339" i="1"/>
  <c r="P339" i="1"/>
  <c r="O337" i="1"/>
  <c r="P337" i="1"/>
  <c r="O335" i="1"/>
  <c r="P335" i="1"/>
  <c r="O331" i="1"/>
  <c r="P331" i="1"/>
  <c r="O326" i="1"/>
  <c r="P326" i="1"/>
  <c r="O324" i="1"/>
  <c r="P324" i="1"/>
  <c r="O320" i="1"/>
  <c r="P320" i="1"/>
  <c r="O316" i="1"/>
  <c r="P316" i="1"/>
  <c r="O314" i="1"/>
  <c r="P314" i="1"/>
  <c r="O312" i="1"/>
  <c r="P312" i="1"/>
  <c r="O305" i="1"/>
  <c r="P305" i="1"/>
  <c r="O302" i="1"/>
  <c r="P302" i="1"/>
  <c r="O300" i="1"/>
  <c r="P300" i="1"/>
  <c r="O298" i="1"/>
  <c r="P298" i="1"/>
  <c r="O296" i="1"/>
  <c r="P296" i="1"/>
  <c r="O294" i="1"/>
  <c r="P294" i="1"/>
  <c r="O292" i="1"/>
  <c r="P292" i="1"/>
  <c r="O284" i="1"/>
  <c r="P284" i="1"/>
  <c r="O282" i="1"/>
  <c r="P282" i="1"/>
  <c r="O279" i="1"/>
  <c r="P279" i="1"/>
  <c r="O274" i="1"/>
  <c r="P274" i="1"/>
  <c r="O272" i="1"/>
  <c r="P272" i="1"/>
  <c r="O269" i="1"/>
  <c r="P269" i="1"/>
  <c r="O267" i="1"/>
  <c r="P267" i="1"/>
  <c r="O264" i="1"/>
  <c r="P264" i="1"/>
  <c r="O262" i="1"/>
  <c r="P262" i="1"/>
  <c r="O257" i="1"/>
  <c r="P257" i="1"/>
  <c r="O255" i="1"/>
  <c r="P255" i="1"/>
  <c r="O253" i="1"/>
  <c r="P253" i="1"/>
  <c r="O251" i="1"/>
  <c r="P251" i="1"/>
  <c r="O249" i="1"/>
  <c r="P249" i="1"/>
  <c r="O247" i="1"/>
  <c r="P247" i="1"/>
  <c r="O245" i="1"/>
  <c r="P245" i="1"/>
  <c r="O243" i="1"/>
  <c r="P243" i="1"/>
  <c r="O240" i="1"/>
  <c r="P240" i="1"/>
  <c r="O238" i="1"/>
  <c r="P238" i="1"/>
  <c r="O234" i="1"/>
  <c r="P234" i="1"/>
  <c r="O232" i="1"/>
  <c r="P232" i="1"/>
  <c r="O230" i="1"/>
  <c r="P230" i="1"/>
  <c r="O228" i="1"/>
  <c r="P228" i="1"/>
  <c r="O226" i="1"/>
  <c r="P226" i="1"/>
  <c r="O224" i="1"/>
  <c r="P224" i="1"/>
  <c r="O220" i="1"/>
  <c r="P220" i="1"/>
  <c r="O218" i="1"/>
  <c r="P218" i="1"/>
  <c r="O214" i="1"/>
  <c r="P214" i="1"/>
  <c r="O211" i="1"/>
  <c r="P211" i="1"/>
  <c r="O209" i="1"/>
  <c r="P209" i="1"/>
  <c r="O207" i="1"/>
  <c r="P207" i="1"/>
  <c r="O205" i="1"/>
  <c r="P205" i="1"/>
  <c r="O202" i="1"/>
  <c r="P202" i="1"/>
  <c r="O199" i="1"/>
  <c r="P199" i="1"/>
  <c r="O197" i="1"/>
  <c r="P197" i="1"/>
  <c r="O195" i="1"/>
  <c r="P195" i="1"/>
  <c r="O193" i="1"/>
  <c r="P193" i="1"/>
  <c r="O191" i="1"/>
  <c r="P191" i="1"/>
  <c r="O189" i="1"/>
  <c r="P189" i="1"/>
  <c r="O187" i="1"/>
  <c r="P187" i="1"/>
  <c r="O185" i="1"/>
  <c r="P185" i="1"/>
  <c r="O183" i="1"/>
  <c r="P183" i="1"/>
  <c r="O181" i="1"/>
  <c r="P181" i="1"/>
  <c r="O179" i="1"/>
  <c r="P179" i="1"/>
  <c r="O177" i="1"/>
  <c r="P177" i="1"/>
  <c r="O175" i="1"/>
  <c r="P175" i="1"/>
  <c r="O173" i="1"/>
  <c r="P173" i="1"/>
  <c r="O171" i="1"/>
  <c r="P171" i="1"/>
  <c r="O169" i="1"/>
  <c r="P169" i="1"/>
  <c r="O167" i="1"/>
  <c r="P167" i="1"/>
  <c r="O165" i="1"/>
  <c r="P165" i="1"/>
  <c r="O163" i="1"/>
  <c r="P163" i="1"/>
  <c r="O161" i="1"/>
  <c r="P161" i="1"/>
  <c r="O159" i="1"/>
  <c r="P159" i="1"/>
  <c r="O157" i="1"/>
  <c r="P157" i="1"/>
  <c r="O155" i="1"/>
  <c r="P155" i="1"/>
  <c r="O153" i="1"/>
  <c r="P153" i="1"/>
  <c r="O148" i="1"/>
  <c r="P148" i="1"/>
  <c r="O144" i="1"/>
  <c r="P144" i="1"/>
  <c r="O142" i="1"/>
  <c r="P142" i="1"/>
  <c r="O139" i="1"/>
  <c r="P139" i="1"/>
  <c r="O137" i="1"/>
  <c r="P137" i="1"/>
  <c r="O134" i="1"/>
  <c r="P134" i="1"/>
  <c r="O132" i="1"/>
  <c r="P132" i="1"/>
  <c r="O130" i="1"/>
  <c r="P130" i="1"/>
  <c r="O126" i="1"/>
  <c r="P126" i="1"/>
  <c r="O124" i="1"/>
  <c r="P124" i="1"/>
  <c r="O122" i="1"/>
  <c r="P122" i="1"/>
  <c r="O120" i="1"/>
  <c r="P120" i="1"/>
  <c r="O118" i="1"/>
  <c r="P118" i="1"/>
  <c r="O116" i="1"/>
  <c r="P116" i="1"/>
  <c r="O114" i="1"/>
  <c r="P114" i="1"/>
  <c r="O111" i="1"/>
  <c r="P111" i="1"/>
  <c r="O109" i="1"/>
  <c r="P109" i="1"/>
  <c r="O107" i="1"/>
  <c r="P107" i="1"/>
  <c r="O104" i="1"/>
  <c r="P104" i="1"/>
  <c r="O102" i="1"/>
  <c r="P102" i="1"/>
  <c r="O100" i="1"/>
  <c r="P100" i="1"/>
  <c r="O98" i="1"/>
  <c r="P98" i="1"/>
  <c r="O96" i="1"/>
  <c r="P96" i="1"/>
  <c r="O93" i="1"/>
  <c r="P93" i="1"/>
  <c r="O91" i="1"/>
  <c r="P91" i="1"/>
  <c r="O89" i="1"/>
  <c r="P89" i="1"/>
  <c r="O87" i="1"/>
  <c r="P87" i="1"/>
  <c r="O85" i="1"/>
  <c r="P85" i="1"/>
  <c r="O83" i="1"/>
  <c r="P83" i="1"/>
  <c r="O81" i="1"/>
  <c r="P81" i="1"/>
  <c r="O79" i="1"/>
  <c r="P79" i="1"/>
  <c r="O76" i="1"/>
  <c r="P76" i="1"/>
  <c r="O74" i="1"/>
  <c r="P74" i="1"/>
  <c r="O72" i="1"/>
  <c r="P72" i="1"/>
  <c r="O70" i="1"/>
  <c r="P70" i="1"/>
  <c r="O68" i="1"/>
  <c r="P68" i="1"/>
  <c r="O66" i="1"/>
  <c r="P66" i="1"/>
  <c r="O64" i="1"/>
  <c r="P64" i="1"/>
  <c r="O61" i="1"/>
  <c r="P61" i="1"/>
  <c r="O59" i="1"/>
  <c r="P59" i="1"/>
  <c r="O57" i="1"/>
  <c r="P57" i="1"/>
  <c r="O55" i="1"/>
  <c r="P55" i="1"/>
  <c r="O53" i="1"/>
  <c r="P53" i="1"/>
  <c r="O51" i="1"/>
  <c r="P51" i="1"/>
  <c r="O47" i="1"/>
  <c r="P47" i="1"/>
  <c r="O44" i="1"/>
  <c r="P44" i="1"/>
  <c r="O42" i="1"/>
  <c r="P42" i="1"/>
  <c r="O40" i="1"/>
  <c r="P40" i="1"/>
  <c r="O37" i="1"/>
  <c r="P37" i="1"/>
  <c r="O35" i="1"/>
  <c r="P35" i="1"/>
  <c r="P33" i="1"/>
  <c r="P28" i="1"/>
  <c r="P26" i="1"/>
  <c r="P24" i="1"/>
  <c r="P22" i="1"/>
  <c r="P20" i="1"/>
  <c r="P18" i="1"/>
  <c r="P16" i="1"/>
  <c r="P14" i="1"/>
  <c r="P12" i="1"/>
  <c r="P10" i="1"/>
  <c r="P7" i="1"/>
  <c r="G245" i="1"/>
  <c r="H245" i="1" s="1"/>
  <c r="G1131" i="1"/>
  <c r="H1131" i="1" s="1"/>
  <c r="I1131" i="1" s="1"/>
  <c r="J1131" i="1" s="1"/>
  <c r="K1131" i="1" s="1"/>
  <c r="L1131" i="1" s="1"/>
  <c r="G861" i="1"/>
  <c r="H861" i="1" s="1"/>
  <c r="I861" i="1" s="1"/>
  <c r="J861" i="1" s="1"/>
  <c r="K861" i="1" s="1"/>
  <c r="L861" i="1" s="1"/>
  <c r="G874" i="1"/>
  <c r="H874" i="1" s="1"/>
  <c r="I874" i="1" s="1"/>
  <c r="J874" i="1" s="1"/>
  <c r="K874" i="1" s="1"/>
  <c r="L874" i="1" s="1"/>
  <c r="G797" i="1"/>
  <c r="H797" i="1" s="1"/>
  <c r="I797" i="1" s="1"/>
  <c r="J797" i="1" s="1"/>
  <c r="K797" i="1" s="1"/>
  <c r="L797" i="1" s="1"/>
  <c r="G781" i="1"/>
  <c r="H781" i="1" s="1"/>
  <c r="I781" i="1" s="1"/>
  <c r="J781" i="1" s="1"/>
  <c r="K781" i="1" s="1"/>
  <c r="L781" i="1" s="1"/>
  <c r="G663" i="1"/>
  <c r="H663" i="1" s="1"/>
  <c r="I663" i="1" s="1"/>
  <c r="J663" i="1" s="1"/>
  <c r="K663" i="1" s="1"/>
  <c r="L663" i="1" s="1"/>
  <c r="G647" i="1"/>
  <c r="H647" i="1" s="1"/>
  <c r="I647" i="1" s="1"/>
  <c r="J647" i="1" s="1"/>
  <c r="K647" i="1" s="1"/>
  <c r="L647" i="1" s="1"/>
  <c r="G589" i="1"/>
  <c r="H589" i="1" s="1"/>
  <c r="I589" i="1" s="1"/>
  <c r="J589" i="1" s="1"/>
  <c r="K589" i="1" s="1"/>
  <c r="L589" i="1" s="1"/>
  <c r="G548" i="1"/>
  <c r="H548" i="1" s="1"/>
  <c r="I548" i="1" s="1"/>
  <c r="J548" i="1" s="1"/>
  <c r="K548" i="1" s="1"/>
  <c r="L548" i="1" s="1"/>
  <c r="G532" i="1"/>
  <c r="H532" i="1" s="1"/>
  <c r="I532" i="1" s="1"/>
  <c r="J532" i="1" s="1"/>
  <c r="K532" i="1" s="1"/>
  <c r="L532" i="1" s="1"/>
  <c r="G512" i="1"/>
  <c r="H512" i="1" s="1"/>
  <c r="I512" i="1" s="1"/>
  <c r="J512" i="1" s="1"/>
  <c r="K512" i="1" s="1"/>
  <c r="L512" i="1" s="1"/>
  <c r="G343" i="1"/>
  <c r="H343" i="1" s="1"/>
  <c r="I343" i="1" s="1"/>
  <c r="J343" i="1" s="1"/>
  <c r="K343" i="1" s="1"/>
  <c r="L343" i="1" s="1"/>
  <c r="G325" i="1"/>
  <c r="H325" i="1" s="1"/>
  <c r="I325" i="1" s="1"/>
  <c r="J325" i="1" s="1"/>
  <c r="K325" i="1" s="1"/>
  <c r="L325" i="1" s="1"/>
  <c r="G308" i="1"/>
  <c r="H308" i="1" s="1"/>
  <c r="I308" i="1" s="1"/>
  <c r="J308" i="1" s="1"/>
  <c r="K308" i="1" s="1"/>
  <c r="L308" i="1" s="1"/>
  <c r="G257" i="1"/>
  <c r="H257" i="1" s="1"/>
  <c r="G249" i="1"/>
  <c r="H249" i="1" s="1"/>
  <c r="G234" i="1"/>
  <c r="H234" i="1" s="1"/>
  <c r="G808" i="1"/>
  <c r="H808" i="1" s="1"/>
  <c r="I808" i="1" s="1"/>
  <c r="G1164" i="1"/>
  <c r="H1164" i="1" s="1"/>
  <c r="I1164" i="1" s="1"/>
  <c r="J1164" i="1" s="1"/>
  <c r="K1164" i="1" s="1"/>
  <c r="L1164" i="1" s="1"/>
  <c r="G1238" i="1"/>
  <c r="H1238" i="1" s="1"/>
  <c r="I1238" i="1" s="1"/>
  <c r="F1303" i="1"/>
  <c r="G1303" i="1" s="1"/>
  <c r="H1303" i="1" s="1"/>
  <c r="G1235" i="1"/>
  <c r="H1235" i="1" s="1"/>
  <c r="I1235" i="1" s="1"/>
  <c r="J1235" i="1" s="1"/>
  <c r="K1235" i="1" s="1"/>
  <c r="L1235" i="1" s="1"/>
  <c r="F1300" i="1"/>
  <c r="G1300" i="1" s="1"/>
  <c r="H1300" i="1" s="1"/>
  <c r="G1233" i="1"/>
  <c r="H1233" i="1" s="1"/>
  <c r="I1233" i="1" s="1"/>
  <c r="J1233" i="1" s="1"/>
  <c r="K1233" i="1" s="1"/>
  <c r="L1233" i="1" s="1"/>
  <c r="F1298" i="1"/>
  <c r="G1298" i="1" s="1"/>
  <c r="H1298" i="1" s="1"/>
  <c r="G1194" i="1"/>
  <c r="H1194" i="1" s="1"/>
  <c r="I1194" i="1" s="1"/>
  <c r="J1194" i="1" s="1"/>
  <c r="K1194" i="1" s="1"/>
  <c r="L1194" i="1" s="1"/>
  <c r="F1292" i="1"/>
  <c r="G1292" i="1" s="1"/>
  <c r="H1292" i="1" s="1"/>
  <c r="G1191" i="1"/>
  <c r="H1191" i="1" s="1"/>
  <c r="I1191" i="1" s="1"/>
  <c r="F1289" i="1"/>
  <c r="G1289" i="1" s="1"/>
  <c r="H1289" i="1" s="1"/>
  <c r="G1189" i="1"/>
  <c r="H1189" i="1" s="1"/>
  <c r="I1189" i="1" s="1"/>
  <c r="F1287" i="1"/>
  <c r="G1287" i="1" s="1"/>
  <c r="H1287" i="1" s="1"/>
  <c r="G1187" i="1"/>
  <c r="H1187" i="1" s="1"/>
  <c r="I1187" i="1" s="1"/>
  <c r="F1285" i="1"/>
  <c r="G1285" i="1" s="1"/>
  <c r="H1285" i="1" s="1"/>
  <c r="G1185" i="1"/>
  <c r="H1185" i="1" s="1"/>
  <c r="I1185" i="1" s="1"/>
  <c r="F1283" i="1"/>
  <c r="G1283" i="1" s="1"/>
  <c r="H1283" i="1" s="1"/>
  <c r="G1183" i="1"/>
  <c r="H1183" i="1" s="1"/>
  <c r="I1183" i="1" s="1"/>
  <c r="F1281" i="1"/>
  <c r="G1281" i="1" s="1"/>
  <c r="H1281" i="1" s="1"/>
  <c r="G1181" i="1"/>
  <c r="H1181" i="1" s="1"/>
  <c r="I1181" i="1" s="1"/>
  <c r="F1279" i="1"/>
  <c r="G1279" i="1" s="1"/>
  <c r="H1279" i="1" s="1"/>
  <c r="G1177" i="1"/>
  <c r="H1177" i="1" s="1"/>
  <c r="I1177" i="1" s="1"/>
  <c r="F1276" i="1"/>
  <c r="G1276" i="1" s="1"/>
  <c r="H1276" i="1" s="1"/>
  <c r="G1175" i="1"/>
  <c r="H1175" i="1" s="1"/>
  <c r="I1175" i="1" s="1"/>
  <c r="F1274" i="1"/>
  <c r="G1274" i="1" s="1"/>
  <c r="H1274" i="1" s="1"/>
  <c r="G1173" i="1"/>
  <c r="H1173" i="1" s="1"/>
  <c r="I1173" i="1" s="1"/>
  <c r="F1272" i="1"/>
  <c r="G1272" i="1" s="1"/>
  <c r="H1272" i="1" s="1"/>
  <c r="G1171" i="1"/>
  <c r="H1171" i="1" s="1"/>
  <c r="I1171" i="1" s="1"/>
  <c r="F1270" i="1"/>
  <c r="G1270" i="1" s="1"/>
  <c r="H1270" i="1" s="1"/>
  <c r="G1166" i="1"/>
  <c r="H1166" i="1" s="1"/>
  <c r="I1166" i="1" s="1"/>
  <c r="J1166" i="1" s="1"/>
  <c r="K1166" i="1" s="1"/>
  <c r="L1166" i="1" s="1"/>
  <c r="F1266" i="1"/>
  <c r="G1266" i="1" s="1"/>
  <c r="H1266" i="1" s="1"/>
  <c r="G1163" i="1"/>
  <c r="H1163" i="1" s="1"/>
  <c r="I1163" i="1" s="1"/>
  <c r="F1263" i="1"/>
  <c r="G1263" i="1" s="1"/>
  <c r="H1263" i="1" s="1"/>
  <c r="I1263" i="1" s="1"/>
  <c r="G1161" i="1"/>
  <c r="H1161" i="1" s="1"/>
  <c r="I1161" i="1" s="1"/>
  <c r="F1261" i="1"/>
  <c r="G1261" i="1" s="1"/>
  <c r="H1261" i="1" s="1"/>
  <c r="I1261" i="1" s="1"/>
  <c r="J1261" i="1" s="1"/>
  <c r="K1261" i="1" s="1"/>
  <c r="L1261" i="1" s="1"/>
  <c r="G1159" i="1"/>
  <c r="H1159" i="1" s="1"/>
  <c r="I1159" i="1" s="1"/>
  <c r="F1259" i="1"/>
  <c r="G1259" i="1" s="1"/>
  <c r="H1259" i="1" s="1"/>
  <c r="I1259" i="1" s="1"/>
  <c r="J1259" i="1" s="1"/>
  <c r="K1259" i="1" s="1"/>
  <c r="L1259" i="1" s="1"/>
  <c r="G1157" i="1"/>
  <c r="H1157" i="1" s="1"/>
  <c r="I1157" i="1" s="1"/>
  <c r="F1257" i="1"/>
  <c r="G1257" i="1" s="1"/>
  <c r="H1257" i="1" s="1"/>
  <c r="I1257" i="1" s="1"/>
  <c r="J1257" i="1" s="1"/>
  <c r="K1257" i="1" s="1"/>
  <c r="L1257" i="1" s="1"/>
  <c r="G1155" i="1"/>
  <c r="H1155" i="1" s="1"/>
  <c r="I1155" i="1" s="1"/>
  <c r="F1255" i="1"/>
  <c r="G1255" i="1" s="1"/>
  <c r="H1255" i="1" s="1"/>
  <c r="I1255" i="1" s="1"/>
  <c r="J1255" i="1" s="1"/>
  <c r="K1255" i="1" s="1"/>
  <c r="L1255" i="1" s="1"/>
  <c r="G1153" i="1"/>
  <c r="H1153" i="1" s="1"/>
  <c r="I1153" i="1" s="1"/>
  <c r="F1253" i="1"/>
  <c r="G1253" i="1" s="1"/>
  <c r="H1253" i="1" s="1"/>
  <c r="I1253" i="1" s="1"/>
  <c r="J1253" i="1" s="1"/>
  <c r="K1253" i="1" s="1"/>
  <c r="L1253" i="1" s="1"/>
  <c r="G1151" i="1"/>
  <c r="H1151" i="1" s="1"/>
  <c r="I1151" i="1" s="1"/>
  <c r="F1251" i="1"/>
  <c r="G1251" i="1" s="1"/>
  <c r="H1251" i="1" s="1"/>
  <c r="I1251" i="1" s="1"/>
  <c r="J1251" i="1" s="1"/>
  <c r="K1251" i="1" s="1"/>
  <c r="L1251" i="1" s="1"/>
  <c r="G1148" i="1"/>
  <c r="H1148" i="1" s="1"/>
  <c r="I1148" i="1" s="1"/>
  <c r="G1146" i="1"/>
  <c r="H1146" i="1" s="1"/>
  <c r="I1146" i="1" s="1"/>
  <c r="G1144" i="1"/>
  <c r="H1144" i="1" s="1"/>
  <c r="I1144" i="1" s="1"/>
  <c r="G1142" i="1"/>
  <c r="H1142" i="1" s="1"/>
  <c r="I1142" i="1" s="1"/>
  <c r="G1140" i="1"/>
  <c r="H1140" i="1" s="1"/>
  <c r="I1140" i="1" s="1"/>
  <c r="G1138" i="1"/>
  <c r="H1138" i="1" s="1"/>
  <c r="I1138" i="1" s="1"/>
  <c r="G1136" i="1"/>
  <c r="H1136" i="1" s="1"/>
  <c r="I1136" i="1" s="1"/>
  <c r="G1134" i="1"/>
  <c r="H1134" i="1" s="1"/>
  <c r="I1134" i="1" s="1"/>
  <c r="G1132" i="1"/>
  <c r="H1132" i="1" s="1"/>
  <c r="I1132" i="1" s="1"/>
  <c r="G1129" i="1"/>
  <c r="H1129" i="1" s="1"/>
  <c r="I1129" i="1" s="1"/>
  <c r="J1129" i="1" s="1"/>
  <c r="K1129" i="1" s="1"/>
  <c r="L1129" i="1" s="1"/>
  <c r="G1127" i="1"/>
  <c r="H1127" i="1" s="1"/>
  <c r="I1127" i="1" s="1"/>
  <c r="J1127" i="1" s="1"/>
  <c r="K1127" i="1" s="1"/>
  <c r="L1127" i="1" s="1"/>
  <c r="G1125" i="1"/>
  <c r="H1125" i="1" s="1"/>
  <c r="I1125" i="1" s="1"/>
  <c r="J1125" i="1" s="1"/>
  <c r="K1125" i="1" s="1"/>
  <c r="L1125" i="1" s="1"/>
  <c r="G1123" i="1"/>
  <c r="H1123" i="1" s="1"/>
  <c r="I1123" i="1" s="1"/>
  <c r="J1123" i="1" s="1"/>
  <c r="K1123" i="1" s="1"/>
  <c r="L1123" i="1" s="1"/>
  <c r="G1121" i="1"/>
  <c r="H1121" i="1" s="1"/>
  <c r="I1121" i="1" s="1"/>
  <c r="J1121" i="1" s="1"/>
  <c r="K1121" i="1" s="1"/>
  <c r="L1121" i="1" s="1"/>
  <c r="G1118" i="1"/>
  <c r="H1118" i="1" s="1"/>
  <c r="I1118" i="1" s="1"/>
  <c r="G1116" i="1"/>
  <c r="H1116" i="1" s="1"/>
  <c r="I1116" i="1" s="1"/>
  <c r="G1113" i="1"/>
  <c r="H1113" i="1" s="1"/>
  <c r="I1113" i="1" s="1"/>
  <c r="J1113" i="1" s="1"/>
  <c r="K1113" i="1" s="1"/>
  <c r="L1113" i="1" s="1"/>
  <c r="G1111" i="1"/>
  <c r="H1111" i="1" s="1"/>
  <c r="I1111" i="1" s="1"/>
  <c r="J1111" i="1" s="1"/>
  <c r="K1111" i="1" s="1"/>
  <c r="L1111" i="1" s="1"/>
  <c r="G1107" i="1"/>
  <c r="H1107" i="1" s="1"/>
  <c r="I1107" i="1" s="1"/>
  <c r="G1103" i="1"/>
  <c r="H1103" i="1" s="1"/>
  <c r="I1103" i="1" s="1"/>
  <c r="G1101" i="1"/>
  <c r="H1101" i="1" s="1"/>
  <c r="I1101" i="1" s="1"/>
  <c r="G1094" i="1"/>
  <c r="H1094" i="1" s="1"/>
  <c r="I1094" i="1" s="1"/>
  <c r="G1092" i="1"/>
  <c r="H1092" i="1" s="1"/>
  <c r="I1092" i="1" s="1"/>
  <c r="G1090" i="1"/>
  <c r="H1090" i="1" s="1"/>
  <c r="I1090" i="1" s="1"/>
  <c r="G1088" i="1"/>
  <c r="H1088" i="1" s="1"/>
  <c r="I1088" i="1" s="1"/>
  <c r="G1081" i="1"/>
  <c r="H1081" i="1" s="1"/>
  <c r="I1081" i="1" s="1"/>
  <c r="G1079" i="1"/>
  <c r="H1079" i="1" s="1"/>
  <c r="I1079" i="1" s="1"/>
  <c r="G1077" i="1"/>
  <c r="H1077" i="1" s="1"/>
  <c r="I1077" i="1" s="1"/>
  <c r="G1075" i="1"/>
  <c r="H1075" i="1" s="1"/>
  <c r="I1075" i="1" s="1"/>
  <c r="G1073" i="1"/>
  <c r="H1073" i="1" s="1"/>
  <c r="I1073" i="1" s="1"/>
  <c r="G1071" i="1"/>
  <c r="H1071" i="1" s="1"/>
  <c r="I1071" i="1" s="1"/>
  <c r="G1069" i="1"/>
  <c r="H1069" i="1" s="1"/>
  <c r="I1069" i="1" s="1"/>
  <c r="G1062" i="1"/>
  <c r="H1062" i="1" s="1"/>
  <c r="I1062" i="1" s="1"/>
  <c r="G1060" i="1"/>
  <c r="H1060" i="1" s="1"/>
  <c r="I1060" i="1" s="1"/>
  <c r="G1058" i="1"/>
  <c r="H1058" i="1" s="1"/>
  <c r="I1058" i="1" s="1"/>
  <c r="G1054" i="1"/>
  <c r="H1054" i="1" s="1"/>
  <c r="I1054" i="1" s="1"/>
  <c r="G1051" i="1"/>
  <c r="H1051" i="1" s="1"/>
  <c r="I1051" i="1" s="1"/>
  <c r="G1049" i="1"/>
  <c r="H1049" i="1" s="1"/>
  <c r="I1049" i="1" s="1"/>
  <c r="G1047" i="1"/>
  <c r="H1047" i="1" s="1"/>
  <c r="I1047" i="1" s="1"/>
  <c r="G1045" i="1"/>
  <c r="H1045" i="1" s="1"/>
  <c r="I1045" i="1" s="1"/>
  <c r="G1043" i="1"/>
  <c r="H1043" i="1" s="1"/>
  <c r="I1043" i="1" s="1"/>
  <c r="G1041" i="1"/>
  <c r="H1041" i="1" s="1"/>
  <c r="I1041" i="1" s="1"/>
  <c r="G1038" i="1"/>
  <c r="H1038" i="1" s="1"/>
  <c r="I1038" i="1" s="1"/>
  <c r="G1036" i="1"/>
  <c r="H1036" i="1" s="1"/>
  <c r="I1036" i="1" s="1"/>
  <c r="G1034" i="1"/>
  <c r="H1034" i="1" s="1"/>
  <c r="I1034" i="1" s="1"/>
  <c r="G1032" i="1"/>
  <c r="H1032" i="1" s="1"/>
  <c r="I1032" i="1" s="1"/>
  <c r="G1030" i="1"/>
  <c r="H1030" i="1" s="1"/>
  <c r="I1030" i="1" s="1"/>
  <c r="G1028" i="1"/>
  <c r="H1028" i="1" s="1"/>
  <c r="I1028" i="1" s="1"/>
  <c r="G1026" i="1"/>
  <c r="H1026" i="1" s="1"/>
  <c r="I1026" i="1" s="1"/>
  <c r="G1024" i="1"/>
  <c r="H1024" i="1" s="1"/>
  <c r="I1024" i="1" s="1"/>
  <c r="G1021" i="1"/>
  <c r="H1021" i="1" s="1"/>
  <c r="I1021" i="1" s="1"/>
  <c r="G1019" i="1"/>
  <c r="H1019" i="1" s="1"/>
  <c r="I1019" i="1" s="1"/>
  <c r="J1019" i="1" s="1"/>
  <c r="K1019" i="1" s="1"/>
  <c r="L1019" i="1" s="1"/>
  <c r="G1016" i="1"/>
  <c r="H1016" i="1" s="1"/>
  <c r="I1016" i="1" s="1"/>
  <c r="J1016" i="1" s="1"/>
  <c r="K1016" i="1" s="1"/>
  <c r="L1016" i="1" s="1"/>
  <c r="G1013" i="1"/>
  <c r="H1013" i="1" s="1"/>
  <c r="I1013" i="1" s="1"/>
  <c r="G1011" i="1"/>
  <c r="H1011" i="1" s="1"/>
  <c r="I1011" i="1" s="1"/>
  <c r="G1009" i="1"/>
  <c r="H1009" i="1" s="1"/>
  <c r="I1009" i="1" s="1"/>
  <c r="G1007" i="1"/>
  <c r="H1007" i="1" s="1"/>
  <c r="I1007" i="1" s="1"/>
  <c r="G1005" i="1"/>
  <c r="H1005" i="1" s="1"/>
  <c r="I1005" i="1" s="1"/>
  <c r="G1003" i="1"/>
  <c r="H1003" i="1" s="1"/>
  <c r="I1003" i="1" s="1"/>
  <c r="G1001" i="1"/>
  <c r="H1001" i="1" s="1"/>
  <c r="I1001" i="1" s="1"/>
  <c r="G974" i="1"/>
  <c r="H974" i="1" s="1"/>
  <c r="I974" i="1" s="1"/>
  <c r="J974" i="1" s="1"/>
  <c r="K974" i="1" s="1"/>
  <c r="L974" i="1" s="1"/>
  <c r="G972" i="1"/>
  <c r="H972" i="1" s="1"/>
  <c r="I972" i="1" s="1"/>
  <c r="J972" i="1" s="1"/>
  <c r="K972" i="1" s="1"/>
  <c r="L972" i="1" s="1"/>
  <c r="G970" i="1"/>
  <c r="H970" i="1" s="1"/>
  <c r="I970" i="1" s="1"/>
  <c r="J970" i="1" s="1"/>
  <c r="K970" i="1" s="1"/>
  <c r="L970" i="1" s="1"/>
  <c r="G968" i="1"/>
  <c r="H968" i="1" s="1"/>
  <c r="I968" i="1" s="1"/>
  <c r="J968" i="1" s="1"/>
  <c r="K968" i="1" s="1"/>
  <c r="L968" i="1" s="1"/>
  <c r="G965" i="1"/>
  <c r="H965" i="1" s="1"/>
  <c r="I965" i="1" s="1"/>
  <c r="G963" i="1"/>
  <c r="H963" i="1" s="1"/>
  <c r="I963" i="1" s="1"/>
  <c r="G961" i="1"/>
  <c r="H961" i="1" s="1"/>
  <c r="I961" i="1" s="1"/>
  <c r="G959" i="1"/>
  <c r="H959" i="1" s="1"/>
  <c r="I959" i="1" s="1"/>
  <c r="G957" i="1"/>
  <c r="H957" i="1" s="1"/>
  <c r="I957" i="1" s="1"/>
  <c r="G955" i="1"/>
  <c r="H955" i="1" s="1"/>
  <c r="I955" i="1" s="1"/>
  <c r="G953" i="1"/>
  <c r="H953" i="1" s="1"/>
  <c r="I953" i="1" s="1"/>
  <c r="G951" i="1"/>
  <c r="H951" i="1" s="1"/>
  <c r="I951" i="1" s="1"/>
  <c r="G948" i="1"/>
  <c r="H948" i="1" s="1"/>
  <c r="I948" i="1" s="1"/>
  <c r="J948" i="1" s="1"/>
  <c r="K948" i="1" s="1"/>
  <c r="L948" i="1" s="1"/>
  <c r="G946" i="1"/>
  <c r="H946" i="1" s="1"/>
  <c r="I946" i="1" s="1"/>
  <c r="J946" i="1" s="1"/>
  <c r="K946" i="1" s="1"/>
  <c r="L946" i="1" s="1"/>
  <c r="G944" i="1"/>
  <c r="H944" i="1" s="1"/>
  <c r="I944" i="1" s="1"/>
  <c r="J944" i="1" s="1"/>
  <c r="K944" i="1" s="1"/>
  <c r="L944" i="1" s="1"/>
  <c r="G942" i="1"/>
  <c r="H942" i="1" s="1"/>
  <c r="I942" i="1" s="1"/>
  <c r="J942" i="1" s="1"/>
  <c r="K942" i="1" s="1"/>
  <c r="L942" i="1" s="1"/>
  <c r="G940" i="1"/>
  <c r="H940" i="1" s="1"/>
  <c r="I940" i="1" s="1"/>
  <c r="J940" i="1" s="1"/>
  <c r="K940" i="1" s="1"/>
  <c r="L940" i="1" s="1"/>
  <c r="G938" i="1"/>
  <c r="H938" i="1" s="1"/>
  <c r="I938" i="1" s="1"/>
  <c r="J938" i="1" s="1"/>
  <c r="K938" i="1" s="1"/>
  <c r="L938" i="1" s="1"/>
  <c r="G936" i="1"/>
  <c r="H936" i="1" s="1"/>
  <c r="I936" i="1" s="1"/>
  <c r="J936" i="1" s="1"/>
  <c r="K936" i="1" s="1"/>
  <c r="L936" i="1" s="1"/>
  <c r="G933" i="1"/>
  <c r="H933" i="1" s="1"/>
  <c r="I933" i="1" s="1"/>
  <c r="G931" i="1"/>
  <c r="H931" i="1" s="1"/>
  <c r="I931" i="1" s="1"/>
  <c r="G929" i="1"/>
  <c r="H929" i="1" s="1"/>
  <c r="I929" i="1" s="1"/>
  <c r="G927" i="1"/>
  <c r="H927" i="1" s="1"/>
  <c r="I927" i="1" s="1"/>
  <c r="G925" i="1"/>
  <c r="H925" i="1" s="1"/>
  <c r="I925" i="1" s="1"/>
  <c r="G923" i="1"/>
  <c r="H923" i="1" s="1"/>
  <c r="I923" i="1" s="1"/>
  <c r="G921" i="1"/>
  <c r="H921" i="1" s="1"/>
  <c r="I921" i="1" s="1"/>
  <c r="G919" i="1"/>
  <c r="H919" i="1" s="1"/>
  <c r="I919" i="1" s="1"/>
  <c r="G916" i="1"/>
  <c r="H916" i="1" s="1"/>
  <c r="I916" i="1" s="1"/>
  <c r="J916" i="1" s="1"/>
  <c r="K916" i="1" s="1"/>
  <c r="L916" i="1" s="1"/>
  <c r="G914" i="1"/>
  <c r="H914" i="1" s="1"/>
  <c r="I914" i="1" s="1"/>
  <c r="J914" i="1" s="1"/>
  <c r="K914" i="1" s="1"/>
  <c r="L914" i="1" s="1"/>
  <c r="G912" i="1"/>
  <c r="H912" i="1" s="1"/>
  <c r="I912" i="1" s="1"/>
  <c r="J912" i="1" s="1"/>
  <c r="K912" i="1" s="1"/>
  <c r="L912" i="1" s="1"/>
  <c r="G910" i="1"/>
  <c r="H910" i="1" s="1"/>
  <c r="I910" i="1" s="1"/>
  <c r="J910" i="1" s="1"/>
  <c r="K910" i="1" s="1"/>
  <c r="L910" i="1" s="1"/>
  <c r="G908" i="1"/>
  <c r="H908" i="1" s="1"/>
  <c r="I908" i="1" s="1"/>
  <c r="J908" i="1" s="1"/>
  <c r="K908" i="1" s="1"/>
  <c r="L908" i="1" s="1"/>
  <c r="G906" i="1"/>
  <c r="H906" i="1" s="1"/>
  <c r="I906" i="1" s="1"/>
  <c r="J906" i="1" s="1"/>
  <c r="K906" i="1" s="1"/>
  <c r="L906" i="1" s="1"/>
  <c r="G904" i="1"/>
  <c r="H904" i="1" s="1"/>
  <c r="I904" i="1" s="1"/>
  <c r="J904" i="1" s="1"/>
  <c r="K904" i="1" s="1"/>
  <c r="L904" i="1" s="1"/>
  <c r="G901" i="1"/>
  <c r="H901" i="1" s="1"/>
  <c r="I901" i="1" s="1"/>
  <c r="G899" i="1"/>
  <c r="H899" i="1" s="1"/>
  <c r="I899" i="1" s="1"/>
  <c r="G897" i="1"/>
  <c r="H897" i="1" s="1"/>
  <c r="I897" i="1" s="1"/>
  <c r="G895" i="1"/>
  <c r="H895" i="1" s="1"/>
  <c r="I895" i="1" s="1"/>
  <c r="G893" i="1"/>
  <c r="H893" i="1" s="1"/>
  <c r="I893" i="1" s="1"/>
  <c r="G890" i="1"/>
  <c r="H890" i="1" s="1"/>
  <c r="I890" i="1" s="1"/>
  <c r="J890" i="1" s="1"/>
  <c r="K890" i="1" s="1"/>
  <c r="L890" i="1" s="1"/>
  <c r="G887" i="1"/>
  <c r="H887" i="1" s="1"/>
  <c r="I887" i="1" s="1"/>
  <c r="G883" i="1"/>
  <c r="H883" i="1" s="1"/>
  <c r="I883" i="1" s="1"/>
  <c r="G876" i="1"/>
  <c r="H876" i="1" s="1"/>
  <c r="I876" i="1" s="1"/>
  <c r="J876" i="1" s="1"/>
  <c r="K876" i="1" s="1"/>
  <c r="L876" i="1" s="1"/>
  <c r="G873" i="1"/>
  <c r="H873" i="1" s="1"/>
  <c r="I873" i="1" s="1"/>
  <c r="G871" i="1"/>
  <c r="H871" i="1" s="1"/>
  <c r="I871" i="1" s="1"/>
  <c r="G865" i="1"/>
  <c r="H865" i="1" s="1"/>
  <c r="I865" i="1" s="1"/>
  <c r="J865" i="1" s="1"/>
  <c r="K865" i="1" s="1"/>
  <c r="L865" i="1" s="1"/>
  <c r="G863" i="1"/>
  <c r="H863" i="1" s="1"/>
  <c r="I863" i="1" s="1"/>
  <c r="J863" i="1" s="1"/>
  <c r="K863" i="1" s="1"/>
  <c r="L863" i="1" s="1"/>
  <c r="G860" i="1"/>
  <c r="H860" i="1" s="1"/>
  <c r="I860" i="1" s="1"/>
  <c r="G858" i="1"/>
  <c r="H858" i="1" s="1"/>
  <c r="I858" i="1" s="1"/>
  <c r="G856" i="1"/>
  <c r="H856" i="1" s="1"/>
  <c r="I856" i="1" s="1"/>
  <c r="G843" i="1"/>
  <c r="H843" i="1" s="1"/>
  <c r="I843" i="1" s="1"/>
  <c r="J843" i="1" s="1"/>
  <c r="K843" i="1" s="1"/>
  <c r="L843" i="1" s="1"/>
  <c r="G841" i="1"/>
  <c r="H841" i="1" s="1"/>
  <c r="I841" i="1" s="1"/>
  <c r="J841" i="1" s="1"/>
  <c r="K841" i="1" s="1"/>
  <c r="L841" i="1" s="1"/>
  <c r="G839" i="1"/>
  <c r="H839" i="1" s="1"/>
  <c r="I839" i="1" s="1"/>
  <c r="J839" i="1" s="1"/>
  <c r="K839" i="1" s="1"/>
  <c r="L839" i="1" s="1"/>
  <c r="G837" i="1"/>
  <c r="H837" i="1" s="1"/>
  <c r="I837" i="1" s="1"/>
  <c r="J837" i="1" s="1"/>
  <c r="K837" i="1" s="1"/>
  <c r="L837" i="1" s="1"/>
  <c r="G835" i="1"/>
  <c r="H835" i="1" s="1"/>
  <c r="I835" i="1" s="1"/>
  <c r="J835" i="1" s="1"/>
  <c r="K835" i="1" s="1"/>
  <c r="L835" i="1" s="1"/>
  <c r="G833" i="1"/>
  <c r="H833" i="1" s="1"/>
  <c r="I833" i="1" s="1"/>
  <c r="J833" i="1" s="1"/>
  <c r="K833" i="1" s="1"/>
  <c r="L833" i="1" s="1"/>
  <c r="G831" i="1"/>
  <c r="H831" i="1" s="1"/>
  <c r="I831" i="1" s="1"/>
  <c r="J831" i="1" s="1"/>
  <c r="K831" i="1" s="1"/>
  <c r="L831" i="1" s="1"/>
  <c r="G828" i="1"/>
  <c r="H828" i="1" s="1"/>
  <c r="I828" i="1" s="1"/>
  <c r="G826" i="1"/>
  <c r="H826" i="1" s="1"/>
  <c r="I826" i="1" s="1"/>
  <c r="G824" i="1"/>
  <c r="H824" i="1" s="1"/>
  <c r="I824" i="1" s="1"/>
  <c r="G822" i="1"/>
  <c r="H822" i="1" s="1"/>
  <c r="I822" i="1" s="1"/>
  <c r="G820" i="1"/>
  <c r="H820" i="1" s="1"/>
  <c r="I820" i="1" s="1"/>
  <c r="G818" i="1"/>
  <c r="H818" i="1" s="1"/>
  <c r="I818" i="1" s="1"/>
  <c r="G816" i="1"/>
  <c r="H816" i="1" s="1"/>
  <c r="I816" i="1" s="1"/>
  <c r="G814" i="1"/>
  <c r="H814" i="1" s="1"/>
  <c r="I814" i="1" s="1"/>
  <c r="G812" i="1"/>
  <c r="H812" i="1" s="1"/>
  <c r="I812" i="1" s="1"/>
  <c r="G810" i="1"/>
  <c r="H810" i="1" s="1"/>
  <c r="I810" i="1" s="1"/>
  <c r="G807" i="1"/>
  <c r="H807" i="1" s="1"/>
  <c r="I807" i="1" s="1"/>
  <c r="J807" i="1" s="1"/>
  <c r="K807" i="1" s="1"/>
  <c r="L807" i="1" s="1"/>
  <c r="G805" i="1"/>
  <c r="H805" i="1" s="1"/>
  <c r="I805" i="1" s="1"/>
  <c r="J805" i="1" s="1"/>
  <c r="K805" i="1" s="1"/>
  <c r="L805" i="1" s="1"/>
  <c r="G1236" i="1"/>
  <c r="H1236" i="1" s="1"/>
  <c r="I1236" i="1" s="1"/>
  <c r="F1301" i="1"/>
  <c r="G1301" i="1" s="1"/>
  <c r="H1301" i="1" s="1"/>
  <c r="G1234" i="1"/>
  <c r="H1234" i="1" s="1"/>
  <c r="I1234" i="1" s="1"/>
  <c r="F1299" i="1"/>
  <c r="G1299" i="1" s="1"/>
  <c r="H1299" i="1" s="1"/>
  <c r="G1232" i="1"/>
  <c r="H1232" i="1" s="1"/>
  <c r="I1232" i="1" s="1"/>
  <c r="F1297" i="1"/>
  <c r="G1297" i="1" s="1"/>
  <c r="H1297" i="1" s="1"/>
  <c r="G1195" i="1"/>
  <c r="H1195" i="1" s="1"/>
  <c r="I1195" i="1" s="1"/>
  <c r="F1293" i="1"/>
  <c r="G1293" i="1" s="1"/>
  <c r="H1293" i="1" s="1"/>
  <c r="G1192" i="1"/>
  <c r="H1192" i="1" s="1"/>
  <c r="I1192" i="1" s="1"/>
  <c r="J1192" i="1" s="1"/>
  <c r="K1192" i="1" s="1"/>
  <c r="L1192" i="1" s="1"/>
  <c r="F1290" i="1"/>
  <c r="G1290" i="1" s="1"/>
  <c r="H1290" i="1" s="1"/>
  <c r="G1190" i="1"/>
  <c r="H1190" i="1" s="1"/>
  <c r="I1190" i="1" s="1"/>
  <c r="J1190" i="1" s="1"/>
  <c r="K1190" i="1" s="1"/>
  <c r="L1190" i="1" s="1"/>
  <c r="F1288" i="1"/>
  <c r="G1288" i="1" s="1"/>
  <c r="H1288" i="1" s="1"/>
  <c r="G1188" i="1"/>
  <c r="H1188" i="1" s="1"/>
  <c r="I1188" i="1" s="1"/>
  <c r="J1188" i="1" s="1"/>
  <c r="K1188" i="1" s="1"/>
  <c r="L1188" i="1" s="1"/>
  <c r="F1286" i="1"/>
  <c r="G1286" i="1" s="1"/>
  <c r="H1286" i="1" s="1"/>
  <c r="G1186" i="1"/>
  <c r="H1186" i="1" s="1"/>
  <c r="I1186" i="1" s="1"/>
  <c r="J1186" i="1" s="1"/>
  <c r="K1186" i="1" s="1"/>
  <c r="L1186" i="1" s="1"/>
  <c r="F1284" i="1"/>
  <c r="G1284" i="1" s="1"/>
  <c r="H1284" i="1" s="1"/>
  <c r="G1184" i="1"/>
  <c r="H1184" i="1" s="1"/>
  <c r="I1184" i="1" s="1"/>
  <c r="J1184" i="1" s="1"/>
  <c r="K1184" i="1" s="1"/>
  <c r="L1184" i="1" s="1"/>
  <c r="F1282" i="1"/>
  <c r="G1282" i="1" s="1"/>
  <c r="H1282" i="1" s="1"/>
  <c r="G1182" i="1"/>
  <c r="H1182" i="1" s="1"/>
  <c r="I1182" i="1" s="1"/>
  <c r="J1182" i="1" s="1"/>
  <c r="K1182" i="1" s="1"/>
  <c r="L1182" i="1" s="1"/>
  <c r="F1280" i="1"/>
  <c r="G1280" i="1" s="1"/>
  <c r="H1280" i="1" s="1"/>
  <c r="G1178" i="1"/>
  <c r="H1178" i="1" s="1"/>
  <c r="I1178" i="1" s="1"/>
  <c r="J1178" i="1" s="1"/>
  <c r="K1178" i="1" s="1"/>
  <c r="L1178" i="1" s="1"/>
  <c r="F1277" i="1"/>
  <c r="G1277" i="1" s="1"/>
  <c r="H1277" i="1" s="1"/>
  <c r="G1176" i="1"/>
  <c r="H1176" i="1" s="1"/>
  <c r="I1176" i="1" s="1"/>
  <c r="J1176" i="1" s="1"/>
  <c r="K1176" i="1" s="1"/>
  <c r="L1176" i="1" s="1"/>
  <c r="F1275" i="1"/>
  <c r="G1275" i="1" s="1"/>
  <c r="H1275" i="1" s="1"/>
  <c r="G1174" i="1"/>
  <c r="H1174" i="1" s="1"/>
  <c r="I1174" i="1" s="1"/>
  <c r="J1174" i="1" s="1"/>
  <c r="K1174" i="1" s="1"/>
  <c r="L1174" i="1" s="1"/>
  <c r="F1273" i="1"/>
  <c r="G1273" i="1" s="1"/>
  <c r="H1273" i="1" s="1"/>
  <c r="G1172" i="1"/>
  <c r="H1172" i="1" s="1"/>
  <c r="I1172" i="1" s="1"/>
  <c r="J1172" i="1" s="1"/>
  <c r="K1172" i="1" s="1"/>
  <c r="L1172" i="1" s="1"/>
  <c r="F1271" i="1"/>
  <c r="G1271" i="1" s="1"/>
  <c r="H1271" i="1" s="1"/>
  <c r="G1170" i="1"/>
  <c r="H1170" i="1" s="1"/>
  <c r="I1170" i="1" s="1"/>
  <c r="J1170" i="1" s="1"/>
  <c r="K1170" i="1" s="1"/>
  <c r="L1170" i="1" s="1"/>
  <c r="F1269" i="1"/>
  <c r="G1269" i="1" s="1"/>
  <c r="H1269" i="1" s="1"/>
  <c r="G1167" i="1"/>
  <c r="H1167" i="1" s="1"/>
  <c r="I1167" i="1" s="1"/>
  <c r="F1267" i="1"/>
  <c r="G1267" i="1" s="1"/>
  <c r="H1267" i="1" s="1"/>
  <c r="I1267" i="1" s="1"/>
  <c r="G1165" i="1"/>
  <c r="H1165" i="1" s="1"/>
  <c r="I1165" i="1" s="1"/>
  <c r="F1265" i="1"/>
  <c r="G1265" i="1" s="1"/>
  <c r="H1265" i="1" s="1"/>
  <c r="I1265" i="1" s="1"/>
  <c r="G1162" i="1"/>
  <c r="H1162" i="1" s="1"/>
  <c r="I1162" i="1" s="1"/>
  <c r="J1162" i="1" s="1"/>
  <c r="K1162" i="1" s="1"/>
  <c r="L1162" i="1" s="1"/>
  <c r="F1262" i="1"/>
  <c r="G1262" i="1" s="1"/>
  <c r="H1262" i="1" s="1"/>
  <c r="I1262" i="1" s="1"/>
  <c r="G1160" i="1"/>
  <c r="H1160" i="1" s="1"/>
  <c r="I1160" i="1" s="1"/>
  <c r="J1160" i="1" s="1"/>
  <c r="K1160" i="1" s="1"/>
  <c r="L1160" i="1" s="1"/>
  <c r="F1260" i="1"/>
  <c r="G1260" i="1" s="1"/>
  <c r="H1260" i="1" s="1"/>
  <c r="I1260" i="1" s="1"/>
  <c r="G1158" i="1"/>
  <c r="H1158" i="1" s="1"/>
  <c r="I1158" i="1" s="1"/>
  <c r="J1158" i="1" s="1"/>
  <c r="K1158" i="1" s="1"/>
  <c r="L1158" i="1" s="1"/>
  <c r="F1258" i="1"/>
  <c r="G1258" i="1" s="1"/>
  <c r="H1258" i="1" s="1"/>
  <c r="I1258" i="1" s="1"/>
  <c r="G1156" i="1"/>
  <c r="H1156" i="1" s="1"/>
  <c r="I1156" i="1" s="1"/>
  <c r="J1156" i="1" s="1"/>
  <c r="K1156" i="1" s="1"/>
  <c r="L1156" i="1" s="1"/>
  <c r="F1256" i="1"/>
  <c r="G1256" i="1" s="1"/>
  <c r="H1256" i="1" s="1"/>
  <c r="I1256" i="1" s="1"/>
  <c r="G1154" i="1"/>
  <c r="H1154" i="1" s="1"/>
  <c r="I1154" i="1" s="1"/>
  <c r="J1154" i="1" s="1"/>
  <c r="K1154" i="1" s="1"/>
  <c r="L1154" i="1" s="1"/>
  <c r="F1254" i="1"/>
  <c r="G1254" i="1" s="1"/>
  <c r="H1254" i="1" s="1"/>
  <c r="I1254" i="1" s="1"/>
  <c r="G1152" i="1"/>
  <c r="H1152" i="1" s="1"/>
  <c r="I1152" i="1" s="1"/>
  <c r="J1152" i="1" s="1"/>
  <c r="K1152" i="1" s="1"/>
  <c r="L1152" i="1" s="1"/>
  <c r="F1252" i="1"/>
  <c r="G1252" i="1" s="1"/>
  <c r="H1252" i="1" s="1"/>
  <c r="I1252" i="1" s="1"/>
  <c r="G1237" i="1"/>
  <c r="H1237" i="1" s="1"/>
  <c r="I1237" i="1" s="1"/>
  <c r="J1237" i="1" s="1"/>
  <c r="K1237" i="1" s="1"/>
  <c r="L1237" i="1" s="1"/>
  <c r="G1196" i="1"/>
  <c r="H1196" i="1" s="1"/>
  <c r="I1196" i="1" s="1"/>
  <c r="J1196" i="1" s="1"/>
  <c r="K1196" i="1" s="1"/>
  <c r="L1196" i="1" s="1"/>
  <c r="G1147" i="1"/>
  <c r="H1147" i="1" s="1"/>
  <c r="I1147" i="1" s="1"/>
  <c r="J1147" i="1" s="1"/>
  <c r="K1147" i="1" s="1"/>
  <c r="L1147" i="1" s="1"/>
  <c r="G1145" i="1"/>
  <c r="H1145" i="1" s="1"/>
  <c r="I1145" i="1" s="1"/>
  <c r="J1145" i="1" s="1"/>
  <c r="K1145" i="1" s="1"/>
  <c r="L1145" i="1" s="1"/>
  <c r="G1143" i="1"/>
  <c r="H1143" i="1" s="1"/>
  <c r="I1143" i="1" s="1"/>
  <c r="J1143" i="1" s="1"/>
  <c r="K1143" i="1" s="1"/>
  <c r="L1143" i="1" s="1"/>
  <c r="G1141" i="1"/>
  <c r="H1141" i="1" s="1"/>
  <c r="I1141" i="1" s="1"/>
  <c r="J1141" i="1" s="1"/>
  <c r="K1141" i="1" s="1"/>
  <c r="L1141" i="1" s="1"/>
  <c r="G1139" i="1"/>
  <c r="H1139" i="1" s="1"/>
  <c r="I1139" i="1" s="1"/>
  <c r="J1139" i="1" s="1"/>
  <c r="K1139" i="1" s="1"/>
  <c r="L1139" i="1" s="1"/>
  <c r="G1137" i="1"/>
  <c r="H1137" i="1" s="1"/>
  <c r="I1137" i="1" s="1"/>
  <c r="J1137" i="1" s="1"/>
  <c r="K1137" i="1" s="1"/>
  <c r="L1137" i="1" s="1"/>
  <c r="G1135" i="1"/>
  <c r="H1135" i="1" s="1"/>
  <c r="I1135" i="1" s="1"/>
  <c r="J1135" i="1" s="1"/>
  <c r="K1135" i="1" s="1"/>
  <c r="L1135" i="1" s="1"/>
  <c r="G1133" i="1"/>
  <c r="H1133" i="1" s="1"/>
  <c r="I1133" i="1" s="1"/>
  <c r="J1133" i="1" s="1"/>
  <c r="K1133" i="1" s="1"/>
  <c r="L1133" i="1" s="1"/>
  <c r="G1130" i="1"/>
  <c r="H1130" i="1" s="1"/>
  <c r="I1130" i="1" s="1"/>
  <c r="G1128" i="1"/>
  <c r="H1128" i="1" s="1"/>
  <c r="I1128" i="1" s="1"/>
  <c r="G1126" i="1"/>
  <c r="H1126" i="1" s="1"/>
  <c r="I1126" i="1" s="1"/>
  <c r="G1124" i="1"/>
  <c r="H1124" i="1" s="1"/>
  <c r="I1124" i="1" s="1"/>
  <c r="G1122" i="1"/>
  <c r="H1122" i="1" s="1"/>
  <c r="I1122" i="1" s="1"/>
  <c r="G1119" i="1"/>
  <c r="H1119" i="1" s="1"/>
  <c r="I1119" i="1" s="1"/>
  <c r="J1119" i="1" s="1"/>
  <c r="K1119" i="1" s="1"/>
  <c r="L1119" i="1" s="1"/>
  <c r="G1117" i="1"/>
  <c r="H1117" i="1" s="1"/>
  <c r="I1117" i="1" s="1"/>
  <c r="J1117" i="1" s="1"/>
  <c r="K1117" i="1" s="1"/>
  <c r="L1117" i="1" s="1"/>
  <c r="G1114" i="1"/>
  <c r="H1114" i="1" s="1"/>
  <c r="I1114" i="1" s="1"/>
  <c r="G1112" i="1"/>
  <c r="H1112" i="1" s="1"/>
  <c r="I1112" i="1" s="1"/>
  <c r="G1108" i="1"/>
  <c r="H1108" i="1" s="1"/>
  <c r="I1108" i="1" s="1"/>
  <c r="G1104" i="1"/>
  <c r="H1104" i="1" s="1"/>
  <c r="I1104" i="1" s="1"/>
  <c r="G1102" i="1"/>
  <c r="H1102" i="1" s="1"/>
  <c r="I1102" i="1" s="1"/>
  <c r="G1100" i="1"/>
  <c r="H1100" i="1" s="1"/>
  <c r="I1100" i="1" s="1"/>
  <c r="G1093" i="1"/>
  <c r="H1093" i="1" s="1"/>
  <c r="I1093" i="1" s="1"/>
  <c r="G1091" i="1"/>
  <c r="H1091" i="1" s="1"/>
  <c r="I1091" i="1" s="1"/>
  <c r="G1089" i="1"/>
  <c r="H1089" i="1" s="1"/>
  <c r="I1089" i="1" s="1"/>
  <c r="G1087" i="1"/>
  <c r="H1087" i="1" s="1"/>
  <c r="I1087" i="1" s="1"/>
  <c r="G1082" i="1"/>
  <c r="H1082" i="1" s="1"/>
  <c r="I1082" i="1" s="1"/>
  <c r="G1080" i="1"/>
  <c r="H1080" i="1" s="1"/>
  <c r="I1080" i="1" s="1"/>
  <c r="G1078" i="1"/>
  <c r="H1078" i="1" s="1"/>
  <c r="I1078" i="1" s="1"/>
  <c r="G1076" i="1"/>
  <c r="H1076" i="1" s="1"/>
  <c r="I1076" i="1" s="1"/>
  <c r="G1074" i="1"/>
  <c r="H1074" i="1" s="1"/>
  <c r="I1074" i="1" s="1"/>
  <c r="G1072" i="1"/>
  <c r="H1072" i="1" s="1"/>
  <c r="I1072" i="1" s="1"/>
  <c r="G1070" i="1"/>
  <c r="H1070" i="1" s="1"/>
  <c r="I1070" i="1" s="1"/>
  <c r="G1068" i="1"/>
  <c r="H1068" i="1" s="1"/>
  <c r="I1068" i="1" s="1"/>
  <c r="G1063" i="1"/>
  <c r="H1063" i="1" s="1"/>
  <c r="I1063" i="1" s="1"/>
  <c r="G1061" i="1"/>
  <c r="H1061" i="1" s="1"/>
  <c r="I1061" i="1" s="1"/>
  <c r="G1059" i="1"/>
  <c r="H1059" i="1" s="1"/>
  <c r="I1059" i="1" s="1"/>
  <c r="G1057" i="1"/>
  <c r="H1057" i="1" s="1"/>
  <c r="I1057" i="1" s="1"/>
  <c r="G1053" i="1"/>
  <c r="H1053" i="1" s="1"/>
  <c r="I1053" i="1" s="1"/>
  <c r="G1050" i="1"/>
  <c r="H1050" i="1" s="1"/>
  <c r="I1050" i="1" s="1"/>
  <c r="G1048" i="1"/>
  <c r="H1048" i="1" s="1"/>
  <c r="I1048" i="1" s="1"/>
  <c r="G1046" i="1"/>
  <c r="H1046" i="1" s="1"/>
  <c r="I1046" i="1" s="1"/>
  <c r="G1044" i="1"/>
  <c r="H1044" i="1" s="1"/>
  <c r="I1044" i="1" s="1"/>
  <c r="G1042" i="1"/>
  <c r="H1042" i="1" s="1"/>
  <c r="I1042" i="1" s="1"/>
  <c r="G1039" i="1"/>
  <c r="H1039" i="1" s="1"/>
  <c r="I1039" i="1" s="1"/>
  <c r="G1037" i="1"/>
  <c r="H1037" i="1" s="1"/>
  <c r="I1037" i="1" s="1"/>
  <c r="G1035" i="1"/>
  <c r="H1035" i="1" s="1"/>
  <c r="I1035" i="1" s="1"/>
  <c r="G1033" i="1"/>
  <c r="H1033" i="1" s="1"/>
  <c r="I1033" i="1" s="1"/>
  <c r="G1031" i="1"/>
  <c r="H1031" i="1" s="1"/>
  <c r="I1031" i="1" s="1"/>
  <c r="G1029" i="1"/>
  <c r="H1029" i="1" s="1"/>
  <c r="I1029" i="1" s="1"/>
  <c r="G1027" i="1"/>
  <c r="H1027" i="1" s="1"/>
  <c r="I1027" i="1" s="1"/>
  <c r="G1025" i="1"/>
  <c r="H1025" i="1" s="1"/>
  <c r="I1025" i="1" s="1"/>
  <c r="G1023" i="1"/>
  <c r="H1023" i="1" s="1"/>
  <c r="I1023" i="1" s="1"/>
  <c r="G1022" i="1"/>
  <c r="H1022" i="1" s="1"/>
  <c r="I1022" i="1" s="1"/>
  <c r="G1020" i="1"/>
  <c r="H1020" i="1" s="1"/>
  <c r="I1020" i="1" s="1"/>
  <c r="G1017" i="1"/>
  <c r="H1017" i="1" s="1"/>
  <c r="I1017" i="1" s="1"/>
  <c r="G1015" i="1"/>
  <c r="H1015" i="1" s="1"/>
  <c r="I1015" i="1" s="1"/>
  <c r="G1012" i="1"/>
  <c r="H1012" i="1" s="1"/>
  <c r="I1012" i="1" s="1"/>
  <c r="J1012" i="1" s="1"/>
  <c r="K1012" i="1" s="1"/>
  <c r="L1012" i="1" s="1"/>
  <c r="G1010" i="1"/>
  <c r="H1010" i="1" s="1"/>
  <c r="I1010" i="1" s="1"/>
  <c r="J1010" i="1" s="1"/>
  <c r="K1010" i="1" s="1"/>
  <c r="L1010" i="1" s="1"/>
  <c r="G1008" i="1"/>
  <c r="H1008" i="1" s="1"/>
  <c r="I1008" i="1" s="1"/>
  <c r="J1008" i="1" s="1"/>
  <c r="K1008" i="1" s="1"/>
  <c r="L1008" i="1" s="1"/>
  <c r="G1006" i="1"/>
  <c r="H1006" i="1" s="1"/>
  <c r="I1006" i="1" s="1"/>
  <c r="J1006" i="1" s="1"/>
  <c r="K1006" i="1" s="1"/>
  <c r="L1006" i="1" s="1"/>
  <c r="G1004" i="1"/>
  <c r="H1004" i="1" s="1"/>
  <c r="I1004" i="1" s="1"/>
  <c r="J1004" i="1" s="1"/>
  <c r="K1004" i="1" s="1"/>
  <c r="L1004" i="1" s="1"/>
  <c r="G1002" i="1"/>
  <c r="H1002" i="1" s="1"/>
  <c r="I1002" i="1" s="1"/>
  <c r="J1002" i="1" s="1"/>
  <c r="K1002" i="1" s="1"/>
  <c r="L1002" i="1" s="1"/>
  <c r="G1000" i="1"/>
  <c r="H1000" i="1" s="1"/>
  <c r="I1000" i="1" s="1"/>
  <c r="J1000" i="1" s="1"/>
  <c r="K1000" i="1" s="1"/>
  <c r="L1000" i="1" s="1"/>
  <c r="G973" i="1"/>
  <c r="H973" i="1" s="1"/>
  <c r="I973" i="1" s="1"/>
  <c r="G971" i="1"/>
  <c r="H971" i="1" s="1"/>
  <c r="I971" i="1" s="1"/>
  <c r="G969" i="1"/>
  <c r="H969" i="1" s="1"/>
  <c r="I969" i="1" s="1"/>
  <c r="G967" i="1"/>
  <c r="H967" i="1" s="1"/>
  <c r="I967" i="1" s="1"/>
  <c r="G964" i="1"/>
  <c r="H964" i="1" s="1"/>
  <c r="I964" i="1" s="1"/>
  <c r="J964" i="1" s="1"/>
  <c r="K964" i="1" s="1"/>
  <c r="L964" i="1" s="1"/>
  <c r="G962" i="1"/>
  <c r="H962" i="1" s="1"/>
  <c r="I962" i="1" s="1"/>
  <c r="J962" i="1" s="1"/>
  <c r="K962" i="1" s="1"/>
  <c r="L962" i="1" s="1"/>
  <c r="G960" i="1"/>
  <c r="H960" i="1" s="1"/>
  <c r="I960" i="1" s="1"/>
  <c r="J960" i="1" s="1"/>
  <c r="K960" i="1" s="1"/>
  <c r="L960" i="1" s="1"/>
  <c r="G958" i="1"/>
  <c r="H958" i="1" s="1"/>
  <c r="I958" i="1" s="1"/>
  <c r="J958" i="1" s="1"/>
  <c r="K958" i="1" s="1"/>
  <c r="L958" i="1" s="1"/>
  <c r="G956" i="1"/>
  <c r="H956" i="1" s="1"/>
  <c r="I956" i="1" s="1"/>
  <c r="J956" i="1" s="1"/>
  <c r="K956" i="1" s="1"/>
  <c r="L956" i="1" s="1"/>
  <c r="G954" i="1"/>
  <c r="H954" i="1" s="1"/>
  <c r="I954" i="1" s="1"/>
  <c r="J954" i="1" s="1"/>
  <c r="K954" i="1" s="1"/>
  <c r="L954" i="1" s="1"/>
  <c r="G952" i="1"/>
  <c r="H952" i="1" s="1"/>
  <c r="I952" i="1" s="1"/>
  <c r="J952" i="1" s="1"/>
  <c r="K952" i="1" s="1"/>
  <c r="L952" i="1" s="1"/>
  <c r="G949" i="1"/>
  <c r="H949" i="1" s="1"/>
  <c r="I949" i="1" s="1"/>
  <c r="G947" i="1"/>
  <c r="H947" i="1" s="1"/>
  <c r="I947" i="1" s="1"/>
  <c r="G945" i="1"/>
  <c r="H945" i="1" s="1"/>
  <c r="I945" i="1" s="1"/>
  <c r="G943" i="1"/>
  <c r="H943" i="1" s="1"/>
  <c r="I943" i="1" s="1"/>
  <c r="G941" i="1"/>
  <c r="H941" i="1" s="1"/>
  <c r="I941" i="1" s="1"/>
  <c r="G939" i="1"/>
  <c r="H939" i="1" s="1"/>
  <c r="I939" i="1" s="1"/>
  <c r="G937" i="1"/>
  <c r="H937" i="1" s="1"/>
  <c r="I937" i="1" s="1"/>
  <c r="G935" i="1"/>
  <c r="H935" i="1" s="1"/>
  <c r="I935" i="1" s="1"/>
  <c r="G932" i="1"/>
  <c r="H932" i="1" s="1"/>
  <c r="I932" i="1" s="1"/>
  <c r="J932" i="1" s="1"/>
  <c r="K932" i="1" s="1"/>
  <c r="L932" i="1" s="1"/>
  <c r="G930" i="1"/>
  <c r="H930" i="1" s="1"/>
  <c r="I930" i="1" s="1"/>
  <c r="J930" i="1" s="1"/>
  <c r="K930" i="1" s="1"/>
  <c r="L930" i="1" s="1"/>
  <c r="G928" i="1"/>
  <c r="H928" i="1" s="1"/>
  <c r="I928" i="1" s="1"/>
  <c r="J928" i="1" s="1"/>
  <c r="K928" i="1" s="1"/>
  <c r="L928" i="1" s="1"/>
  <c r="G926" i="1"/>
  <c r="H926" i="1" s="1"/>
  <c r="I926" i="1" s="1"/>
  <c r="J926" i="1" s="1"/>
  <c r="K926" i="1" s="1"/>
  <c r="L926" i="1" s="1"/>
  <c r="G924" i="1"/>
  <c r="H924" i="1" s="1"/>
  <c r="I924" i="1" s="1"/>
  <c r="J924" i="1" s="1"/>
  <c r="K924" i="1" s="1"/>
  <c r="L924" i="1" s="1"/>
  <c r="G922" i="1"/>
  <c r="H922" i="1" s="1"/>
  <c r="I922" i="1" s="1"/>
  <c r="J922" i="1" s="1"/>
  <c r="K922" i="1" s="1"/>
  <c r="L922" i="1" s="1"/>
  <c r="G920" i="1"/>
  <c r="H920" i="1" s="1"/>
  <c r="I920" i="1" s="1"/>
  <c r="J920" i="1" s="1"/>
  <c r="K920" i="1" s="1"/>
  <c r="L920" i="1" s="1"/>
  <c r="G917" i="1"/>
  <c r="H917" i="1" s="1"/>
  <c r="I917" i="1" s="1"/>
  <c r="G915" i="1"/>
  <c r="H915" i="1" s="1"/>
  <c r="I915" i="1" s="1"/>
  <c r="G913" i="1"/>
  <c r="H913" i="1" s="1"/>
  <c r="I913" i="1" s="1"/>
  <c r="G911" i="1"/>
  <c r="H911" i="1" s="1"/>
  <c r="I911" i="1" s="1"/>
  <c r="G909" i="1"/>
  <c r="H909" i="1" s="1"/>
  <c r="I909" i="1" s="1"/>
  <c r="G907" i="1"/>
  <c r="H907" i="1" s="1"/>
  <c r="I907" i="1" s="1"/>
  <c r="G905" i="1"/>
  <c r="H905" i="1" s="1"/>
  <c r="I905" i="1" s="1"/>
  <c r="G903" i="1"/>
  <c r="H903" i="1" s="1"/>
  <c r="I903" i="1" s="1"/>
  <c r="G900" i="1"/>
  <c r="H900" i="1" s="1"/>
  <c r="I900" i="1" s="1"/>
  <c r="J900" i="1" s="1"/>
  <c r="K900" i="1" s="1"/>
  <c r="L900" i="1" s="1"/>
  <c r="G898" i="1"/>
  <c r="H898" i="1" s="1"/>
  <c r="I898" i="1" s="1"/>
  <c r="J898" i="1" s="1"/>
  <c r="K898" i="1" s="1"/>
  <c r="L898" i="1" s="1"/>
  <c r="G896" i="1"/>
  <c r="H896" i="1" s="1"/>
  <c r="I896" i="1" s="1"/>
  <c r="J896" i="1" s="1"/>
  <c r="K896" i="1" s="1"/>
  <c r="L896" i="1" s="1"/>
  <c r="G894" i="1"/>
  <c r="H894" i="1" s="1"/>
  <c r="I894" i="1" s="1"/>
  <c r="J894" i="1" s="1"/>
  <c r="K894" i="1" s="1"/>
  <c r="L894" i="1" s="1"/>
  <c r="G892" i="1"/>
  <c r="H892" i="1" s="1"/>
  <c r="I892" i="1" s="1"/>
  <c r="J892" i="1" s="1"/>
  <c r="K892" i="1" s="1"/>
  <c r="L892" i="1" s="1"/>
  <c r="G884" i="1"/>
  <c r="H884" i="1" s="1"/>
  <c r="I884" i="1" s="1"/>
  <c r="J884" i="1" s="1"/>
  <c r="K884" i="1" s="1"/>
  <c r="L884" i="1" s="1"/>
  <c r="G877" i="1"/>
  <c r="H877" i="1" s="1"/>
  <c r="I877" i="1" s="1"/>
  <c r="G875" i="1"/>
  <c r="H875" i="1" s="1"/>
  <c r="I875" i="1" s="1"/>
  <c r="G872" i="1"/>
  <c r="H872" i="1" s="1"/>
  <c r="I872" i="1" s="1"/>
  <c r="J872" i="1" s="1"/>
  <c r="K872" i="1" s="1"/>
  <c r="L872" i="1" s="1"/>
  <c r="G866" i="1"/>
  <c r="H866" i="1" s="1"/>
  <c r="I866" i="1" s="1"/>
  <c r="G864" i="1"/>
  <c r="H864" i="1" s="1"/>
  <c r="I864" i="1" s="1"/>
  <c r="G862" i="1"/>
  <c r="H862" i="1" s="1"/>
  <c r="I862" i="1" s="1"/>
  <c r="G859" i="1"/>
  <c r="H859" i="1" s="1"/>
  <c r="I859" i="1" s="1"/>
  <c r="J859" i="1" s="1"/>
  <c r="K859" i="1" s="1"/>
  <c r="L859" i="1" s="1"/>
  <c r="G857" i="1"/>
  <c r="H857" i="1" s="1"/>
  <c r="I857" i="1" s="1"/>
  <c r="J857" i="1" s="1"/>
  <c r="K857" i="1" s="1"/>
  <c r="L857" i="1" s="1"/>
  <c r="G850" i="1"/>
  <c r="H850" i="1" s="1"/>
  <c r="I850" i="1" s="1"/>
  <c r="G848" i="1"/>
  <c r="H848" i="1" s="1"/>
  <c r="I848" i="1" s="1"/>
  <c r="G846" i="1"/>
  <c r="H846" i="1" s="1"/>
  <c r="I846" i="1" s="1"/>
  <c r="G844" i="1"/>
  <c r="H844" i="1" s="1"/>
  <c r="I844" i="1" s="1"/>
  <c r="G842" i="1"/>
  <c r="H842" i="1" s="1"/>
  <c r="I842" i="1" s="1"/>
  <c r="G840" i="1"/>
  <c r="H840" i="1" s="1"/>
  <c r="I840" i="1" s="1"/>
  <c r="G838" i="1"/>
  <c r="H838" i="1" s="1"/>
  <c r="I838" i="1" s="1"/>
  <c r="G836" i="1"/>
  <c r="H836" i="1" s="1"/>
  <c r="I836" i="1" s="1"/>
  <c r="G834" i="1"/>
  <c r="H834" i="1" s="1"/>
  <c r="I834" i="1" s="1"/>
  <c r="G832" i="1"/>
  <c r="H832" i="1" s="1"/>
  <c r="I832" i="1" s="1"/>
  <c r="G830" i="1"/>
  <c r="H830" i="1" s="1"/>
  <c r="I830" i="1" s="1"/>
  <c r="G803" i="1"/>
  <c r="H803" i="1" s="1"/>
  <c r="I803" i="1" s="1"/>
  <c r="J803" i="1" s="1"/>
  <c r="K803" i="1" s="1"/>
  <c r="L803" i="1" s="1"/>
  <c r="G801" i="1"/>
  <c r="H801" i="1" s="1"/>
  <c r="I801" i="1" s="1"/>
  <c r="J801" i="1" s="1"/>
  <c r="K801" i="1" s="1"/>
  <c r="L801" i="1" s="1"/>
  <c r="G799" i="1"/>
  <c r="H799" i="1" s="1"/>
  <c r="I799" i="1" s="1"/>
  <c r="J799" i="1" s="1"/>
  <c r="K799" i="1" s="1"/>
  <c r="L799" i="1" s="1"/>
  <c r="G796" i="1"/>
  <c r="H796" i="1" s="1"/>
  <c r="I796" i="1" s="1"/>
  <c r="G794" i="1"/>
  <c r="H794" i="1" s="1"/>
  <c r="I794" i="1" s="1"/>
  <c r="G792" i="1"/>
  <c r="H792" i="1" s="1"/>
  <c r="I792" i="1" s="1"/>
  <c r="G790" i="1"/>
  <c r="H790" i="1" s="1"/>
  <c r="I790" i="1" s="1"/>
  <c r="G788" i="1"/>
  <c r="H788" i="1" s="1"/>
  <c r="I788" i="1" s="1"/>
  <c r="G786" i="1"/>
  <c r="H786" i="1" s="1"/>
  <c r="I786" i="1" s="1"/>
  <c r="G784" i="1"/>
  <c r="H784" i="1" s="1"/>
  <c r="I784" i="1" s="1"/>
  <c r="G782" i="1"/>
  <c r="H782" i="1" s="1"/>
  <c r="I782" i="1" s="1"/>
  <c r="G780" i="1"/>
  <c r="H780" i="1" s="1"/>
  <c r="I780" i="1" s="1"/>
  <c r="G778" i="1"/>
  <c r="H778" i="1" s="1"/>
  <c r="I778" i="1" s="1"/>
  <c r="G776" i="1"/>
  <c r="H776" i="1" s="1"/>
  <c r="I776" i="1" s="1"/>
  <c r="G774" i="1"/>
  <c r="H774" i="1" s="1"/>
  <c r="I774" i="1" s="1"/>
  <c r="G771" i="1"/>
  <c r="H771" i="1" s="1"/>
  <c r="I771" i="1" s="1"/>
  <c r="J771" i="1" s="1"/>
  <c r="K771" i="1" s="1"/>
  <c r="L771" i="1" s="1"/>
  <c r="G769" i="1"/>
  <c r="H769" i="1" s="1"/>
  <c r="I769" i="1" s="1"/>
  <c r="J769" i="1" s="1"/>
  <c r="K769" i="1" s="1"/>
  <c r="L769" i="1" s="1"/>
  <c r="G767" i="1"/>
  <c r="H767" i="1" s="1"/>
  <c r="I767" i="1" s="1"/>
  <c r="J767" i="1" s="1"/>
  <c r="K767" i="1" s="1"/>
  <c r="L767" i="1" s="1"/>
  <c r="G764" i="1"/>
  <c r="H764" i="1" s="1"/>
  <c r="I764" i="1" s="1"/>
  <c r="G762" i="1"/>
  <c r="H762" i="1" s="1"/>
  <c r="I762" i="1" s="1"/>
  <c r="G760" i="1"/>
  <c r="H760" i="1" s="1"/>
  <c r="I760" i="1" s="1"/>
  <c r="G758" i="1"/>
  <c r="H758" i="1" s="1"/>
  <c r="I758" i="1" s="1"/>
  <c r="G756" i="1"/>
  <c r="H756" i="1" s="1"/>
  <c r="I756" i="1" s="1"/>
  <c r="G754" i="1"/>
  <c r="H754" i="1" s="1"/>
  <c r="I754" i="1" s="1"/>
  <c r="G752" i="1"/>
  <c r="H752" i="1" s="1"/>
  <c r="I752" i="1" s="1"/>
  <c r="G750" i="1"/>
  <c r="H750" i="1" s="1"/>
  <c r="I750" i="1" s="1"/>
  <c r="G748" i="1"/>
  <c r="H748" i="1" s="1"/>
  <c r="I748" i="1" s="1"/>
  <c r="G746" i="1"/>
  <c r="H746" i="1" s="1"/>
  <c r="I746" i="1" s="1"/>
  <c r="G744" i="1"/>
  <c r="H744" i="1" s="1"/>
  <c r="I744" i="1" s="1"/>
  <c r="G742" i="1"/>
  <c r="H742" i="1" s="1"/>
  <c r="I742" i="1" s="1"/>
  <c r="G740" i="1"/>
  <c r="H740" i="1" s="1"/>
  <c r="I740" i="1" s="1"/>
  <c r="G737" i="1"/>
  <c r="H737" i="1" s="1"/>
  <c r="I737" i="1" s="1"/>
  <c r="J737" i="1" s="1"/>
  <c r="K737" i="1" s="1"/>
  <c r="L737" i="1" s="1"/>
  <c r="G735" i="1"/>
  <c r="H735" i="1" s="1"/>
  <c r="I735" i="1" s="1"/>
  <c r="J735" i="1" s="1"/>
  <c r="K735" i="1" s="1"/>
  <c r="L735" i="1" s="1"/>
  <c r="G726" i="1"/>
  <c r="H726" i="1" s="1"/>
  <c r="I726" i="1" s="1"/>
  <c r="G724" i="1"/>
  <c r="H724" i="1" s="1"/>
  <c r="I724" i="1" s="1"/>
  <c r="G722" i="1"/>
  <c r="H722" i="1" s="1"/>
  <c r="I722" i="1" s="1"/>
  <c r="G720" i="1"/>
  <c r="H720" i="1" s="1"/>
  <c r="I720" i="1" s="1"/>
  <c r="G718" i="1"/>
  <c r="H718" i="1" s="1"/>
  <c r="I718" i="1" s="1"/>
  <c r="G716" i="1"/>
  <c r="H716" i="1" s="1"/>
  <c r="I716" i="1" s="1"/>
  <c r="G714" i="1"/>
  <c r="H714" i="1" s="1"/>
  <c r="I714" i="1" s="1"/>
  <c r="G712" i="1"/>
  <c r="H712" i="1" s="1"/>
  <c r="I712" i="1" s="1"/>
  <c r="G710" i="1"/>
  <c r="H710" i="1" s="1"/>
  <c r="I710" i="1" s="1"/>
  <c r="G707" i="1"/>
  <c r="H707" i="1" s="1"/>
  <c r="I707" i="1" s="1"/>
  <c r="J707" i="1" s="1"/>
  <c r="K707" i="1" s="1"/>
  <c r="L707" i="1" s="1"/>
  <c r="G705" i="1"/>
  <c r="H705" i="1" s="1"/>
  <c r="I705" i="1" s="1"/>
  <c r="J705" i="1" s="1"/>
  <c r="K705" i="1" s="1"/>
  <c r="L705" i="1" s="1"/>
  <c r="G702" i="1"/>
  <c r="H702" i="1" s="1"/>
  <c r="I702" i="1" s="1"/>
  <c r="J702" i="1" s="1"/>
  <c r="K702" i="1" s="1"/>
  <c r="L702" i="1" s="1"/>
  <c r="G700" i="1"/>
  <c r="H700" i="1" s="1"/>
  <c r="I700" i="1" s="1"/>
  <c r="J700" i="1" s="1"/>
  <c r="K700" i="1" s="1"/>
  <c r="L700" i="1" s="1"/>
  <c r="G698" i="1"/>
  <c r="H698" i="1" s="1"/>
  <c r="I698" i="1" s="1"/>
  <c r="J698" i="1" s="1"/>
  <c r="K698" i="1" s="1"/>
  <c r="L698" i="1" s="1"/>
  <c r="G696" i="1"/>
  <c r="H696" i="1" s="1"/>
  <c r="I696" i="1" s="1"/>
  <c r="J696" i="1" s="1"/>
  <c r="K696" i="1" s="1"/>
  <c r="L696" i="1" s="1"/>
  <c r="G675" i="1"/>
  <c r="H675" i="1" s="1"/>
  <c r="I675" i="1" s="1"/>
  <c r="G673" i="1"/>
  <c r="H673" i="1" s="1"/>
  <c r="I673" i="1" s="1"/>
  <c r="G671" i="1"/>
  <c r="H671" i="1" s="1"/>
  <c r="I671" i="1" s="1"/>
  <c r="G669" i="1"/>
  <c r="H669" i="1" s="1"/>
  <c r="I669" i="1" s="1"/>
  <c r="G666" i="1"/>
  <c r="H666" i="1" s="1"/>
  <c r="I666" i="1" s="1"/>
  <c r="G664" i="1"/>
  <c r="H664" i="1" s="1"/>
  <c r="I664" i="1" s="1"/>
  <c r="G645" i="1"/>
  <c r="H645" i="1" s="1"/>
  <c r="I645" i="1" s="1"/>
  <c r="J645" i="1" s="1"/>
  <c r="K645" i="1" s="1"/>
  <c r="L645" i="1" s="1"/>
  <c r="G643" i="1"/>
  <c r="H643" i="1" s="1"/>
  <c r="I643" i="1" s="1"/>
  <c r="J643" i="1" s="1"/>
  <c r="K643" i="1" s="1"/>
  <c r="L643" i="1" s="1"/>
  <c r="G641" i="1"/>
  <c r="H641" i="1" s="1"/>
  <c r="I641" i="1" s="1"/>
  <c r="J641" i="1" s="1"/>
  <c r="K641" i="1" s="1"/>
  <c r="L641" i="1" s="1"/>
  <c r="G639" i="1"/>
  <c r="H639" i="1" s="1"/>
  <c r="I639" i="1" s="1"/>
  <c r="J639" i="1" s="1"/>
  <c r="K639" i="1" s="1"/>
  <c r="L639" i="1" s="1"/>
  <c r="G637" i="1"/>
  <c r="H637" i="1" s="1"/>
  <c r="I637" i="1" s="1"/>
  <c r="J637" i="1" s="1"/>
  <c r="K637" i="1" s="1"/>
  <c r="L637" i="1" s="1"/>
  <c r="G635" i="1"/>
  <c r="H635" i="1" s="1"/>
  <c r="I635" i="1" s="1"/>
  <c r="J635" i="1" s="1"/>
  <c r="K635" i="1" s="1"/>
  <c r="L635" i="1" s="1"/>
  <c r="G633" i="1"/>
  <c r="H633" i="1" s="1"/>
  <c r="I633" i="1" s="1"/>
  <c r="J633" i="1" s="1"/>
  <c r="K633" i="1" s="1"/>
  <c r="L633" i="1" s="1"/>
  <c r="G630" i="1"/>
  <c r="H630" i="1" s="1"/>
  <c r="I630" i="1" s="1"/>
  <c r="G611" i="1"/>
  <c r="H611" i="1" s="1"/>
  <c r="I611" i="1" s="1"/>
  <c r="J611" i="1" s="1"/>
  <c r="K611" i="1" s="1"/>
  <c r="L611" i="1" s="1"/>
  <c r="G609" i="1"/>
  <c r="H609" i="1" s="1"/>
  <c r="I609" i="1" s="1"/>
  <c r="J609" i="1" s="1"/>
  <c r="K609" i="1" s="1"/>
  <c r="L609" i="1" s="1"/>
  <c r="G607" i="1"/>
  <c r="H607" i="1" s="1"/>
  <c r="I607" i="1" s="1"/>
  <c r="J607" i="1" s="1"/>
  <c r="K607" i="1" s="1"/>
  <c r="L607" i="1" s="1"/>
  <c r="G604" i="1"/>
  <c r="H604" i="1" s="1"/>
  <c r="I604" i="1" s="1"/>
  <c r="G602" i="1"/>
  <c r="H602" i="1" s="1"/>
  <c r="I602" i="1" s="1"/>
  <c r="G600" i="1"/>
  <c r="H600" i="1" s="1"/>
  <c r="I600" i="1" s="1"/>
  <c r="G598" i="1"/>
  <c r="H598" i="1" s="1"/>
  <c r="I598" i="1" s="1"/>
  <c r="G596" i="1"/>
  <c r="H596" i="1" s="1"/>
  <c r="I596" i="1" s="1"/>
  <c r="G594" i="1"/>
  <c r="H594" i="1" s="1"/>
  <c r="I594" i="1" s="1"/>
  <c r="G592" i="1"/>
  <c r="H592" i="1" s="1"/>
  <c r="I592" i="1" s="1"/>
  <c r="G590" i="1"/>
  <c r="H590" i="1" s="1"/>
  <c r="I590" i="1" s="1"/>
  <c r="G516" i="1"/>
  <c r="H516" i="1" s="1"/>
  <c r="I516" i="1" s="1"/>
  <c r="G514" i="1"/>
  <c r="H514" i="1" s="1"/>
  <c r="I514" i="1" s="1"/>
  <c r="G578" i="1"/>
  <c r="H578" i="1" s="1"/>
  <c r="I578" i="1" s="1"/>
  <c r="G576" i="1"/>
  <c r="H576" i="1" s="1"/>
  <c r="I576" i="1" s="1"/>
  <c r="G574" i="1"/>
  <c r="H574" i="1" s="1"/>
  <c r="I574" i="1" s="1"/>
  <c r="G572" i="1"/>
  <c r="H572" i="1" s="1"/>
  <c r="I572" i="1" s="1"/>
  <c r="G570" i="1"/>
  <c r="H570" i="1" s="1"/>
  <c r="I570" i="1" s="1"/>
  <c r="G568" i="1"/>
  <c r="H568" i="1" s="1"/>
  <c r="I568" i="1" s="1"/>
  <c r="G566" i="1"/>
  <c r="H566" i="1" s="1"/>
  <c r="I566" i="1" s="1"/>
  <c r="G564" i="1"/>
  <c r="H564" i="1" s="1"/>
  <c r="I564" i="1" s="1"/>
  <c r="J564" i="1" s="1"/>
  <c r="G562" i="1"/>
  <c r="H562" i="1" s="1"/>
  <c r="I562" i="1" s="1"/>
  <c r="J562" i="1" s="1"/>
  <c r="G560" i="1"/>
  <c r="H560" i="1" s="1"/>
  <c r="I560" i="1" s="1"/>
  <c r="J560" i="1" s="1"/>
  <c r="G558" i="1"/>
  <c r="H558" i="1" s="1"/>
  <c r="I558" i="1" s="1"/>
  <c r="J558" i="1" s="1"/>
  <c r="G556" i="1"/>
  <c r="H556" i="1" s="1"/>
  <c r="I556" i="1" s="1"/>
  <c r="J556" i="1" s="1"/>
  <c r="G554" i="1"/>
  <c r="H554" i="1" s="1"/>
  <c r="G552" i="1"/>
  <c r="H552" i="1" s="1"/>
  <c r="I552" i="1" s="1"/>
  <c r="J552" i="1" s="1"/>
  <c r="K552" i="1" s="1"/>
  <c r="L552" i="1" s="1"/>
  <c r="G550" i="1"/>
  <c r="H550" i="1" s="1"/>
  <c r="I550" i="1" s="1"/>
  <c r="J550" i="1" s="1"/>
  <c r="K550" i="1" s="1"/>
  <c r="L550" i="1" s="1"/>
  <c r="G530" i="1"/>
  <c r="H530" i="1" s="1"/>
  <c r="I530" i="1" s="1"/>
  <c r="J530" i="1" s="1"/>
  <c r="K530" i="1" s="1"/>
  <c r="L530" i="1" s="1"/>
  <c r="G528" i="1"/>
  <c r="H528" i="1" s="1"/>
  <c r="I528" i="1" s="1"/>
  <c r="J528" i="1" s="1"/>
  <c r="K528" i="1" s="1"/>
  <c r="L528" i="1" s="1"/>
  <c r="G526" i="1"/>
  <c r="H526" i="1" s="1"/>
  <c r="I526" i="1" s="1"/>
  <c r="J526" i="1" s="1"/>
  <c r="K526" i="1" s="1"/>
  <c r="L526" i="1" s="1"/>
  <c r="G524" i="1"/>
  <c r="H524" i="1" s="1"/>
  <c r="I524" i="1" s="1"/>
  <c r="J524" i="1" s="1"/>
  <c r="K524" i="1" s="1"/>
  <c r="L524" i="1" s="1"/>
  <c r="G522" i="1"/>
  <c r="H522" i="1" s="1"/>
  <c r="I522" i="1" s="1"/>
  <c r="J522" i="1" s="1"/>
  <c r="K522" i="1" s="1"/>
  <c r="L522" i="1" s="1"/>
  <c r="G520" i="1"/>
  <c r="H520" i="1" s="1"/>
  <c r="I520" i="1" s="1"/>
  <c r="J520" i="1" s="1"/>
  <c r="K520" i="1" s="1"/>
  <c r="L520" i="1" s="1"/>
  <c r="G518" i="1"/>
  <c r="H518" i="1" s="1"/>
  <c r="I518" i="1" s="1"/>
  <c r="J518" i="1" s="1"/>
  <c r="K518" i="1" s="1"/>
  <c r="L518" i="1" s="1"/>
  <c r="G498" i="1"/>
  <c r="H498" i="1" s="1"/>
  <c r="I498" i="1" s="1"/>
  <c r="J498" i="1" s="1"/>
  <c r="K498" i="1" s="1"/>
  <c r="L498" i="1" s="1"/>
  <c r="G496" i="1"/>
  <c r="H496" i="1" s="1"/>
  <c r="I496" i="1" s="1"/>
  <c r="J496" i="1" s="1"/>
  <c r="K496" i="1" s="1"/>
  <c r="L496" i="1" s="1"/>
  <c r="G494" i="1"/>
  <c r="H494" i="1" s="1"/>
  <c r="I494" i="1" s="1"/>
  <c r="J494" i="1" s="1"/>
  <c r="K494" i="1" s="1"/>
  <c r="L494" i="1" s="1"/>
  <c r="G492" i="1"/>
  <c r="H492" i="1" s="1"/>
  <c r="I492" i="1" s="1"/>
  <c r="J492" i="1" s="1"/>
  <c r="K492" i="1" s="1"/>
  <c r="L492" i="1" s="1"/>
  <c r="G490" i="1"/>
  <c r="H490" i="1" s="1"/>
  <c r="I490" i="1" s="1"/>
  <c r="J490" i="1" s="1"/>
  <c r="K490" i="1" s="1"/>
  <c r="L490" i="1" s="1"/>
  <c r="G487" i="1"/>
  <c r="H487" i="1" s="1"/>
  <c r="I487" i="1" s="1"/>
  <c r="G485" i="1"/>
  <c r="H485" i="1" s="1"/>
  <c r="I485" i="1" s="1"/>
  <c r="G483" i="1"/>
  <c r="H483" i="1" s="1"/>
  <c r="I483" i="1" s="1"/>
  <c r="G481" i="1"/>
  <c r="H481" i="1" s="1"/>
  <c r="I481" i="1" s="1"/>
  <c r="G479" i="1"/>
  <c r="H479" i="1" s="1"/>
  <c r="I479" i="1" s="1"/>
  <c r="G477" i="1"/>
  <c r="H477" i="1" s="1"/>
  <c r="I477" i="1" s="1"/>
  <c r="G475" i="1"/>
  <c r="H475" i="1" s="1"/>
  <c r="I475" i="1" s="1"/>
  <c r="G473" i="1"/>
  <c r="H473" i="1" s="1"/>
  <c r="I473" i="1" s="1"/>
  <c r="G470" i="1"/>
  <c r="H470" i="1" s="1"/>
  <c r="I470" i="1" s="1"/>
  <c r="J470" i="1" s="1"/>
  <c r="K470" i="1" s="1"/>
  <c r="L470" i="1" s="1"/>
  <c r="G468" i="1"/>
  <c r="H468" i="1" s="1"/>
  <c r="I468" i="1" s="1"/>
  <c r="J468" i="1" s="1"/>
  <c r="K468" i="1" s="1"/>
  <c r="L468" i="1" s="1"/>
  <c r="G466" i="1"/>
  <c r="H466" i="1" s="1"/>
  <c r="I466" i="1" s="1"/>
  <c r="J466" i="1" s="1"/>
  <c r="K466" i="1" s="1"/>
  <c r="L466" i="1" s="1"/>
  <c r="G464" i="1"/>
  <c r="H464" i="1" s="1"/>
  <c r="I464" i="1" s="1"/>
  <c r="J464" i="1" s="1"/>
  <c r="K464" i="1" s="1"/>
  <c r="L464" i="1" s="1"/>
  <c r="G462" i="1"/>
  <c r="H462" i="1" s="1"/>
  <c r="I462" i="1" s="1"/>
  <c r="J462" i="1" s="1"/>
  <c r="K462" i="1" s="1"/>
  <c r="L462" i="1" s="1"/>
  <c r="G460" i="1"/>
  <c r="H460" i="1" s="1"/>
  <c r="I460" i="1" s="1"/>
  <c r="J460" i="1" s="1"/>
  <c r="K460" i="1" s="1"/>
  <c r="L460" i="1" s="1"/>
  <c r="G456" i="1"/>
  <c r="H456" i="1" s="1"/>
  <c r="I456" i="1" s="1"/>
  <c r="G454" i="1"/>
  <c r="H454" i="1" s="1"/>
  <c r="I454" i="1" s="1"/>
  <c r="G452" i="1"/>
  <c r="H452" i="1" s="1"/>
  <c r="I452" i="1" s="1"/>
  <c r="G448" i="1"/>
  <c r="H448" i="1" s="1"/>
  <c r="I448" i="1" s="1"/>
  <c r="G446" i="1"/>
  <c r="H446" i="1" s="1"/>
  <c r="I446" i="1" s="1"/>
  <c r="G444" i="1"/>
  <c r="H444" i="1" s="1"/>
  <c r="I444" i="1" s="1"/>
  <c r="G441" i="1"/>
  <c r="H441" i="1" s="1"/>
  <c r="I441" i="1" s="1"/>
  <c r="J441" i="1" s="1"/>
  <c r="K441" i="1" s="1"/>
  <c r="L441" i="1" s="1"/>
  <c r="G439" i="1"/>
  <c r="H439" i="1" s="1"/>
  <c r="I439" i="1" s="1"/>
  <c r="J439" i="1" s="1"/>
  <c r="K439" i="1" s="1"/>
  <c r="L439" i="1" s="1"/>
  <c r="G437" i="1"/>
  <c r="H437" i="1" s="1"/>
  <c r="I437" i="1" s="1"/>
  <c r="J437" i="1" s="1"/>
  <c r="K437" i="1" s="1"/>
  <c r="L437" i="1" s="1"/>
  <c r="G435" i="1"/>
  <c r="H435" i="1" s="1"/>
  <c r="I435" i="1" s="1"/>
  <c r="J435" i="1" s="1"/>
  <c r="K435" i="1" s="1"/>
  <c r="L435" i="1" s="1"/>
  <c r="G433" i="1"/>
  <c r="H433" i="1" s="1"/>
  <c r="I433" i="1" s="1"/>
  <c r="J433" i="1" s="1"/>
  <c r="K433" i="1" s="1"/>
  <c r="L433" i="1" s="1"/>
  <c r="G431" i="1"/>
  <c r="H431" i="1" s="1"/>
  <c r="I431" i="1" s="1"/>
  <c r="J431" i="1" s="1"/>
  <c r="K431" i="1" s="1"/>
  <c r="L431" i="1" s="1"/>
  <c r="G429" i="1"/>
  <c r="H429" i="1" s="1"/>
  <c r="I429" i="1" s="1"/>
  <c r="J429" i="1" s="1"/>
  <c r="K429" i="1" s="1"/>
  <c r="L429" i="1" s="1"/>
  <c r="G426" i="1"/>
  <c r="H426" i="1" s="1"/>
  <c r="I426" i="1" s="1"/>
  <c r="G424" i="1"/>
  <c r="H424" i="1" s="1"/>
  <c r="I424" i="1" s="1"/>
  <c r="G422" i="1"/>
  <c r="H422" i="1" s="1"/>
  <c r="I422" i="1" s="1"/>
  <c r="G420" i="1"/>
  <c r="H420" i="1" s="1"/>
  <c r="I420" i="1" s="1"/>
  <c r="G418" i="1"/>
  <c r="H418" i="1" s="1"/>
  <c r="I418" i="1" s="1"/>
  <c r="G416" i="1"/>
  <c r="H416" i="1" s="1"/>
  <c r="I416" i="1" s="1"/>
  <c r="G414" i="1"/>
  <c r="H414" i="1" s="1"/>
  <c r="I414" i="1" s="1"/>
  <c r="G411" i="1"/>
  <c r="H411" i="1" s="1"/>
  <c r="G409" i="1"/>
  <c r="H409" i="1" s="1"/>
  <c r="G407" i="1"/>
  <c r="H407" i="1" s="1"/>
  <c r="G404" i="1"/>
  <c r="H404" i="1" s="1"/>
  <c r="G402" i="1"/>
  <c r="H402" i="1" s="1"/>
  <c r="G400" i="1"/>
  <c r="H400" i="1" s="1"/>
  <c r="G398" i="1"/>
  <c r="H398" i="1" s="1"/>
  <c r="G395" i="1"/>
  <c r="H395" i="1" s="1"/>
  <c r="G393" i="1"/>
  <c r="H393" i="1" s="1"/>
  <c r="G391" i="1"/>
  <c r="H391" i="1" s="1"/>
  <c r="G388" i="1"/>
  <c r="H388" i="1" s="1"/>
  <c r="G386" i="1"/>
  <c r="H386" i="1" s="1"/>
  <c r="G384" i="1"/>
  <c r="H384" i="1" s="1"/>
  <c r="I384" i="1" s="1"/>
  <c r="G382" i="1"/>
  <c r="H382" i="1" s="1"/>
  <c r="I382" i="1" s="1"/>
  <c r="G380" i="1"/>
  <c r="H380" i="1" s="1"/>
  <c r="I380" i="1" s="1"/>
  <c r="G378" i="1"/>
  <c r="H378" i="1" s="1"/>
  <c r="I378" i="1" s="1"/>
  <c r="G376" i="1"/>
  <c r="H376" i="1" s="1"/>
  <c r="I376" i="1" s="1"/>
  <c r="G373" i="1"/>
  <c r="H373" i="1" s="1"/>
  <c r="I373" i="1" s="1"/>
  <c r="J373" i="1" s="1"/>
  <c r="K373" i="1" s="1"/>
  <c r="L373" i="1" s="1"/>
  <c r="G371" i="1"/>
  <c r="H371" i="1" s="1"/>
  <c r="I371" i="1" s="1"/>
  <c r="J371" i="1" s="1"/>
  <c r="K371" i="1" s="1"/>
  <c r="L371" i="1" s="1"/>
  <c r="G369" i="1"/>
  <c r="H369" i="1" s="1"/>
  <c r="I369" i="1" s="1"/>
  <c r="J369" i="1" s="1"/>
  <c r="K369" i="1" s="1"/>
  <c r="L369" i="1" s="1"/>
  <c r="G367" i="1"/>
  <c r="H367" i="1" s="1"/>
  <c r="I367" i="1" s="1"/>
  <c r="J367" i="1" s="1"/>
  <c r="K367" i="1" s="1"/>
  <c r="L367" i="1" s="1"/>
  <c r="G365" i="1"/>
  <c r="H365" i="1" s="1"/>
  <c r="I365" i="1" s="1"/>
  <c r="J365" i="1" s="1"/>
  <c r="K365" i="1" s="1"/>
  <c r="L365" i="1" s="1"/>
  <c r="G363" i="1"/>
  <c r="H363" i="1" s="1"/>
  <c r="I363" i="1" s="1"/>
  <c r="J363" i="1" s="1"/>
  <c r="K363" i="1" s="1"/>
  <c r="L363" i="1" s="1"/>
  <c r="G361" i="1"/>
  <c r="H361" i="1" s="1"/>
  <c r="I361" i="1" s="1"/>
  <c r="J361" i="1" s="1"/>
  <c r="K361" i="1" s="1"/>
  <c r="L361" i="1" s="1"/>
  <c r="G358" i="1"/>
  <c r="H358" i="1" s="1"/>
  <c r="I358" i="1" s="1"/>
  <c r="G356" i="1"/>
  <c r="H356" i="1" s="1"/>
  <c r="I356" i="1" s="1"/>
  <c r="G354" i="1"/>
  <c r="H354" i="1" s="1"/>
  <c r="I354" i="1" s="1"/>
  <c r="G352" i="1"/>
  <c r="H352" i="1" s="1"/>
  <c r="I352" i="1" s="1"/>
  <c r="G350" i="1"/>
  <c r="H350" i="1" s="1"/>
  <c r="I350" i="1" s="1"/>
  <c r="G348" i="1"/>
  <c r="H348" i="1" s="1"/>
  <c r="I348" i="1" s="1"/>
  <c r="G346" i="1"/>
  <c r="H346" i="1" s="1"/>
  <c r="I346" i="1" s="1"/>
  <c r="G344" i="1"/>
  <c r="H344" i="1" s="1"/>
  <c r="I344" i="1" s="1"/>
  <c r="G341" i="1"/>
  <c r="H341" i="1" s="1"/>
  <c r="I341" i="1" s="1"/>
  <c r="J341" i="1" s="1"/>
  <c r="K341" i="1" s="1"/>
  <c r="L341" i="1" s="1"/>
  <c r="G339" i="1"/>
  <c r="H339" i="1" s="1"/>
  <c r="I339" i="1" s="1"/>
  <c r="J339" i="1" s="1"/>
  <c r="K339" i="1" s="1"/>
  <c r="L339" i="1" s="1"/>
  <c r="G337" i="1"/>
  <c r="H337" i="1" s="1"/>
  <c r="I337" i="1" s="1"/>
  <c r="J337" i="1" s="1"/>
  <c r="K337" i="1" s="1"/>
  <c r="L337" i="1" s="1"/>
  <c r="G335" i="1"/>
  <c r="H335" i="1" s="1"/>
  <c r="I335" i="1" s="1"/>
  <c r="J335" i="1" s="1"/>
  <c r="K335" i="1" s="1"/>
  <c r="L335" i="1" s="1"/>
  <c r="G326" i="1"/>
  <c r="H326" i="1" s="1"/>
  <c r="I326" i="1" s="1"/>
  <c r="G324" i="1"/>
  <c r="H324" i="1" s="1"/>
  <c r="I324" i="1" s="1"/>
  <c r="G320" i="1"/>
  <c r="H320" i="1" s="1"/>
  <c r="I320" i="1" s="1"/>
  <c r="G315" i="1"/>
  <c r="H315" i="1" s="1"/>
  <c r="I315" i="1" s="1"/>
  <c r="G313" i="1"/>
  <c r="H313" i="1" s="1"/>
  <c r="I313" i="1" s="1"/>
  <c r="G311" i="1"/>
  <c r="H311" i="1" s="1"/>
  <c r="I311" i="1" s="1"/>
  <c r="G307" i="1"/>
  <c r="H307" i="1" s="1"/>
  <c r="I307" i="1" s="1"/>
  <c r="G305" i="1"/>
  <c r="H305" i="1" s="1"/>
  <c r="I305" i="1" s="1"/>
  <c r="G289" i="1"/>
  <c r="H289" i="1" s="1"/>
  <c r="I289" i="1" s="1"/>
  <c r="J289" i="1" s="1"/>
  <c r="K289" i="1" s="1"/>
  <c r="L289" i="1" s="1"/>
  <c r="G285" i="1"/>
  <c r="H285" i="1" s="1"/>
  <c r="I285" i="1" s="1"/>
  <c r="G283" i="1"/>
  <c r="H283" i="1" s="1"/>
  <c r="I283" i="1" s="1"/>
  <c r="G281" i="1"/>
  <c r="H281" i="1" s="1"/>
  <c r="I281" i="1" s="1"/>
  <c r="G280" i="1"/>
  <c r="H280" i="1" s="1"/>
  <c r="I280" i="1" s="1"/>
  <c r="G278" i="1"/>
  <c r="H278" i="1" s="1"/>
  <c r="I278" i="1" s="1"/>
  <c r="G274" i="1"/>
  <c r="H274" i="1" s="1"/>
  <c r="I274" i="1" s="1"/>
  <c r="G272" i="1"/>
  <c r="H272" i="1" s="1"/>
  <c r="I272" i="1" s="1"/>
  <c r="G269" i="1"/>
  <c r="H269" i="1" s="1"/>
  <c r="I269" i="1" s="1"/>
  <c r="G267" i="1"/>
  <c r="H267" i="1" s="1"/>
  <c r="I267" i="1" s="1"/>
  <c r="G256" i="1"/>
  <c r="H256" i="1" s="1"/>
  <c r="I256" i="1" s="1"/>
  <c r="G254" i="1"/>
  <c r="H254" i="1" s="1"/>
  <c r="I254" i="1" s="1"/>
  <c r="G252" i="1"/>
  <c r="H252" i="1" s="1"/>
  <c r="I252" i="1" s="1"/>
  <c r="G250" i="1"/>
  <c r="H250" i="1" s="1"/>
  <c r="I250" i="1" s="1"/>
  <c r="G247" i="1"/>
  <c r="H247" i="1" s="1"/>
  <c r="G240" i="1"/>
  <c r="H240" i="1" s="1"/>
  <c r="G238" i="1"/>
  <c r="H238" i="1" s="1"/>
  <c r="G236" i="1"/>
  <c r="H236" i="1" s="1"/>
  <c r="G224" i="1"/>
  <c r="H224" i="1" s="1"/>
  <c r="G222" i="1"/>
  <c r="H222" i="1" s="1"/>
  <c r="G220" i="1"/>
  <c r="H220" i="1" s="1"/>
  <c r="G217" i="1"/>
  <c r="H217" i="1" s="1"/>
  <c r="I217" i="1" s="1"/>
  <c r="G811" i="1"/>
  <c r="H811" i="1" s="1"/>
  <c r="I811" i="1" s="1"/>
  <c r="J811" i="1" s="1"/>
  <c r="K811" i="1" s="1"/>
  <c r="L811" i="1" s="1"/>
  <c r="G806" i="1"/>
  <c r="H806" i="1" s="1"/>
  <c r="I806" i="1" s="1"/>
  <c r="G804" i="1"/>
  <c r="H804" i="1" s="1"/>
  <c r="I804" i="1" s="1"/>
  <c r="G802" i="1"/>
  <c r="H802" i="1" s="1"/>
  <c r="I802" i="1" s="1"/>
  <c r="G800" i="1"/>
  <c r="H800" i="1" s="1"/>
  <c r="I800" i="1" s="1"/>
  <c r="G798" i="1"/>
  <c r="H798" i="1" s="1"/>
  <c r="I798" i="1" s="1"/>
  <c r="G779" i="1"/>
  <c r="H779" i="1" s="1"/>
  <c r="I779" i="1" s="1"/>
  <c r="J779" i="1" s="1"/>
  <c r="K779" i="1" s="1"/>
  <c r="L779" i="1" s="1"/>
  <c r="G777" i="1"/>
  <c r="H777" i="1" s="1"/>
  <c r="I777" i="1" s="1"/>
  <c r="J777" i="1" s="1"/>
  <c r="K777" i="1" s="1"/>
  <c r="L777" i="1" s="1"/>
  <c r="G775" i="1"/>
  <c r="H775" i="1" s="1"/>
  <c r="I775" i="1" s="1"/>
  <c r="J775" i="1" s="1"/>
  <c r="K775" i="1" s="1"/>
  <c r="L775" i="1" s="1"/>
  <c r="G772" i="1"/>
  <c r="H772" i="1" s="1"/>
  <c r="I772" i="1" s="1"/>
  <c r="G770" i="1"/>
  <c r="H770" i="1" s="1"/>
  <c r="I770" i="1" s="1"/>
  <c r="G768" i="1"/>
  <c r="H768" i="1" s="1"/>
  <c r="I768" i="1" s="1"/>
  <c r="G766" i="1"/>
  <c r="H766" i="1" s="1"/>
  <c r="I766" i="1" s="1"/>
  <c r="G747" i="1"/>
  <c r="H747" i="1" s="1"/>
  <c r="I747" i="1" s="1"/>
  <c r="J747" i="1" s="1"/>
  <c r="K747" i="1" s="1"/>
  <c r="L747" i="1" s="1"/>
  <c r="G745" i="1"/>
  <c r="H745" i="1" s="1"/>
  <c r="I745" i="1" s="1"/>
  <c r="J745" i="1" s="1"/>
  <c r="K745" i="1" s="1"/>
  <c r="L745" i="1" s="1"/>
  <c r="G743" i="1"/>
  <c r="H743" i="1" s="1"/>
  <c r="I743" i="1" s="1"/>
  <c r="J743" i="1" s="1"/>
  <c r="K743" i="1" s="1"/>
  <c r="L743" i="1" s="1"/>
  <c r="G741" i="1"/>
  <c r="H741" i="1" s="1"/>
  <c r="I741" i="1" s="1"/>
  <c r="J741" i="1" s="1"/>
  <c r="K741" i="1" s="1"/>
  <c r="L741" i="1" s="1"/>
  <c r="G738" i="1"/>
  <c r="H738" i="1" s="1"/>
  <c r="I738" i="1" s="1"/>
  <c r="G736" i="1"/>
  <c r="H736" i="1" s="1"/>
  <c r="I736" i="1" s="1"/>
  <c r="G734" i="1"/>
  <c r="H734" i="1" s="1"/>
  <c r="I734" i="1" s="1"/>
  <c r="G715" i="1"/>
  <c r="H715" i="1" s="1"/>
  <c r="I715" i="1" s="1"/>
  <c r="J715" i="1" s="1"/>
  <c r="K715" i="1" s="1"/>
  <c r="L715" i="1" s="1"/>
  <c r="G713" i="1"/>
  <c r="H713" i="1" s="1"/>
  <c r="I713" i="1" s="1"/>
  <c r="J713" i="1" s="1"/>
  <c r="K713" i="1" s="1"/>
  <c r="L713" i="1" s="1"/>
  <c r="G711" i="1"/>
  <c r="H711" i="1" s="1"/>
  <c r="I711" i="1" s="1"/>
  <c r="J711" i="1" s="1"/>
  <c r="K711" i="1" s="1"/>
  <c r="L711" i="1" s="1"/>
  <c r="G708" i="1"/>
  <c r="H708" i="1" s="1"/>
  <c r="I708" i="1" s="1"/>
  <c r="G706" i="1"/>
  <c r="H706" i="1" s="1"/>
  <c r="I706" i="1" s="1"/>
  <c r="G704" i="1"/>
  <c r="H704" i="1" s="1"/>
  <c r="I704" i="1" s="1"/>
  <c r="G703" i="1"/>
  <c r="H703" i="1" s="1"/>
  <c r="I703" i="1" s="1"/>
  <c r="G701" i="1"/>
  <c r="H701" i="1" s="1"/>
  <c r="I701" i="1" s="1"/>
  <c r="G699" i="1"/>
  <c r="H699" i="1" s="1"/>
  <c r="I699" i="1" s="1"/>
  <c r="G697" i="1"/>
  <c r="H697" i="1" s="1"/>
  <c r="I697" i="1" s="1"/>
  <c r="G693" i="1"/>
  <c r="H693" i="1" s="1"/>
  <c r="I693" i="1" s="1"/>
  <c r="G691" i="1"/>
  <c r="H691" i="1" s="1"/>
  <c r="I691" i="1" s="1"/>
  <c r="G689" i="1"/>
  <c r="H689" i="1" s="1"/>
  <c r="I689" i="1" s="1"/>
  <c r="G687" i="1"/>
  <c r="H687" i="1" s="1"/>
  <c r="I687" i="1" s="1"/>
  <c r="G685" i="1"/>
  <c r="H685" i="1" s="1"/>
  <c r="I685" i="1" s="1"/>
  <c r="G683" i="1"/>
  <c r="H683" i="1" s="1"/>
  <c r="I683" i="1" s="1"/>
  <c r="G681" i="1"/>
  <c r="H681" i="1" s="1"/>
  <c r="I681" i="1" s="1"/>
  <c r="G679" i="1"/>
  <c r="H679" i="1" s="1"/>
  <c r="I679" i="1" s="1"/>
  <c r="G676" i="1"/>
  <c r="H676" i="1" s="1"/>
  <c r="I676" i="1" s="1"/>
  <c r="J676" i="1" s="1"/>
  <c r="K676" i="1" s="1"/>
  <c r="L676" i="1" s="1"/>
  <c r="G674" i="1"/>
  <c r="H674" i="1" s="1"/>
  <c r="I674" i="1" s="1"/>
  <c r="J674" i="1" s="1"/>
  <c r="K674" i="1" s="1"/>
  <c r="L674" i="1" s="1"/>
  <c r="G672" i="1"/>
  <c r="H672" i="1" s="1"/>
  <c r="I672" i="1" s="1"/>
  <c r="J672" i="1" s="1"/>
  <c r="K672" i="1" s="1"/>
  <c r="L672" i="1" s="1"/>
  <c r="G670" i="1"/>
  <c r="H670" i="1" s="1"/>
  <c r="I670" i="1" s="1"/>
  <c r="J670" i="1" s="1"/>
  <c r="K670" i="1" s="1"/>
  <c r="L670" i="1" s="1"/>
  <c r="G668" i="1"/>
  <c r="H668" i="1" s="1"/>
  <c r="I668" i="1" s="1"/>
  <c r="J668" i="1" s="1"/>
  <c r="K668" i="1" s="1"/>
  <c r="L668" i="1" s="1"/>
  <c r="G667" i="1"/>
  <c r="H667" i="1" s="1"/>
  <c r="I667" i="1" s="1"/>
  <c r="J667" i="1" s="1"/>
  <c r="K667" i="1" s="1"/>
  <c r="L667" i="1" s="1"/>
  <c r="G665" i="1"/>
  <c r="H665" i="1" s="1"/>
  <c r="I665" i="1" s="1"/>
  <c r="J665" i="1" s="1"/>
  <c r="K665" i="1" s="1"/>
  <c r="L665" i="1" s="1"/>
  <c r="G662" i="1"/>
  <c r="H662" i="1" s="1"/>
  <c r="I662" i="1" s="1"/>
  <c r="G660" i="1"/>
  <c r="H660" i="1" s="1"/>
  <c r="I660" i="1" s="1"/>
  <c r="G658" i="1"/>
  <c r="H658" i="1" s="1"/>
  <c r="I658" i="1" s="1"/>
  <c r="G656" i="1"/>
  <c r="H656" i="1" s="1"/>
  <c r="I656" i="1" s="1"/>
  <c r="G654" i="1"/>
  <c r="H654" i="1" s="1"/>
  <c r="I654" i="1" s="1"/>
  <c r="G652" i="1"/>
  <c r="H652" i="1" s="1"/>
  <c r="I652" i="1" s="1"/>
  <c r="G650" i="1"/>
  <c r="H650" i="1" s="1"/>
  <c r="I650" i="1" s="1"/>
  <c r="G648" i="1"/>
  <c r="H648" i="1" s="1"/>
  <c r="I648" i="1" s="1"/>
  <c r="G646" i="1"/>
  <c r="H646" i="1" s="1"/>
  <c r="I646" i="1" s="1"/>
  <c r="G644" i="1"/>
  <c r="H644" i="1" s="1"/>
  <c r="I644" i="1" s="1"/>
  <c r="G642" i="1"/>
  <c r="H642" i="1" s="1"/>
  <c r="I642" i="1" s="1"/>
  <c r="G640" i="1"/>
  <c r="H640" i="1" s="1"/>
  <c r="I640" i="1" s="1"/>
  <c r="G638" i="1"/>
  <c r="H638" i="1" s="1"/>
  <c r="I638" i="1" s="1"/>
  <c r="G636" i="1"/>
  <c r="H636" i="1" s="1"/>
  <c r="I636" i="1" s="1"/>
  <c r="G634" i="1"/>
  <c r="H634" i="1" s="1"/>
  <c r="I634" i="1" s="1"/>
  <c r="G631" i="1"/>
  <c r="H631" i="1" s="1"/>
  <c r="I631" i="1" s="1"/>
  <c r="J631" i="1" s="1"/>
  <c r="K631" i="1" s="1"/>
  <c r="L631" i="1" s="1"/>
  <c r="G628" i="1"/>
  <c r="H628" i="1" s="1"/>
  <c r="I628" i="1" s="1"/>
  <c r="G626" i="1"/>
  <c r="H626" i="1" s="1"/>
  <c r="I626" i="1" s="1"/>
  <c r="G624" i="1"/>
  <c r="H624" i="1" s="1"/>
  <c r="I624" i="1" s="1"/>
  <c r="G622" i="1"/>
  <c r="H622" i="1" s="1"/>
  <c r="I622" i="1" s="1"/>
  <c r="G620" i="1"/>
  <c r="H620" i="1" s="1"/>
  <c r="I620" i="1" s="1"/>
  <c r="G618" i="1"/>
  <c r="H618" i="1" s="1"/>
  <c r="I618" i="1" s="1"/>
  <c r="G616" i="1"/>
  <c r="H616" i="1" s="1"/>
  <c r="I616" i="1" s="1"/>
  <c r="G614" i="1"/>
  <c r="H614" i="1" s="1"/>
  <c r="I614" i="1" s="1"/>
  <c r="G612" i="1"/>
  <c r="H612" i="1" s="1"/>
  <c r="I612" i="1" s="1"/>
  <c r="G610" i="1"/>
  <c r="H610" i="1" s="1"/>
  <c r="I610" i="1" s="1"/>
  <c r="G608" i="1"/>
  <c r="H608" i="1" s="1"/>
  <c r="I608" i="1" s="1"/>
  <c r="G606" i="1"/>
  <c r="H606" i="1" s="1"/>
  <c r="I606" i="1" s="1"/>
  <c r="G603" i="1"/>
  <c r="H603" i="1" s="1"/>
  <c r="I603" i="1" s="1"/>
  <c r="J603" i="1" s="1"/>
  <c r="K603" i="1" s="1"/>
  <c r="L603" i="1" s="1"/>
  <c r="G601" i="1"/>
  <c r="H601" i="1" s="1"/>
  <c r="I601" i="1" s="1"/>
  <c r="J601" i="1" s="1"/>
  <c r="K601" i="1" s="1"/>
  <c r="L601" i="1" s="1"/>
  <c r="G599" i="1"/>
  <c r="H599" i="1" s="1"/>
  <c r="I599" i="1" s="1"/>
  <c r="J599" i="1" s="1"/>
  <c r="K599" i="1" s="1"/>
  <c r="L599" i="1" s="1"/>
  <c r="G597" i="1"/>
  <c r="H597" i="1" s="1"/>
  <c r="I597" i="1" s="1"/>
  <c r="J597" i="1" s="1"/>
  <c r="K597" i="1" s="1"/>
  <c r="L597" i="1" s="1"/>
  <c r="G595" i="1"/>
  <c r="H595" i="1" s="1"/>
  <c r="I595" i="1" s="1"/>
  <c r="J595" i="1" s="1"/>
  <c r="K595" i="1" s="1"/>
  <c r="L595" i="1" s="1"/>
  <c r="G593" i="1"/>
  <c r="H593" i="1" s="1"/>
  <c r="I593" i="1" s="1"/>
  <c r="J593" i="1" s="1"/>
  <c r="K593" i="1" s="1"/>
  <c r="L593" i="1" s="1"/>
  <c r="G591" i="1"/>
  <c r="H591" i="1" s="1"/>
  <c r="I591" i="1" s="1"/>
  <c r="J591" i="1" s="1"/>
  <c r="K591" i="1" s="1"/>
  <c r="L591" i="1" s="1"/>
  <c r="G588" i="1"/>
  <c r="H588" i="1" s="1"/>
  <c r="I588" i="1" s="1"/>
  <c r="G586" i="1"/>
  <c r="H586" i="1" s="1"/>
  <c r="I586" i="1" s="1"/>
  <c r="G584" i="1"/>
  <c r="H584" i="1" s="1"/>
  <c r="I584" i="1" s="1"/>
  <c r="G582" i="1"/>
  <c r="H582" i="1" s="1"/>
  <c r="I582" i="1" s="1"/>
  <c r="G580" i="1"/>
  <c r="H580" i="1" s="1"/>
  <c r="I580" i="1" s="1"/>
  <c r="G575" i="1"/>
  <c r="H575" i="1" s="1"/>
  <c r="I575" i="1" s="1"/>
  <c r="J575" i="1" s="1"/>
  <c r="K575" i="1" s="1"/>
  <c r="L575" i="1" s="1"/>
  <c r="G573" i="1"/>
  <c r="H573" i="1" s="1"/>
  <c r="I573" i="1" s="1"/>
  <c r="J573" i="1" s="1"/>
  <c r="K573" i="1" s="1"/>
  <c r="L573" i="1" s="1"/>
  <c r="G571" i="1"/>
  <c r="H571" i="1" s="1"/>
  <c r="I571" i="1" s="1"/>
  <c r="J571" i="1" s="1"/>
  <c r="K571" i="1" s="1"/>
  <c r="L571" i="1" s="1"/>
  <c r="G569" i="1"/>
  <c r="H569" i="1" s="1"/>
  <c r="I569" i="1" s="1"/>
  <c r="G567" i="1"/>
  <c r="H567" i="1" s="1"/>
  <c r="I567" i="1" s="1"/>
  <c r="G565" i="1"/>
  <c r="H565" i="1" s="1"/>
  <c r="I565" i="1" s="1"/>
  <c r="G563" i="1"/>
  <c r="H563" i="1" s="1"/>
  <c r="I563" i="1" s="1"/>
  <c r="G561" i="1"/>
  <c r="H561" i="1" s="1"/>
  <c r="I561" i="1" s="1"/>
  <c r="G559" i="1"/>
  <c r="H559" i="1" s="1"/>
  <c r="I559" i="1" s="1"/>
  <c r="G557" i="1"/>
  <c r="H557" i="1" s="1"/>
  <c r="I557" i="1" s="1"/>
  <c r="G553" i="1"/>
  <c r="H553" i="1" s="1"/>
  <c r="G551" i="1"/>
  <c r="H551" i="1" s="1"/>
  <c r="I551" i="1" s="1"/>
  <c r="G549" i="1"/>
  <c r="H549" i="1" s="1"/>
  <c r="I549" i="1" s="1"/>
  <c r="G546" i="1"/>
  <c r="H546" i="1" s="1"/>
  <c r="I546" i="1" s="1"/>
  <c r="J546" i="1" s="1"/>
  <c r="K546" i="1" s="1"/>
  <c r="L546" i="1" s="1"/>
  <c r="G544" i="1"/>
  <c r="H544" i="1" s="1"/>
  <c r="I544" i="1" s="1"/>
  <c r="J544" i="1" s="1"/>
  <c r="K544" i="1" s="1"/>
  <c r="L544" i="1" s="1"/>
  <c r="G542" i="1"/>
  <c r="H542" i="1" s="1"/>
  <c r="I542" i="1" s="1"/>
  <c r="J542" i="1" s="1"/>
  <c r="K542" i="1" s="1"/>
  <c r="L542" i="1" s="1"/>
  <c r="G540" i="1"/>
  <c r="H540" i="1" s="1"/>
  <c r="I540" i="1" s="1"/>
  <c r="J540" i="1" s="1"/>
  <c r="K540" i="1" s="1"/>
  <c r="L540" i="1" s="1"/>
  <c r="G538" i="1"/>
  <c r="H538" i="1" s="1"/>
  <c r="I538" i="1" s="1"/>
  <c r="J538" i="1" s="1"/>
  <c r="K538" i="1" s="1"/>
  <c r="L538" i="1" s="1"/>
  <c r="G536" i="1"/>
  <c r="H536" i="1" s="1"/>
  <c r="I536" i="1" s="1"/>
  <c r="J536" i="1" s="1"/>
  <c r="K536" i="1" s="1"/>
  <c r="L536" i="1" s="1"/>
  <c r="G534" i="1"/>
  <c r="H534" i="1" s="1"/>
  <c r="I534" i="1" s="1"/>
  <c r="J534" i="1" s="1"/>
  <c r="K534" i="1" s="1"/>
  <c r="L534" i="1" s="1"/>
  <c r="G531" i="1"/>
  <c r="H531" i="1" s="1"/>
  <c r="I531" i="1" s="1"/>
  <c r="G529" i="1"/>
  <c r="H529" i="1" s="1"/>
  <c r="I529" i="1" s="1"/>
  <c r="G527" i="1"/>
  <c r="H527" i="1" s="1"/>
  <c r="I527" i="1" s="1"/>
  <c r="G525" i="1"/>
  <c r="H525" i="1" s="1"/>
  <c r="I525" i="1" s="1"/>
  <c r="G523" i="1"/>
  <c r="H523" i="1" s="1"/>
  <c r="I523" i="1" s="1"/>
  <c r="G521" i="1"/>
  <c r="H521" i="1" s="1"/>
  <c r="I521" i="1" s="1"/>
  <c r="G519" i="1"/>
  <c r="H519" i="1" s="1"/>
  <c r="I519" i="1" s="1"/>
  <c r="G517" i="1"/>
  <c r="H517" i="1" s="1"/>
  <c r="I517" i="1" s="1"/>
  <c r="G486" i="1"/>
  <c r="H486" i="1" s="1"/>
  <c r="I486" i="1" s="1"/>
  <c r="J486" i="1" s="1"/>
  <c r="K486" i="1" s="1"/>
  <c r="L486" i="1" s="1"/>
  <c r="G484" i="1"/>
  <c r="H484" i="1" s="1"/>
  <c r="I484" i="1" s="1"/>
  <c r="J484" i="1" s="1"/>
  <c r="K484" i="1" s="1"/>
  <c r="L484" i="1" s="1"/>
  <c r="G482" i="1"/>
  <c r="H482" i="1" s="1"/>
  <c r="I482" i="1" s="1"/>
  <c r="J482" i="1" s="1"/>
  <c r="K482" i="1" s="1"/>
  <c r="L482" i="1" s="1"/>
  <c r="G480" i="1"/>
  <c r="H480" i="1" s="1"/>
  <c r="I480" i="1" s="1"/>
  <c r="J480" i="1" s="1"/>
  <c r="K480" i="1" s="1"/>
  <c r="L480" i="1" s="1"/>
  <c r="G478" i="1"/>
  <c r="H478" i="1" s="1"/>
  <c r="I478" i="1" s="1"/>
  <c r="J478" i="1" s="1"/>
  <c r="K478" i="1" s="1"/>
  <c r="L478" i="1" s="1"/>
  <c r="G476" i="1"/>
  <c r="H476" i="1" s="1"/>
  <c r="I476" i="1" s="1"/>
  <c r="J476" i="1" s="1"/>
  <c r="K476" i="1" s="1"/>
  <c r="L476" i="1" s="1"/>
  <c r="G474" i="1"/>
  <c r="H474" i="1" s="1"/>
  <c r="I474" i="1" s="1"/>
  <c r="J474" i="1" s="1"/>
  <c r="K474" i="1" s="1"/>
  <c r="L474" i="1" s="1"/>
  <c r="G455" i="1"/>
  <c r="H455" i="1" s="1"/>
  <c r="I455" i="1" s="1"/>
  <c r="J455" i="1" s="1"/>
  <c r="K455" i="1" s="1"/>
  <c r="L455" i="1" s="1"/>
  <c r="G453" i="1"/>
  <c r="H453" i="1" s="1"/>
  <c r="I453" i="1" s="1"/>
  <c r="J453" i="1" s="1"/>
  <c r="K453" i="1" s="1"/>
  <c r="L453" i="1" s="1"/>
  <c r="G451" i="1"/>
  <c r="H451" i="1" s="1"/>
  <c r="I451" i="1" s="1"/>
  <c r="J451" i="1" s="1"/>
  <c r="K451" i="1" s="1"/>
  <c r="L451" i="1" s="1"/>
  <c r="G450" i="1"/>
  <c r="H450" i="1" s="1"/>
  <c r="I450" i="1" s="1"/>
  <c r="J450" i="1" s="1"/>
  <c r="K450" i="1" s="1"/>
  <c r="L450" i="1" s="1"/>
  <c r="G449" i="1"/>
  <c r="H449" i="1" s="1"/>
  <c r="I449" i="1" s="1"/>
  <c r="J449" i="1" s="1"/>
  <c r="K449" i="1" s="1"/>
  <c r="L449" i="1" s="1"/>
  <c r="G447" i="1"/>
  <c r="H447" i="1" s="1"/>
  <c r="I447" i="1" s="1"/>
  <c r="J447" i="1" s="1"/>
  <c r="K447" i="1" s="1"/>
  <c r="L447" i="1" s="1"/>
  <c r="G445" i="1"/>
  <c r="H445" i="1" s="1"/>
  <c r="I445" i="1" s="1"/>
  <c r="J445" i="1" s="1"/>
  <c r="K445" i="1" s="1"/>
  <c r="L445" i="1" s="1"/>
  <c r="G425" i="1"/>
  <c r="H425" i="1" s="1"/>
  <c r="I425" i="1" s="1"/>
  <c r="J425" i="1" s="1"/>
  <c r="K425" i="1" s="1"/>
  <c r="L425" i="1" s="1"/>
  <c r="G423" i="1"/>
  <c r="H423" i="1" s="1"/>
  <c r="I423" i="1" s="1"/>
  <c r="J423" i="1" s="1"/>
  <c r="K423" i="1" s="1"/>
  <c r="L423" i="1" s="1"/>
  <c r="G421" i="1"/>
  <c r="H421" i="1" s="1"/>
  <c r="I421" i="1" s="1"/>
  <c r="J421" i="1" s="1"/>
  <c r="K421" i="1" s="1"/>
  <c r="L421" i="1" s="1"/>
  <c r="G419" i="1"/>
  <c r="H419" i="1" s="1"/>
  <c r="I419" i="1" s="1"/>
  <c r="J419" i="1" s="1"/>
  <c r="K419" i="1" s="1"/>
  <c r="L419" i="1" s="1"/>
  <c r="G417" i="1"/>
  <c r="H417" i="1" s="1"/>
  <c r="I417" i="1" s="1"/>
  <c r="J417" i="1" s="1"/>
  <c r="K417" i="1" s="1"/>
  <c r="L417" i="1" s="1"/>
  <c r="G415" i="1"/>
  <c r="H415" i="1" s="1"/>
  <c r="I415" i="1" s="1"/>
  <c r="J415" i="1" s="1"/>
  <c r="K415" i="1" s="1"/>
  <c r="L415" i="1" s="1"/>
  <c r="G403" i="1"/>
  <c r="H403" i="1" s="1"/>
  <c r="G401" i="1"/>
  <c r="H401" i="1" s="1"/>
  <c r="G399" i="1"/>
  <c r="H399" i="1" s="1"/>
  <c r="G387" i="1"/>
  <c r="H387" i="1" s="1"/>
  <c r="G385" i="1"/>
  <c r="H385" i="1" s="1"/>
  <c r="I385" i="1" s="1"/>
  <c r="J385" i="1" s="1"/>
  <c r="K385" i="1" s="1"/>
  <c r="L385" i="1" s="1"/>
  <c r="G383" i="1"/>
  <c r="H383" i="1" s="1"/>
  <c r="I383" i="1" s="1"/>
  <c r="J383" i="1" s="1"/>
  <c r="K383" i="1" s="1"/>
  <c r="L383" i="1" s="1"/>
  <c r="G381" i="1"/>
  <c r="H381" i="1" s="1"/>
  <c r="I381" i="1" s="1"/>
  <c r="J381" i="1" s="1"/>
  <c r="K381" i="1" s="1"/>
  <c r="L381" i="1" s="1"/>
  <c r="G379" i="1"/>
  <c r="H379" i="1" s="1"/>
  <c r="I379" i="1" s="1"/>
  <c r="J379" i="1" s="1"/>
  <c r="K379" i="1" s="1"/>
  <c r="L379" i="1" s="1"/>
  <c r="G377" i="1"/>
  <c r="H377" i="1" s="1"/>
  <c r="I377" i="1" s="1"/>
  <c r="J377" i="1" s="1"/>
  <c r="K377" i="1" s="1"/>
  <c r="L377" i="1" s="1"/>
  <c r="G357" i="1"/>
  <c r="H357" i="1" s="1"/>
  <c r="I357" i="1" s="1"/>
  <c r="J357" i="1" s="1"/>
  <c r="K357" i="1" s="1"/>
  <c r="L357" i="1" s="1"/>
  <c r="G355" i="1"/>
  <c r="H355" i="1" s="1"/>
  <c r="I355" i="1" s="1"/>
  <c r="J355" i="1" s="1"/>
  <c r="K355" i="1" s="1"/>
  <c r="L355" i="1" s="1"/>
  <c r="G353" i="1"/>
  <c r="H353" i="1" s="1"/>
  <c r="I353" i="1" s="1"/>
  <c r="J353" i="1" s="1"/>
  <c r="K353" i="1" s="1"/>
  <c r="L353" i="1" s="1"/>
  <c r="G351" i="1"/>
  <c r="H351" i="1" s="1"/>
  <c r="I351" i="1" s="1"/>
  <c r="J351" i="1" s="1"/>
  <c r="K351" i="1" s="1"/>
  <c r="L351" i="1" s="1"/>
  <c r="G349" i="1"/>
  <c r="H349" i="1" s="1"/>
  <c r="I349" i="1" s="1"/>
  <c r="J349" i="1" s="1"/>
  <c r="K349" i="1" s="1"/>
  <c r="L349" i="1" s="1"/>
  <c r="G347" i="1"/>
  <c r="H347" i="1" s="1"/>
  <c r="I347" i="1" s="1"/>
  <c r="J347" i="1" s="1"/>
  <c r="K347" i="1" s="1"/>
  <c r="L347" i="1" s="1"/>
  <c r="G345" i="1"/>
  <c r="H345" i="1" s="1"/>
  <c r="I345" i="1" s="1"/>
  <c r="J345" i="1" s="1"/>
  <c r="K345" i="1" s="1"/>
  <c r="L345" i="1" s="1"/>
  <c r="G322" i="1"/>
  <c r="H322" i="1" s="1"/>
  <c r="I322" i="1" s="1"/>
  <c r="G318" i="1"/>
  <c r="H318" i="1" s="1"/>
  <c r="I318" i="1" s="1"/>
  <c r="G316" i="1"/>
  <c r="H316" i="1" s="1"/>
  <c r="I316" i="1" s="1"/>
  <c r="J316" i="1" s="1"/>
  <c r="K316" i="1" s="1"/>
  <c r="L316" i="1" s="1"/>
  <c r="G314" i="1"/>
  <c r="H314" i="1" s="1"/>
  <c r="I314" i="1" s="1"/>
  <c r="J314" i="1" s="1"/>
  <c r="K314" i="1" s="1"/>
  <c r="L314" i="1" s="1"/>
  <c r="G312" i="1"/>
  <c r="H312" i="1" s="1"/>
  <c r="I312" i="1" s="1"/>
  <c r="J312" i="1" s="1"/>
  <c r="K312" i="1" s="1"/>
  <c r="L312" i="1" s="1"/>
  <c r="G309" i="1"/>
  <c r="H309" i="1" s="1"/>
  <c r="I309" i="1" s="1"/>
  <c r="G303" i="1"/>
  <c r="H303" i="1" s="1"/>
  <c r="I303" i="1" s="1"/>
  <c r="G301" i="1"/>
  <c r="H301" i="1" s="1"/>
  <c r="I301" i="1" s="1"/>
  <c r="G299" i="1"/>
  <c r="H299" i="1" s="1"/>
  <c r="I299" i="1" s="1"/>
  <c r="G297" i="1"/>
  <c r="H297" i="1" s="1"/>
  <c r="I297" i="1" s="1"/>
  <c r="G295" i="1"/>
  <c r="H295" i="1" s="1"/>
  <c r="I295" i="1" s="1"/>
  <c r="G293" i="1"/>
  <c r="H293" i="1" s="1"/>
  <c r="I293" i="1" s="1"/>
  <c r="G291" i="1"/>
  <c r="H291" i="1" s="1"/>
  <c r="I291" i="1" s="1"/>
  <c r="G284" i="1"/>
  <c r="H284" i="1" s="1"/>
  <c r="I284" i="1" s="1"/>
  <c r="J284" i="1" s="1"/>
  <c r="K284" i="1" s="1"/>
  <c r="L284" i="1" s="1"/>
  <c r="G282" i="1"/>
  <c r="H282" i="1" s="1"/>
  <c r="I282" i="1" s="1"/>
  <c r="J282" i="1" s="1"/>
  <c r="K282" i="1" s="1"/>
  <c r="L282" i="1" s="1"/>
  <c r="G279" i="1"/>
  <c r="H279" i="1" s="1"/>
  <c r="I279" i="1" s="1"/>
  <c r="J279" i="1" s="1"/>
  <c r="K279" i="1" s="1"/>
  <c r="L279" i="1" s="1"/>
  <c r="G277" i="1"/>
  <c r="H277" i="1" s="1"/>
  <c r="I277" i="1" s="1"/>
  <c r="J277" i="1" s="1"/>
  <c r="K277" i="1" s="1"/>
  <c r="L277" i="1" s="1"/>
  <c r="G263" i="1"/>
  <c r="H263" i="1" s="1"/>
  <c r="I263" i="1" s="1"/>
  <c r="J263" i="1" s="1"/>
  <c r="K263" i="1" s="1"/>
  <c r="L263" i="1" s="1"/>
  <c r="G261" i="1"/>
  <c r="H261" i="1" s="1"/>
  <c r="G255" i="1"/>
  <c r="H255" i="1" s="1"/>
  <c r="G253" i="1"/>
  <c r="H253" i="1" s="1"/>
  <c r="G251" i="1"/>
  <c r="H251" i="1" s="1"/>
  <c r="G239" i="1"/>
  <c r="H239" i="1" s="1"/>
  <c r="I239" i="1" s="1"/>
  <c r="G237" i="1"/>
  <c r="H237" i="1" s="1"/>
  <c r="I237" i="1" s="1"/>
  <c r="G235" i="1"/>
  <c r="H235" i="1" s="1"/>
  <c r="I235" i="1" s="1"/>
  <c r="G232" i="1"/>
  <c r="H232" i="1" s="1"/>
  <c r="G230" i="1"/>
  <c r="H230" i="1" s="1"/>
  <c r="G228" i="1"/>
  <c r="H228" i="1" s="1"/>
  <c r="G225" i="1"/>
  <c r="H225" i="1" s="1"/>
  <c r="I225" i="1" s="1"/>
  <c r="G223" i="1"/>
  <c r="H223" i="1" s="1"/>
  <c r="I223" i="1" s="1"/>
  <c r="G221" i="1"/>
  <c r="H221" i="1" s="1"/>
  <c r="I221" i="1" s="1"/>
  <c r="G219" i="1"/>
  <c r="H219" i="1" s="1"/>
  <c r="I219" i="1" s="1"/>
  <c r="G853" i="1"/>
  <c r="H853" i="1" s="1"/>
  <c r="I853" i="1" s="1"/>
  <c r="J853" i="1" s="1"/>
  <c r="K853" i="1" s="1"/>
  <c r="L853" i="1" s="1"/>
  <c r="G851" i="1"/>
  <c r="H851" i="1" s="1"/>
  <c r="I851" i="1" s="1"/>
  <c r="J851" i="1" s="1"/>
  <c r="K851" i="1" s="1"/>
  <c r="L851" i="1" s="1"/>
  <c r="G849" i="1"/>
  <c r="H849" i="1" s="1"/>
  <c r="I849" i="1" s="1"/>
  <c r="J849" i="1" s="1"/>
  <c r="K849" i="1" s="1"/>
  <c r="L849" i="1" s="1"/>
  <c r="G847" i="1"/>
  <c r="H847" i="1" s="1"/>
  <c r="I847" i="1" s="1"/>
  <c r="J847" i="1" s="1"/>
  <c r="K847" i="1" s="1"/>
  <c r="L847" i="1" s="1"/>
  <c r="G827" i="1"/>
  <c r="H827" i="1" s="1"/>
  <c r="I827" i="1" s="1"/>
  <c r="J827" i="1" s="1"/>
  <c r="K827" i="1" s="1"/>
  <c r="L827" i="1" s="1"/>
  <c r="G825" i="1"/>
  <c r="H825" i="1" s="1"/>
  <c r="I825" i="1" s="1"/>
  <c r="J825" i="1" s="1"/>
  <c r="K825" i="1" s="1"/>
  <c r="L825" i="1" s="1"/>
  <c r="G823" i="1"/>
  <c r="H823" i="1" s="1"/>
  <c r="I823" i="1" s="1"/>
  <c r="J823" i="1" s="1"/>
  <c r="K823" i="1" s="1"/>
  <c r="L823" i="1" s="1"/>
  <c r="G821" i="1"/>
  <c r="H821" i="1" s="1"/>
  <c r="I821" i="1" s="1"/>
  <c r="J821" i="1" s="1"/>
  <c r="K821" i="1" s="1"/>
  <c r="L821" i="1" s="1"/>
  <c r="G819" i="1"/>
  <c r="H819" i="1" s="1"/>
  <c r="I819" i="1" s="1"/>
  <c r="J819" i="1" s="1"/>
  <c r="K819" i="1" s="1"/>
  <c r="L819" i="1" s="1"/>
  <c r="G817" i="1"/>
  <c r="H817" i="1" s="1"/>
  <c r="I817" i="1" s="1"/>
  <c r="J817" i="1" s="1"/>
  <c r="K817" i="1" s="1"/>
  <c r="L817" i="1" s="1"/>
  <c r="G815" i="1"/>
  <c r="H815" i="1" s="1"/>
  <c r="I815" i="1" s="1"/>
  <c r="J815" i="1" s="1"/>
  <c r="K815" i="1" s="1"/>
  <c r="L815" i="1" s="1"/>
  <c r="G795" i="1"/>
  <c r="H795" i="1" s="1"/>
  <c r="I795" i="1" s="1"/>
  <c r="J795" i="1" s="1"/>
  <c r="K795" i="1" s="1"/>
  <c r="L795" i="1" s="1"/>
  <c r="G793" i="1"/>
  <c r="H793" i="1" s="1"/>
  <c r="I793" i="1" s="1"/>
  <c r="J793" i="1" s="1"/>
  <c r="K793" i="1" s="1"/>
  <c r="L793" i="1" s="1"/>
  <c r="G791" i="1"/>
  <c r="H791" i="1" s="1"/>
  <c r="I791" i="1" s="1"/>
  <c r="J791" i="1" s="1"/>
  <c r="K791" i="1" s="1"/>
  <c r="L791" i="1" s="1"/>
  <c r="G789" i="1"/>
  <c r="H789" i="1" s="1"/>
  <c r="I789" i="1" s="1"/>
  <c r="J789" i="1" s="1"/>
  <c r="K789" i="1" s="1"/>
  <c r="L789" i="1" s="1"/>
  <c r="G787" i="1"/>
  <c r="H787" i="1" s="1"/>
  <c r="I787" i="1" s="1"/>
  <c r="J787" i="1" s="1"/>
  <c r="K787" i="1" s="1"/>
  <c r="L787" i="1" s="1"/>
  <c r="G785" i="1"/>
  <c r="H785" i="1" s="1"/>
  <c r="I785" i="1" s="1"/>
  <c r="J785" i="1" s="1"/>
  <c r="K785" i="1" s="1"/>
  <c r="L785" i="1" s="1"/>
  <c r="G783" i="1"/>
  <c r="H783" i="1" s="1"/>
  <c r="I783" i="1" s="1"/>
  <c r="J783" i="1" s="1"/>
  <c r="K783" i="1" s="1"/>
  <c r="L783" i="1" s="1"/>
  <c r="G763" i="1"/>
  <c r="H763" i="1" s="1"/>
  <c r="I763" i="1" s="1"/>
  <c r="J763" i="1" s="1"/>
  <c r="K763" i="1" s="1"/>
  <c r="L763" i="1" s="1"/>
  <c r="G761" i="1"/>
  <c r="H761" i="1" s="1"/>
  <c r="I761" i="1" s="1"/>
  <c r="J761" i="1" s="1"/>
  <c r="K761" i="1" s="1"/>
  <c r="L761" i="1" s="1"/>
  <c r="G759" i="1"/>
  <c r="H759" i="1" s="1"/>
  <c r="I759" i="1" s="1"/>
  <c r="J759" i="1" s="1"/>
  <c r="K759" i="1" s="1"/>
  <c r="L759" i="1" s="1"/>
  <c r="G757" i="1"/>
  <c r="H757" i="1" s="1"/>
  <c r="I757" i="1" s="1"/>
  <c r="J757" i="1" s="1"/>
  <c r="K757" i="1" s="1"/>
  <c r="L757" i="1" s="1"/>
  <c r="G755" i="1"/>
  <c r="H755" i="1" s="1"/>
  <c r="I755" i="1" s="1"/>
  <c r="J755" i="1" s="1"/>
  <c r="K755" i="1" s="1"/>
  <c r="L755" i="1" s="1"/>
  <c r="G753" i="1"/>
  <c r="H753" i="1" s="1"/>
  <c r="I753" i="1" s="1"/>
  <c r="J753" i="1" s="1"/>
  <c r="K753" i="1" s="1"/>
  <c r="L753" i="1" s="1"/>
  <c r="G751" i="1"/>
  <c r="H751" i="1" s="1"/>
  <c r="I751" i="1" s="1"/>
  <c r="J751" i="1" s="1"/>
  <c r="K751" i="1" s="1"/>
  <c r="L751" i="1" s="1"/>
  <c r="G731" i="1"/>
  <c r="H731" i="1" s="1"/>
  <c r="I731" i="1" s="1"/>
  <c r="J731" i="1" s="1"/>
  <c r="K731" i="1" s="1"/>
  <c r="L731" i="1" s="1"/>
  <c r="G729" i="1"/>
  <c r="H729" i="1" s="1"/>
  <c r="I729" i="1" s="1"/>
  <c r="J729" i="1" s="1"/>
  <c r="K729" i="1" s="1"/>
  <c r="L729" i="1" s="1"/>
  <c r="G727" i="1"/>
  <c r="H727" i="1" s="1"/>
  <c r="I727" i="1" s="1"/>
  <c r="J727" i="1" s="1"/>
  <c r="K727" i="1" s="1"/>
  <c r="L727" i="1" s="1"/>
  <c r="G725" i="1"/>
  <c r="H725" i="1" s="1"/>
  <c r="I725" i="1" s="1"/>
  <c r="J725" i="1" s="1"/>
  <c r="K725" i="1" s="1"/>
  <c r="L725" i="1" s="1"/>
  <c r="G723" i="1"/>
  <c r="H723" i="1" s="1"/>
  <c r="I723" i="1" s="1"/>
  <c r="J723" i="1" s="1"/>
  <c r="K723" i="1" s="1"/>
  <c r="L723" i="1" s="1"/>
  <c r="G721" i="1"/>
  <c r="H721" i="1" s="1"/>
  <c r="I721" i="1" s="1"/>
  <c r="J721" i="1" s="1"/>
  <c r="K721" i="1" s="1"/>
  <c r="L721" i="1" s="1"/>
  <c r="G719" i="1"/>
  <c r="H719" i="1" s="1"/>
  <c r="I719" i="1" s="1"/>
  <c r="J719" i="1" s="1"/>
  <c r="K719" i="1" s="1"/>
  <c r="L719" i="1" s="1"/>
  <c r="G692" i="1"/>
  <c r="H692" i="1" s="1"/>
  <c r="I692" i="1" s="1"/>
  <c r="J692" i="1" s="1"/>
  <c r="K692" i="1" s="1"/>
  <c r="L692" i="1" s="1"/>
  <c r="G690" i="1"/>
  <c r="H690" i="1" s="1"/>
  <c r="I690" i="1" s="1"/>
  <c r="J690" i="1" s="1"/>
  <c r="K690" i="1" s="1"/>
  <c r="L690" i="1" s="1"/>
  <c r="G688" i="1"/>
  <c r="H688" i="1" s="1"/>
  <c r="I688" i="1" s="1"/>
  <c r="J688" i="1" s="1"/>
  <c r="K688" i="1" s="1"/>
  <c r="L688" i="1" s="1"/>
  <c r="G686" i="1"/>
  <c r="H686" i="1" s="1"/>
  <c r="I686" i="1" s="1"/>
  <c r="J686" i="1" s="1"/>
  <c r="K686" i="1" s="1"/>
  <c r="L686" i="1" s="1"/>
  <c r="G684" i="1"/>
  <c r="H684" i="1" s="1"/>
  <c r="I684" i="1" s="1"/>
  <c r="J684" i="1" s="1"/>
  <c r="K684" i="1" s="1"/>
  <c r="L684" i="1" s="1"/>
  <c r="G682" i="1"/>
  <c r="H682" i="1" s="1"/>
  <c r="I682" i="1" s="1"/>
  <c r="J682" i="1" s="1"/>
  <c r="K682" i="1" s="1"/>
  <c r="L682" i="1" s="1"/>
  <c r="G680" i="1"/>
  <c r="H680" i="1" s="1"/>
  <c r="I680" i="1" s="1"/>
  <c r="J680" i="1" s="1"/>
  <c r="K680" i="1" s="1"/>
  <c r="L680" i="1" s="1"/>
  <c r="G661" i="1"/>
  <c r="H661" i="1" s="1"/>
  <c r="I661" i="1" s="1"/>
  <c r="J661" i="1" s="1"/>
  <c r="K661" i="1" s="1"/>
  <c r="L661" i="1" s="1"/>
  <c r="G659" i="1"/>
  <c r="H659" i="1" s="1"/>
  <c r="I659" i="1" s="1"/>
  <c r="J659" i="1" s="1"/>
  <c r="K659" i="1" s="1"/>
  <c r="L659" i="1" s="1"/>
  <c r="G657" i="1"/>
  <c r="H657" i="1" s="1"/>
  <c r="I657" i="1" s="1"/>
  <c r="J657" i="1" s="1"/>
  <c r="K657" i="1" s="1"/>
  <c r="L657" i="1" s="1"/>
  <c r="G655" i="1"/>
  <c r="H655" i="1" s="1"/>
  <c r="I655" i="1" s="1"/>
  <c r="J655" i="1" s="1"/>
  <c r="K655" i="1" s="1"/>
  <c r="L655" i="1" s="1"/>
  <c r="G653" i="1"/>
  <c r="H653" i="1" s="1"/>
  <c r="I653" i="1" s="1"/>
  <c r="J653" i="1" s="1"/>
  <c r="K653" i="1" s="1"/>
  <c r="L653" i="1" s="1"/>
  <c r="G651" i="1"/>
  <c r="H651" i="1" s="1"/>
  <c r="I651" i="1" s="1"/>
  <c r="J651" i="1" s="1"/>
  <c r="K651" i="1" s="1"/>
  <c r="L651" i="1" s="1"/>
  <c r="G649" i="1"/>
  <c r="H649" i="1" s="1"/>
  <c r="I649" i="1" s="1"/>
  <c r="J649" i="1" s="1"/>
  <c r="K649" i="1" s="1"/>
  <c r="L649" i="1" s="1"/>
  <c r="G627" i="1"/>
  <c r="H627" i="1" s="1"/>
  <c r="I627" i="1" s="1"/>
  <c r="J627" i="1" s="1"/>
  <c r="K627" i="1" s="1"/>
  <c r="L627" i="1" s="1"/>
  <c r="G625" i="1"/>
  <c r="H625" i="1" s="1"/>
  <c r="I625" i="1" s="1"/>
  <c r="J625" i="1" s="1"/>
  <c r="K625" i="1" s="1"/>
  <c r="L625" i="1" s="1"/>
  <c r="G623" i="1"/>
  <c r="H623" i="1" s="1"/>
  <c r="I623" i="1" s="1"/>
  <c r="J623" i="1" s="1"/>
  <c r="K623" i="1" s="1"/>
  <c r="L623" i="1" s="1"/>
  <c r="G621" i="1"/>
  <c r="H621" i="1" s="1"/>
  <c r="I621" i="1" s="1"/>
  <c r="J621" i="1" s="1"/>
  <c r="K621" i="1" s="1"/>
  <c r="L621" i="1" s="1"/>
  <c r="G619" i="1"/>
  <c r="H619" i="1" s="1"/>
  <c r="I619" i="1" s="1"/>
  <c r="J619" i="1" s="1"/>
  <c r="K619" i="1" s="1"/>
  <c r="L619" i="1" s="1"/>
  <c r="G617" i="1"/>
  <c r="H617" i="1" s="1"/>
  <c r="I617" i="1" s="1"/>
  <c r="J617" i="1" s="1"/>
  <c r="K617" i="1" s="1"/>
  <c r="L617" i="1" s="1"/>
  <c r="G615" i="1"/>
  <c r="H615" i="1" s="1"/>
  <c r="I615" i="1" s="1"/>
  <c r="J615" i="1" s="1"/>
  <c r="K615" i="1" s="1"/>
  <c r="L615" i="1" s="1"/>
  <c r="G587" i="1"/>
  <c r="H587" i="1" s="1"/>
  <c r="I587" i="1" s="1"/>
  <c r="J587" i="1" s="1"/>
  <c r="K587" i="1" s="1"/>
  <c r="L587" i="1" s="1"/>
  <c r="G585" i="1"/>
  <c r="H585" i="1" s="1"/>
  <c r="I585" i="1" s="1"/>
  <c r="J585" i="1" s="1"/>
  <c r="G583" i="1"/>
  <c r="H583" i="1" s="1"/>
  <c r="I583" i="1" s="1"/>
  <c r="J583" i="1" s="1"/>
  <c r="K583" i="1" s="1"/>
  <c r="L583" i="1" s="1"/>
  <c r="G581" i="1"/>
  <c r="H581" i="1" s="1"/>
  <c r="I581" i="1" s="1"/>
  <c r="J581" i="1" s="1"/>
  <c r="K581" i="1" s="1"/>
  <c r="L581" i="1" s="1"/>
  <c r="G515" i="1"/>
  <c r="H515" i="1" s="1"/>
  <c r="I515" i="1" s="1"/>
  <c r="J515" i="1" s="1"/>
  <c r="K515" i="1" s="1"/>
  <c r="L515" i="1" s="1"/>
  <c r="G513" i="1"/>
  <c r="H513" i="1" s="1"/>
  <c r="I513" i="1" s="1"/>
  <c r="J513" i="1" s="1"/>
  <c r="K513" i="1" s="1"/>
  <c r="L513" i="1" s="1"/>
  <c r="G547" i="1"/>
  <c r="H547" i="1" s="1"/>
  <c r="I547" i="1" s="1"/>
  <c r="G545" i="1"/>
  <c r="H545" i="1" s="1"/>
  <c r="I545" i="1" s="1"/>
  <c r="G543" i="1"/>
  <c r="H543" i="1" s="1"/>
  <c r="I543" i="1" s="1"/>
  <c r="G541" i="1"/>
  <c r="H541" i="1" s="1"/>
  <c r="I541" i="1" s="1"/>
  <c r="G539" i="1"/>
  <c r="H539" i="1" s="1"/>
  <c r="G537" i="1"/>
  <c r="H537" i="1" s="1"/>
  <c r="I537" i="1" s="1"/>
  <c r="G535" i="1"/>
  <c r="H535" i="1" s="1"/>
  <c r="I535" i="1" s="1"/>
  <c r="G533" i="1"/>
  <c r="H533" i="1" s="1"/>
  <c r="I533" i="1" s="1"/>
  <c r="G511" i="1"/>
  <c r="H511" i="1" s="1"/>
  <c r="I511" i="1" s="1"/>
  <c r="G509" i="1"/>
  <c r="H509" i="1" s="1"/>
  <c r="I509" i="1" s="1"/>
  <c r="G507" i="1"/>
  <c r="H507" i="1" s="1"/>
  <c r="G505" i="1"/>
  <c r="H505" i="1" s="1"/>
  <c r="I505" i="1" s="1"/>
  <c r="G503" i="1"/>
  <c r="H503" i="1" s="1"/>
  <c r="I503" i="1" s="1"/>
  <c r="G501" i="1"/>
  <c r="H501" i="1" s="1"/>
  <c r="I501" i="1" s="1"/>
  <c r="G499" i="1"/>
  <c r="H499" i="1" s="1"/>
  <c r="I499" i="1" s="1"/>
  <c r="G497" i="1"/>
  <c r="H497" i="1" s="1"/>
  <c r="I497" i="1" s="1"/>
  <c r="G495" i="1"/>
  <c r="H495" i="1" s="1"/>
  <c r="I495" i="1" s="1"/>
  <c r="G493" i="1"/>
  <c r="H493" i="1" s="1"/>
  <c r="I493" i="1" s="1"/>
  <c r="G491" i="1"/>
  <c r="H491" i="1" s="1"/>
  <c r="I491" i="1" s="1"/>
  <c r="G489" i="1"/>
  <c r="H489" i="1" s="1"/>
  <c r="I489" i="1" s="1"/>
  <c r="G471" i="1"/>
  <c r="H471" i="1" s="1"/>
  <c r="I471" i="1" s="1"/>
  <c r="G469" i="1"/>
  <c r="H469" i="1" s="1"/>
  <c r="I469" i="1" s="1"/>
  <c r="G467" i="1"/>
  <c r="H467" i="1" s="1"/>
  <c r="I467" i="1" s="1"/>
  <c r="G465" i="1"/>
  <c r="H465" i="1" s="1"/>
  <c r="I465" i="1" s="1"/>
  <c r="G463" i="1"/>
  <c r="H463" i="1" s="1"/>
  <c r="G461" i="1"/>
  <c r="H461" i="1" s="1"/>
  <c r="I461" i="1" s="1"/>
  <c r="G459" i="1"/>
  <c r="H459" i="1" s="1"/>
  <c r="I459" i="1" s="1"/>
  <c r="G458" i="1"/>
  <c r="H458" i="1" s="1"/>
  <c r="I458" i="1" s="1"/>
  <c r="G442" i="1"/>
  <c r="H442" i="1" s="1"/>
  <c r="I442" i="1" s="1"/>
  <c r="G440" i="1"/>
  <c r="H440" i="1" s="1"/>
  <c r="I440" i="1" s="1"/>
  <c r="G438" i="1"/>
  <c r="H438" i="1" s="1"/>
  <c r="I438" i="1" s="1"/>
  <c r="G436" i="1"/>
  <c r="H436" i="1" s="1"/>
  <c r="I436" i="1" s="1"/>
  <c r="G434" i="1"/>
  <c r="H434" i="1" s="1"/>
  <c r="I434" i="1" s="1"/>
  <c r="G432" i="1"/>
  <c r="H432" i="1" s="1"/>
  <c r="I432" i="1" s="1"/>
  <c r="G430" i="1"/>
  <c r="H430" i="1" s="1"/>
  <c r="I430" i="1" s="1"/>
  <c r="G428" i="1"/>
  <c r="H428" i="1" s="1"/>
  <c r="I428" i="1" s="1"/>
  <c r="G412" i="1"/>
  <c r="H412" i="1" s="1"/>
  <c r="G410" i="1"/>
  <c r="H410" i="1" s="1"/>
  <c r="G408" i="1"/>
  <c r="H408" i="1" s="1"/>
  <c r="G406" i="1"/>
  <c r="H406" i="1" s="1"/>
  <c r="G396" i="1"/>
  <c r="H396" i="1" s="1"/>
  <c r="G394" i="1"/>
  <c r="H394" i="1" s="1"/>
  <c r="G392" i="1"/>
  <c r="H392" i="1" s="1"/>
  <c r="G390" i="1"/>
  <c r="H390" i="1" s="1"/>
  <c r="G374" i="1"/>
  <c r="H374" i="1" s="1"/>
  <c r="I374" i="1" s="1"/>
  <c r="G372" i="1"/>
  <c r="H372" i="1" s="1"/>
  <c r="I372" i="1" s="1"/>
  <c r="G370" i="1"/>
  <c r="H370" i="1" s="1"/>
  <c r="I370" i="1" s="1"/>
  <c r="G368" i="1"/>
  <c r="H368" i="1" s="1"/>
  <c r="I368" i="1" s="1"/>
  <c r="G366" i="1"/>
  <c r="H366" i="1" s="1"/>
  <c r="I366" i="1" s="1"/>
  <c r="G364" i="1"/>
  <c r="H364" i="1" s="1"/>
  <c r="I364" i="1" s="1"/>
  <c r="G362" i="1"/>
  <c r="H362" i="1" s="1"/>
  <c r="I362" i="1" s="1"/>
  <c r="G360" i="1"/>
  <c r="H360" i="1" s="1"/>
  <c r="I360" i="1" s="1"/>
  <c r="G342" i="1"/>
  <c r="H342" i="1" s="1"/>
  <c r="I342" i="1" s="1"/>
  <c r="G340" i="1"/>
  <c r="H340" i="1" s="1"/>
  <c r="I340" i="1" s="1"/>
  <c r="G338" i="1"/>
  <c r="H338" i="1" s="1"/>
  <c r="I338" i="1" s="1"/>
  <c r="G336" i="1"/>
  <c r="H336" i="1" s="1"/>
  <c r="I336" i="1" s="1"/>
  <c r="G334" i="1"/>
  <c r="H334" i="1" s="1"/>
  <c r="I334" i="1" s="1"/>
  <c r="G331" i="1"/>
  <c r="H331" i="1" s="1"/>
  <c r="I331" i="1" s="1"/>
  <c r="J331" i="1" s="1"/>
  <c r="K331" i="1" s="1"/>
  <c r="L331" i="1" s="1"/>
  <c r="G306" i="1"/>
  <c r="H306" i="1" s="1"/>
  <c r="I306" i="1" s="1"/>
  <c r="J306" i="1" s="1"/>
  <c r="K306" i="1" s="1"/>
  <c r="L306" i="1" s="1"/>
  <c r="G302" i="1"/>
  <c r="H302" i="1" s="1"/>
  <c r="I302" i="1" s="1"/>
  <c r="J302" i="1" s="1"/>
  <c r="K302" i="1" s="1"/>
  <c r="L302" i="1" s="1"/>
  <c r="G300" i="1"/>
  <c r="H300" i="1" s="1"/>
  <c r="I300" i="1" s="1"/>
  <c r="J300" i="1" s="1"/>
  <c r="K300" i="1" s="1"/>
  <c r="L300" i="1" s="1"/>
  <c r="G298" i="1"/>
  <c r="H298" i="1" s="1"/>
  <c r="I298" i="1" s="1"/>
  <c r="J298" i="1" s="1"/>
  <c r="K298" i="1" s="1"/>
  <c r="L298" i="1" s="1"/>
  <c r="G296" i="1"/>
  <c r="H296" i="1" s="1"/>
  <c r="I296" i="1" s="1"/>
  <c r="J296" i="1" s="1"/>
  <c r="K296" i="1" s="1"/>
  <c r="L296" i="1" s="1"/>
  <c r="G294" i="1"/>
  <c r="H294" i="1" s="1"/>
  <c r="I294" i="1" s="1"/>
  <c r="J294" i="1" s="1"/>
  <c r="K294" i="1" s="1"/>
  <c r="L294" i="1" s="1"/>
  <c r="G273" i="1"/>
  <c r="H273" i="1" s="1"/>
  <c r="I273" i="1" s="1"/>
  <c r="J273" i="1" s="1"/>
  <c r="K273" i="1" s="1"/>
  <c r="L273" i="1" s="1"/>
  <c r="G271" i="1"/>
  <c r="H271" i="1" s="1"/>
  <c r="I271" i="1" s="1"/>
  <c r="J271" i="1" s="1"/>
  <c r="K271" i="1" s="1"/>
  <c r="L271" i="1" s="1"/>
  <c r="G268" i="1"/>
  <c r="H268" i="1" s="1"/>
  <c r="I268" i="1" s="1"/>
  <c r="J268" i="1" s="1"/>
  <c r="K268" i="1" s="1"/>
  <c r="L268" i="1" s="1"/>
  <c r="G266" i="1"/>
  <c r="H266" i="1" s="1"/>
  <c r="I266" i="1" s="1"/>
  <c r="J266" i="1" s="1"/>
  <c r="K266" i="1" s="1"/>
  <c r="L266" i="1" s="1"/>
  <c r="G264" i="1"/>
  <c r="H264" i="1" s="1"/>
  <c r="I264" i="1" s="1"/>
  <c r="J264" i="1" s="1"/>
  <c r="K264" i="1" s="1"/>
  <c r="L264" i="1" s="1"/>
  <c r="G262" i="1"/>
  <c r="H262" i="1" s="1"/>
  <c r="I262" i="1" s="1"/>
  <c r="G248" i="1"/>
  <c r="H248" i="1" s="1"/>
  <c r="I248" i="1" s="1"/>
  <c r="G246" i="1"/>
  <c r="H246" i="1" s="1"/>
  <c r="I246" i="1" s="1"/>
  <c r="G244" i="1"/>
  <c r="H244" i="1" s="1"/>
  <c r="I244" i="1" s="1"/>
  <c r="G243" i="1"/>
  <c r="H243" i="1" s="1"/>
  <c r="I243" i="1" s="1"/>
  <c r="G233" i="1"/>
  <c r="H233" i="1" s="1"/>
  <c r="I233" i="1" s="1"/>
  <c r="G231" i="1"/>
  <c r="H231" i="1" s="1"/>
  <c r="I231" i="1" s="1"/>
  <c r="G229" i="1"/>
  <c r="H229" i="1" s="1"/>
  <c r="I229" i="1" s="1"/>
  <c r="G227" i="1"/>
  <c r="H227" i="1" s="1"/>
  <c r="I227" i="1" s="1"/>
  <c r="G44" i="1"/>
  <c r="H44" i="1" s="1"/>
  <c r="I44" i="1" s="1"/>
  <c r="G40" i="1"/>
  <c r="H40" i="1" s="1"/>
  <c r="I40" i="1" s="1"/>
  <c r="G211" i="1"/>
  <c r="H211" i="1" s="1"/>
  <c r="I211" i="1" s="1"/>
  <c r="G208" i="1"/>
  <c r="H208" i="1" s="1"/>
  <c r="I208" i="1" s="1"/>
  <c r="J208" i="1" s="1"/>
  <c r="K208" i="1" s="1"/>
  <c r="L208" i="1" s="1"/>
  <c r="G205" i="1"/>
  <c r="H205" i="1" s="1"/>
  <c r="I205" i="1" s="1"/>
  <c r="G201" i="1"/>
  <c r="H201" i="1" s="1"/>
  <c r="I201" i="1" s="1"/>
  <c r="G195" i="1"/>
  <c r="H195" i="1" s="1"/>
  <c r="I195" i="1" s="1"/>
  <c r="G161" i="1"/>
  <c r="H161" i="1" s="1"/>
  <c r="I161" i="1" s="1"/>
  <c r="J161" i="1" s="1"/>
  <c r="K161" i="1" s="1"/>
  <c r="L161" i="1" s="1"/>
  <c r="G153" i="1"/>
  <c r="H153" i="1" s="1"/>
  <c r="I153" i="1" s="1"/>
  <c r="J153" i="1" s="1"/>
  <c r="K153" i="1" s="1"/>
  <c r="L153" i="1" s="1"/>
  <c r="G212" i="1"/>
  <c r="H212" i="1" s="1"/>
  <c r="I212" i="1" s="1"/>
  <c r="J212" i="1" s="1"/>
  <c r="K212" i="1" s="1"/>
  <c r="L212" i="1" s="1"/>
  <c r="G209" i="1"/>
  <c r="H209" i="1" s="1"/>
  <c r="I209" i="1" s="1"/>
  <c r="G207" i="1"/>
  <c r="H207" i="1" s="1"/>
  <c r="I207" i="1" s="1"/>
  <c r="G204" i="1"/>
  <c r="H204" i="1" s="1"/>
  <c r="I204" i="1" s="1"/>
  <c r="J204" i="1" s="1"/>
  <c r="K204" i="1" s="1"/>
  <c r="L204" i="1" s="1"/>
  <c r="G196" i="1"/>
  <c r="H196" i="1" s="1"/>
  <c r="I196" i="1" s="1"/>
  <c r="J196" i="1" s="1"/>
  <c r="K196" i="1" s="1"/>
  <c r="L196" i="1" s="1"/>
  <c r="G193" i="1"/>
  <c r="H193" i="1" s="1"/>
  <c r="I193" i="1" s="1"/>
  <c r="G180" i="1"/>
  <c r="H180" i="1" s="1"/>
  <c r="I180" i="1" s="1"/>
  <c r="J180" i="1" s="1"/>
  <c r="K180" i="1" s="1"/>
  <c r="L180" i="1" s="1"/>
  <c r="G177" i="1"/>
  <c r="H177" i="1" s="1"/>
  <c r="I177" i="1" s="1"/>
  <c r="G162" i="1"/>
  <c r="H162" i="1" s="1"/>
  <c r="I162" i="1" s="1"/>
  <c r="G154" i="1"/>
  <c r="H154" i="1" s="1"/>
  <c r="I154" i="1" s="1"/>
  <c r="H122" i="1"/>
  <c r="I122" i="1" s="1"/>
  <c r="J122" i="1" s="1"/>
  <c r="H116" i="1"/>
  <c r="I116" i="1" s="1"/>
  <c r="J116" i="1" s="1"/>
  <c r="H104" i="1"/>
  <c r="I104" i="1" s="1"/>
  <c r="J104" i="1" s="1"/>
  <c r="H100" i="1"/>
  <c r="I100" i="1" s="1"/>
  <c r="J100" i="1" s="1"/>
  <c r="H98" i="1"/>
  <c r="I98" i="1" s="1"/>
  <c r="J98" i="1" s="1"/>
  <c r="I413" i="1"/>
  <c r="J413" i="1" s="1"/>
  <c r="K413" i="1" s="1"/>
  <c r="L413" i="1" s="1"/>
  <c r="I405" i="1"/>
  <c r="J405" i="1" s="1"/>
  <c r="I397" i="1"/>
  <c r="J397" i="1" s="1"/>
  <c r="I389" i="1"/>
  <c r="J389" i="1" s="1"/>
  <c r="G134" i="1"/>
  <c r="H134" i="1" s="1"/>
  <c r="I134" i="1" s="1"/>
  <c r="G81" i="1"/>
  <c r="H81" i="1" s="1"/>
  <c r="I81" i="1" s="1"/>
  <c r="G53" i="1"/>
  <c r="H53" i="1" s="1"/>
  <c r="I53" i="1" s="1"/>
  <c r="I242" i="1"/>
  <c r="J242" i="1" s="1"/>
  <c r="I226" i="1"/>
  <c r="J226" i="1" s="1"/>
  <c r="I218" i="1"/>
  <c r="J218" i="1" s="1"/>
  <c r="G87" i="1"/>
  <c r="H87" i="1" s="1"/>
  <c r="G138" i="1"/>
  <c r="H138" i="1" s="1"/>
  <c r="I138" i="1" s="1"/>
  <c r="G133" i="1"/>
  <c r="H133" i="1" s="1"/>
  <c r="I133" i="1" s="1"/>
  <c r="J133" i="1" s="1"/>
  <c r="K133" i="1" s="1"/>
  <c r="L133" i="1" s="1"/>
  <c r="G121" i="1"/>
  <c r="H121" i="1" s="1"/>
  <c r="G115" i="1"/>
  <c r="H115" i="1" s="1"/>
  <c r="G103" i="1"/>
  <c r="H103" i="1" s="1"/>
  <c r="G97" i="1"/>
  <c r="H97" i="1" s="1"/>
  <c r="J1248" i="1"/>
  <c r="K1248" i="1" s="1"/>
  <c r="L1248" i="1" s="1"/>
  <c r="H1247" i="1"/>
  <c r="I1247" i="1" s="1"/>
  <c r="J1244" i="1"/>
  <c r="K1244" i="1" s="1"/>
  <c r="L1244" i="1" s="1"/>
  <c r="J1239" i="1"/>
  <c r="K1239" i="1" s="1"/>
  <c r="L1239" i="1" s="1"/>
  <c r="H1227" i="1"/>
  <c r="I1227" i="1" s="1"/>
  <c r="H1225" i="1"/>
  <c r="I1225" i="1" s="1"/>
  <c r="J1221" i="1"/>
  <c r="K1221" i="1" s="1"/>
  <c r="L1221" i="1" s="1"/>
  <c r="H1220" i="1"/>
  <c r="I1220" i="1" s="1"/>
  <c r="J1217" i="1"/>
  <c r="K1217" i="1" s="1"/>
  <c r="L1217" i="1" s="1"/>
  <c r="H1216" i="1"/>
  <c r="I1216" i="1" s="1"/>
  <c r="J1213" i="1"/>
  <c r="K1213" i="1" s="1"/>
  <c r="L1213" i="1" s="1"/>
  <c r="H1212" i="1"/>
  <c r="I1212" i="1" s="1"/>
  <c r="J1210" i="1"/>
  <c r="K1210" i="1" s="1"/>
  <c r="L1210" i="1" s="1"/>
  <c r="H1209" i="1"/>
  <c r="I1209" i="1" s="1"/>
  <c r="J1206" i="1"/>
  <c r="K1206" i="1" s="1"/>
  <c r="L1206" i="1" s="1"/>
  <c r="H1205" i="1"/>
  <c r="I1205" i="1" s="1"/>
  <c r="H1197" i="1"/>
  <c r="I1197" i="1" s="1"/>
  <c r="H1106" i="1"/>
  <c r="I1106" i="1" s="1"/>
  <c r="H1085" i="1"/>
  <c r="I1085" i="1" s="1"/>
  <c r="H1083" i="1"/>
  <c r="I1083" i="1" s="1"/>
  <c r="H1064" i="1"/>
  <c r="I1064" i="1" s="1"/>
  <c r="I1347" i="1"/>
  <c r="I1346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4" i="1"/>
  <c r="I1322" i="1"/>
  <c r="I1321" i="1"/>
  <c r="I1320" i="1"/>
  <c r="I1316" i="1"/>
  <c r="I1315" i="1"/>
  <c r="I1314" i="1"/>
  <c r="I1306" i="1"/>
  <c r="I1312" i="1"/>
  <c r="I1311" i="1"/>
  <c r="I1310" i="1"/>
  <c r="I1302" i="1"/>
  <c r="I1294" i="1"/>
  <c r="J998" i="1"/>
  <c r="K998" i="1" s="1"/>
  <c r="L998" i="1" s="1"/>
  <c r="H997" i="1"/>
  <c r="I997" i="1" s="1"/>
  <c r="J994" i="1"/>
  <c r="K994" i="1" s="1"/>
  <c r="L994" i="1" s="1"/>
  <c r="H993" i="1"/>
  <c r="I993" i="1" s="1"/>
  <c r="J990" i="1"/>
  <c r="K990" i="1" s="1"/>
  <c r="L990" i="1" s="1"/>
  <c r="H989" i="1"/>
  <c r="I989" i="1" s="1"/>
  <c r="J986" i="1"/>
  <c r="K986" i="1" s="1"/>
  <c r="L986" i="1" s="1"/>
  <c r="H985" i="1"/>
  <c r="I985" i="1" s="1"/>
  <c r="J982" i="1"/>
  <c r="K982" i="1" s="1"/>
  <c r="L982" i="1" s="1"/>
  <c r="H981" i="1"/>
  <c r="I981" i="1" s="1"/>
  <c r="J978" i="1"/>
  <c r="K978" i="1" s="1"/>
  <c r="L978" i="1" s="1"/>
  <c r="H977" i="1"/>
  <c r="I977" i="1" s="1"/>
  <c r="H889" i="1"/>
  <c r="I889" i="1" s="1"/>
  <c r="J1246" i="1"/>
  <c r="K1246" i="1" s="1"/>
  <c r="L1246" i="1" s="1"/>
  <c r="H1245" i="1"/>
  <c r="I1245" i="1" s="1"/>
  <c r="J1242" i="1"/>
  <c r="K1242" i="1" s="1"/>
  <c r="L1242" i="1" s="1"/>
  <c r="H1240" i="1"/>
  <c r="I1240" i="1" s="1"/>
  <c r="J1229" i="1"/>
  <c r="K1229" i="1" s="1"/>
  <c r="L1229" i="1" s="1"/>
  <c r="H1228" i="1"/>
  <c r="I1228" i="1" s="1"/>
  <c r="H1226" i="1"/>
  <c r="I1226" i="1" s="1"/>
  <c r="H1224" i="1"/>
  <c r="I1224" i="1" s="1"/>
  <c r="H1222" i="1"/>
  <c r="I1222" i="1" s="1"/>
  <c r="J1219" i="1"/>
  <c r="K1219" i="1" s="1"/>
  <c r="L1219" i="1" s="1"/>
  <c r="H1218" i="1"/>
  <c r="I1218" i="1" s="1"/>
  <c r="J1215" i="1"/>
  <c r="K1215" i="1" s="1"/>
  <c r="L1215" i="1" s="1"/>
  <c r="H1214" i="1"/>
  <c r="I1214" i="1" s="1"/>
  <c r="J1211" i="1"/>
  <c r="K1211" i="1" s="1"/>
  <c r="L1211" i="1" s="1"/>
  <c r="J1208" i="1"/>
  <c r="K1208" i="1" s="1"/>
  <c r="L1208" i="1" s="1"/>
  <c r="H1207" i="1"/>
  <c r="I1207" i="1" s="1"/>
  <c r="H1204" i="1"/>
  <c r="I1204" i="1" s="1"/>
  <c r="H1105" i="1"/>
  <c r="I1105" i="1" s="1"/>
  <c r="H1084" i="1"/>
  <c r="I1084" i="1" s="1"/>
  <c r="J996" i="1"/>
  <c r="K996" i="1" s="1"/>
  <c r="L996" i="1" s="1"/>
  <c r="H995" i="1"/>
  <c r="I995" i="1" s="1"/>
  <c r="J992" i="1"/>
  <c r="K992" i="1" s="1"/>
  <c r="L992" i="1" s="1"/>
  <c r="H991" i="1"/>
  <c r="I991" i="1" s="1"/>
  <c r="J988" i="1"/>
  <c r="K988" i="1" s="1"/>
  <c r="L988" i="1" s="1"/>
  <c r="H987" i="1"/>
  <c r="I987" i="1" s="1"/>
  <c r="J984" i="1"/>
  <c r="K984" i="1" s="1"/>
  <c r="L984" i="1" s="1"/>
  <c r="H983" i="1"/>
  <c r="I983" i="1" s="1"/>
  <c r="J980" i="1"/>
  <c r="K980" i="1" s="1"/>
  <c r="L980" i="1" s="1"/>
  <c r="H979" i="1"/>
  <c r="I979" i="1" s="1"/>
  <c r="J976" i="1"/>
  <c r="K976" i="1" s="1"/>
  <c r="L976" i="1" s="1"/>
  <c r="H975" i="1"/>
  <c r="I975" i="1" s="1"/>
  <c r="I1264" i="1"/>
  <c r="J886" i="1"/>
  <c r="K886" i="1" s="1"/>
  <c r="L886" i="1" s="1"/>
  <c r="J868" i="1"/>
  <c r="K868" i="1" s="1"/>
  <c r="L868" i="1" s="1"/>
  <c r="J845" i="1"/>
  <c r="K845" i="1" s="1"/>
  <c r="L845" i="1" s="1"/>
  <c r="J829" i="1"/>
  <c r="K829" i="1" s="1"/>
  <c r="L829" i="1" s="1"/>
  <c r="J813" i="1"/>
  <c r="K813" i="1" s="1"/>
  <c r="L813" i="1" s="1"/>
  <c r="H732" i="1"/>
  <c r="I732" i="1" s="1"/>
  <c r="H728" i="1"/>
  <c r="I728" i="1" s="1"/>
  <c r="J717" i="1"/>
  <c r="K717" i="1" s="1"/>
  <c r="L717" i="1" s="1"/>
  <c r="J870" i="1"/>
  <c r="K870" i="1" s="1"/>
  <c r="L870" i="1" s="1"/>
  <c r="H869" i="1"/>
  <c r="I869" i="1" s="1"/>
  <c r="H730" i="1"/>
  <c r="I730" i="1" s="1"/>
  <c r="J629" i="1"/>
  <c r="K629" i="1" s="1"/>
  <c r="L629" i="1" s="1"/>
  <c r="J613" i="1"/>
  <c r="K613" i="1" s="1"/>
  <c r="L613" i="1" s="1"/>
  <c r="J577" i="1"/>
  <c r="K577" i="1" s="1"/>
  <c r="L577" i="1" s="1"/>
  <c r="J506" i="1"/>
  <c r="K506" i="1" s="1"/>
  <c r="L506" i="1" s="1"/>
  <c r="J502" i="1"/>
  <c r="K502" i="1" s="1"/>
  <c r="L502" i="1" s="1"/>
  <c r="J508" i="1"/>
  <c r="K508" i="1" s="1"/>
  <c r="L508" i="1" s="1"/>
  <c r="J504" i="1"/>
  <c r="K504" i="1" s="1"/>
  <c r="L504" i="1" s="1"/>
  <c r="J500" i="1"/>
  <c r="K500" i="1" s="1"/>
  <c r="L500" i="1" s="1"/>
  <c r="J488" i="1"/>
  <c r="K488" i="1" s="1"/>
  <c r="L488" i="1" s="1"/>
  <c r="J472" i="1"/>
  <c r="K472" i="1" s="1"/>
  <c r="L472" i="1" s="1"/>
  <c r="J457" i="1"/>
  <c r="K457" i="1" s="1"/>
  <c r="L457" i="1" s="1"/>
  <c r="J427" i="1"/>
  <c r="K427" i="1" s="1"/>
  <c r="L427" i="1" s="1"/>
  <c r="J292" i="1"/>
  <c r="K292" i="1" s="1"/>
  <c r="L292" i="1" s="1"/>
  <c r="J275" i="1"/>
  <c r="K275" i="1" s="1"/>
  <c r="L275" i="1" s="1"/>
  <c r="J375" i="1"/>
  <c r="K375" i="1" s="1"/>
  <c r="L375" i="1" s="1"/>
  <c r="J359" i="1"/>
  <c r="K359" i="1" s="1"/>
  <c r="L359" i="1" s="1"/>
  <c r="H328" i="1"/>
  <c r="I328" i="1" s="1"/>
  <c r="J210" i="1"/>
  <c r="K210" i="1" s="1"/>
  <c r="L210" i="1" s="1"/>
  <c r="J206" i="1"/>
  <c r="K206" i="1" s="1"/>
  <c r="L206" i="1" s="1"/>
  <c r="J198" i="1"/>
  <c r="K198" i="1" s="1"/>
  <c r="L198" i="1" s="1"/>
  <c r="J178" i="1"/>
  <c r="K178" i="1" s="1"/>
  <c r="L178" i="1" s="1"/>
  <c r="J163" i="1"/>
  <c r="K163" i="1" s="1"/>
  <c r="L163" i="1" s="1"/>
  <c r="J70" i="1"/>
  <c r="K70" i="1" s="1"/>
  <c r="L70" i="1" s="1"/>
  <c r="K86" i="1"/>
  <c r="L86" i="1" s="1"/>
  <c r="J64" i="1"/>
  <c r="K64" i="1" s="1"/>
  <c r="L64" i="1" s="1"/>
  <c r="J45" i="1"/>
  <c r="K45" i="1" s="1"/>
  <c r="L45" i="1" s="1"/>
  <c r="J43" i="1"/>
  <c r="K43" i="1" s="1"/>
  <c r="L43" i="1" s="1"/>
  <c r="K214" i="1" l="1"/>
  <c r="L214" i="1" s="1"/>
  <c r="I88" i="1"/>
  <c r="J88" i="1" s="1"/>
  <c r="I92" i="1"/>
  <c r="J92" i="1" s="1"/>
  <c r="I388" i="1"/>
  <c r="J388" i="1" s="1"/>
  <c r="K388" i="1" s="1"/>
  <c r="L388" i="1" s="1"/>
  <c r="H94" i="1"/>
  <c r="I94" i="1" s="1"/>
  <c r="K84" i="1"/>
  <c r="L84" i="1" s="1"/>
  <c r="I249" i="1"/>
  <c r="J249" i="1" s="1"/>
  <c r="H90" i="1"/>
  <c r="I90" i="1" s="1"/>
  <c r="I411" i="1"/>
  <c r="J411" i="1" s="1"/>
  <c r="I121" i="1"/>
  <c r="I103" i="1"/>
  <c r="J103" i="1" s="1"/>
  <c r="K103" i="1" s="1"/>
  <c r="L103" i="1" s="1"/>
  <c r="I83" i="1"/>
  <c r="J83" i="1" s="1"/>
  <c r="K83" i="1" s="1"/>
  <c r="L83" i="1" s="1"/>
  <c r="I111" i="1"/>
  <c r="J111" i="1" s="1"/>
  <c r="K111" i="1" s="1"/>
  <c r="L111" i="1" s="1"/>
  <c r="I129" i="1"/>
  <c r="J129" i="1" s="1"/>
  <c r="K129" i="1" s="1"/>
  <c r="L129" i="1" s="1"/>
  <c r="I402" i="1"/>
  <c r="J402" i="1" s="1"/>
  <c r="K402" i="1" s="1"/>
  <c r="L402" i="1" s="1"/>
  <c r="I245" i="1"/>
  <c r="J245" i="1" s="1"/>
  <c r="I393" i="1"/>
  <c r="J393" i="1" s="1"/>
  <c r="I93" i="1"/>
  <c r="J93" i="1" s="1"/>
  <c r="K93" i="1" s="1"/>
  <c r="L93" i="1" s="1"/>
  <c r="I240" i="1"/>
  <c r="J240" i="1" s="1"/>
  <c r="I398" i="1"/>
  <c r="J398" i="1" s="1"/>
  <c r="K398" i="1" s="1"/>
  <c r="L398" i="1" s="1"/>
  <c r="I554" i="1"/>
  <c r="J554" i="1" s="1"/>
  <c r="K554" i="1" s="1"/>
  <c r="L554" i="1" s="1"/>
  <c r="I228" i="1"/>
  <c r="J228" i="1" s="1"/>
  <c r="I247" i="1"/>
  <c r="J247" i="1" s="1"/>
  <c r="I255" i="1"/>
  <c r="J255" i="1" s="1"/>
  <c r="I407" i="1"/>
  <c r="J407" i="1" s="1"/>
  <c r="I222" i="1"/>
  <c r="J222" i="1" s="1"/>
  <c r="I234" i="1"/>
  <c r="J234" i="1" s="1"/>
  <c r="I387" i="1"/>
  <c r="J387" i="1" s="1"/>
  <c r="I401" i="1"/>
  <c r="J401" i="1" s="1"/>
  <c r="I85" i="1"/>
  <c r="J85" i="1" s="1"/>
  <c r="K85" i="1" s="1"/>
  <c r="L85" i="1" s="1"/>
  <c r="I1273" i="1"/>
  <c r="J1273" i="1" s="1"/>
  <c r="K1273" i="1" s="1"/>
  <c r="L1273" i="1" s="1"/>
  <c r="I1283" i="1"/>
  <c r="J1283" i="1" s="1"/>
  <c r="K1283" i="1" s="1"/>
  <c r="L1283" i="1" s="1"/>
  <c r="I232" i="1"/>
  <c r="J232" i="1" s="1"/>
  <c r="I236" i="1"/>
  <c r="I251" i="1"/>
  <c r="J251" i="1" s="1"/>
  <c r="I89" i="1"/>
  <c r="J89" i="1" s="1"/>
  <c r="K89" i="1" s="1"/>
  <c r="L89" i="1" s="1"/>
  <c r="K102" i="1"/>
  <c r="L102" i="1" s="1"/>
  <c r="K397" i="1"/>
  <c r="L397" i="1" s="1"/>
  <c r="I1292" i="1"/>
  <c r="J1292" i="1" s="1"/>
  <c r="K1292" i="1" s="1"/>
  <c r="L1292" i="1" s="1"/>
  <c r="I1298" i="1"/>
  <c r="J1298" i="1" s="1"/>
  <c r="K1298" i="1" s="1"/>
  <c r="L1298" i="1" s="1"/>
  <c r="I257" i="1"/>
  <c r="I91" i="1"/>
  <c r="J91" i="1" s="1"/>
  <c r="K91" i="1" s="1"/>
  <c r="L91" i="1" s="1"/>
  <c r="I99" i="1"/>
  <c r="J99" i="1" s="1"/>
  <c r="K99" i="1" s="1"/>
  <c r="L99" i="1" s="1"/>
  <c r="I107" i="1"/>
  <c r="J107" i="1" s="1"/>
  <c r="K107" i="1" s="1"/>
  <c r="L107" i="1" s="1"/>
  <c r="I117" i="1"/>
  <c r="J117" i="1" s="1"/>
  <c r="K117" i="1" s="1"/>
  <c r="L117" i="1" s="1"/>
  <c r="I125" i="1"/>
  <c r="J125" i="1" s="1"/>
  <c r="K125" i="1" s="1"/>
  <c r="L125" i="1" s="1"/>
  <c r="K118" i="1"/>
  <c r="L118" i="1" s="1"/>
  <c r="K218" i="1"/>
  <c r="L218" i="1" s="1"/>
  <c r="K226" i="1"/>
  <c r="L226" i="1" s="1"/>
  <c r="K242" i="1"/>
  <c r="L242" i="1" s="1"/>
  <c r="I386" i="1"/>
  <c r="J386" i="1" s="1"/>
  <c r="K386" i="1" s="1"/>
  <c r="L386" i="1" s="1"/>
  <c r="I394" i="1"/>
  <c r="J394" i="1" s="1"/>
  <c r="K394" i="1" s="1"/>
  <c r="L394" i="1" s="1"/>
  <c r="I400" i="1"/>
  <c r="J400" i="1" s="1"/>
  <c r="K400" i="1" s="1"/>
  <c r="L400" i="1" s="1"/>
  <c r="I404" i="1"/>
  <c r="J404" i="1" s="1"/>
  <c r="K404" i="1" s="1"/>
  <c r="L404" i="1" s="1"/>
  <c r="K389" i="1"/>
  <c r="L389" i="1" s="1"/>
  <c r="K405" i="1"/>
  <c r="L405" i="1" s="1"/>
  <c r="I1269" i="1"/>
  <c r="J1269" i="1" s="1"/>
  <c r="K1269" i="1" s="1"/>
  <c r="L1269" i="1" s="1"/>
  <c r="I1277" i="1"/>
  <c r="J1277" i="1" s="1"/>
  <c r="K1277" i="1" s="1"/>
  <c r="L1277" i="1" s="1"/>
  <c r="I1279" i="1"/>
  <c r="J1279" i="1" s="1"/>
  <c r="K1279" i="1" s="1"/>
  <c r="L1279" i="1" s="1"/>
  <c r="I1287" i="1"/>
  <c r="J1287" i="1" s="1"/>
  <c r="K1287" i="1" s="1"/>
  <c r="L1287" i="1" s="1"/>
  <c r="I220" i="1"/>
  <c r="I224" i="1"/>
  <c r="K98" i="1"/>
  <c r="L98" i="1" s="1"/>
  <c r="K114" i="1"/>
  <c r="L114" i="1" s="1"/>
  <c r="K122" i="1"/>
  <c r="L122" i="1" s="1"/>
  <c r="I410" i="1"/>
  <c r="J410" i="1" s="1"/>
  <c r="K410" i="1" s="1"/>
  <c r="L410" i="1" s="1"/>
  <c r="I1266" i="1"/>
  <c r="J1266" i="1" s="1"/>
  <c r="K1266" i="1" s="1"/>
  <c r="L1266" i="1" s="1"/>
  <c r="I1271" i="1"/>
  <c r="J1271" i="1" s="1"/>
  <c r="K1271" i="1" s="1"/>
  <c r="L1271" i="1" s="1"/>
  <c r="I1275" i="1"/>
  <c r="J1275" i="1" s="1"/>
  <c r="K1275" i="1" s="1"/>
  <c r="L1275" i="1" s="1"/>
  <c r="I1281" i="1"/>
  <c r="J1281" i="1" s="1"/>
  <c r="K1281" i="1" s="1"/>
  <c r="L1281" i="1" s="1"/>
  <c r="I1285" i="1"/>
  <c r="J1285" i="1" s="1"/>
  <c r="K1285" i="1" s="1"/>
  <c r="L1285" i="1" s="1"/>
  <c r="I1289" i="1"/>
  <c r="J1289" i="1" s="1"/>
  <c r="K1289" i="1" s="1"/>
  <c r="L1289" i="1" s="1"/>
  <c r="I1300" i="1"/>
  <c r="J1300" i="1" s="1"/>
  <c r="K1300" i="1" s="1"/>
  <c r="L1300" i="1" s="1"/>
  <c r="I261" i="1"/>
  <c r="I391" i="1"/>
  <c r="J391" i="1" s="1"/>
  <c r="I395" i="1"/>
  <c r="J395" i="1" s="1"/>
  <c r="I399" i="1"/>
  <c r="J399" i="1" s="1"/>
  <c r="I403" i="1"/>
  <c r="J403" i="1" s="1"/>
  <c r="I87" i="1"/>
  <c r="J87" i="1" s="1"/>
  <c r="K87" i="1" s="1"/>
  <c r="L87" i="1" s="1"/>
  <c r="I97" i="1"/>
  <c r="J97" i="1" s="1"/>
  <c r="K97" i="1" s="1"/>
  <c r="L97" i="1" s="1"/>
  <c r="I101" i="1"/>
  <c r="J101" i="1" s="1"/>
  <c r="K101" i="1" s="1"/>
  <c r="L101" i="1" s="1"/>
  <c r="I105" i="1"/>
  <c r="J105" i="1" s="1"/>
  <c r="K105" i="1" s="1"/>
  <c r="L105" i="1" s="1"/>
  <c r="I109" i="1"/>
  <c r="J109" i="1" s="1"/>
  <c r="K109" i="1" s="1"/>
  <c r="L109" i="1" s="1"/>
  <c r="I115" i="1"/>
  <c r="J115" i="1" s="1"/>
  <c r="K115" i="1" s="1"/>
  <c r="L115" i="1" s="1"/>
  <c r="I119" i="1"/>
  <c r="J119" i="1" s="1"/>
  <c r="K119" i="1" s="1"/>
  <c r="L119" i="1" s="1"/>
  <c r="I123" i="1"/>
  <c r="J123" i="1" s="1"/>
  <c r="K123" i="1" s="1"/>
  <c r="L123" i="1" s="1"/>
  <c r="I126" i="1"/>
  <c r="J126" i="1" s="1"/>
  <c r="K126" i="1" s="1"/>
  <c r="L126" i="1" s="1"/>
  <c r="I131" i="1"/>
  <c r="J131" i="1" s="1"/>
  <c r="K131" i="1" s="1"/>
  <c r="L131" i="1" s="1"/>
  <c r="K96" i="1"/>
  <c r="L96" i="1" s="1"/>
  <c r="K100" i="1"/>
  <c r="L100" i="1" s="1"/>
  <c r="K104" i="1"/>
  <c r="L104" i="1" s="1"/>
  <c r="K116" i="1"/>
  <c r="L116" i="1" s="1"/>
  <c r="K120" i="1"/>
  <c r="L120" i="1" s="1"/>
  <c r="K124" i="1"/>
  <c r="L124" i="1" s="1"/>
  <c r="I390" i="1"/>
  <c r="J390" i="1" s="1"/>
  <c r="K390" i="1" s="1"/>
  <c r="L390" i="1" s="1"/>
  <c r="I406" i="1"/>
  <c r="J406" i="1" s="1"/>
  <c r="K406" i="1" s="1"/>
  <c r="L406" i="1" s="1"/>
  <c r="I553" i="1"/>
  <c r="J553" i="1" s="1"/>
  <c r="K553" i="1" s="1"/>
  <c r="L553" i="1" s="1"/>
  <c r="I1270" i="1"/>
  <c r="J1270" i="1" s="1"/>
  <c r="K1270" i="1" s="1"/>
  <c r="L1270" i="1" s="1"/>
  <c r="I1272" i="1"/>
  <c r="J1272" i="1" s="1"/>
  <c r="K1272" i="1" s="1"/>
  <c r="L1272" i="1" s="1"/>
  <c r="I1274" i="1"/>
  <c r="J1274" i="1" s="1"/>
  <c r="K1274" i="1" s="1"/>
  <c r="L1274" i="1" s="1"/>
  <c r="I1276" i="1"/>
  <c r="J1276" i="1" s="1"/>
  <c r="K1276" i="1" s="1"/>
  <c r="L1276" i="1" s="1"/>
  <c r="I1280" i="1"/>
  <c r="J1280" i="1" s="1"/>
  <c r="K1280" i="1" s="1"/>
  <c r="L1280" i="1" s="1"/>
  <c r="I1282" i="1"/>
  <c r="J1282" i="1" s="1"/>
  <c r="K1282" i="1" s="1"/>
  <c r="L1282" i="1" s="1"/>
  <c r="I1284" i="1"/>
  <c r="J1284" i="1" s="1"/>
  <c r="K1284" i="1" s="1"/>
  <c r="L1284" i="1" s="1"/>
  <c r="I1286" i="1"/>
  <c r="J1286" i="1" s="1"/>
  <c r="K1286" i="1" s="1"/>
  <c r="L1286" i="1" s="1"/>
  <c r="I1288" i="1"/>
  <c r="J1288" i="1" s="1"/>
  <c r="K1288" i="1" s="1"/>
  <c r="L1288" i="1" s="1"/>
  <c r="I1290" i="1"/>
  <c r="J1290" i="1" s="1"/>
  <c r="K1290" i="1" s="1"/>
  <c r="L1290" i="1" s="1"/>
  <c r="I1293" i="1"/>
  <c r="J1293" i="1" s="1"/>
  <c r="K1293" i="1" s="1"/>
  <c r="L1293" i="1" s="1"/>
  <c r="I1297" i="1"/>
  <c r="J1297" i="1" s="1"/>
  <c r="K1297" i="1" s="1"/>
  <c r="L1297" i="1" s="1"/>
  <c r="I1299" i="1"/>
  <c r="J1299" i="1" s="1"/>
  <c r="K1299" i="1" s="1"/>
  <c r="L1299" i="1" s="1"/>
  <c r="I1301" i="1"/>
  <c r="J1301" i="1" s="1"/>
  <c r="K1301" i="1" s="1"/>
  <c r="L1301" i="1" s="1"/>
  <c r="I1303" i="1"/>
  <c r="J1303" i="1" s="1"/>
  <c r="K1303" i="1" s="1"/>
  <c r="L1303" i="1" s="1"/>
  <c r="I230" i="1"/>
  <c r="I238" i="1"/>
  <c r="I253" i="1"/>
  <c r="I409" i="1"/>
  <c r="K585" i="1"/>
  <c r="L585" i="1" s="1"/>
  <c r="I463" i="1"/>
  <c r="J463" i="1" s="1"/>
  <c r="K463" i="1" s="1"/>
  <c r="L463" i="1" s="1"/>
  <c r="I539" i="1"/>
  <c r="J539" i="1" s="1"/>
  <c r="K539" i="1" s="1"/>
  <c r="L539" i="1" s="1"/>
  <c r="I507" i="1"/>
  <c r="I392" i="1"/>
  <c r="J392" i="1" s="1"/>
  <c r="K392" i="1" s="1"/>
  <c r="L392" i="1" s="1"/>
  <c r="I396" i="1"/>
  <c r="J396" i="1" s="1"/>
  <c r="K396" i="1" s="1"/>
  <c r="L396" i="1" s="1"/>
  <c r="I408" i="1"/>
  <c r="J408" i="1" s="1"/>
  <c r="K408" i="1" s="1"/>
  <c r="L408" i="1" s="1"/>
  <c r="I412" i="1"/>
  <c r="J412" i="1" s="1"/>
  <c r="K412" i="1" s="1"/>
  <c r="L412" i="1" s="1"/>
  <c r="K556" i="1"/>
  <c r="L556" i="1" s="1"/>
  <c r="K558" i="1"/>
  <c r="L558" i="1" s="1"/>
  <c r="K560" i="1"/>
  <c r="L560" i="1" s="1"/>
  <c r="K562" i="1"/>
  <c r="L562" i="1" s="1"/>
  <c r="K564" i="1"/>
  <c r="L564" i="1" s="1"/>
  <c r="J568" i="1"/>
  <c r="K568" i="1" s="1"/>
  <c r="L568" i="1" s="1"/>
  <c r="J108" i="1"/>
  <c r="K108" i="1" s="1"/>
  <c r="L108" i="1" s="1"/>
  <c r="J112" i="1"/>
  <c r="K112" i="1" s="1"/>
  <c r="L112" i="1" s="1"/>
  <c r="J132" i="1"/>
  <c r="K132" i="1" s="1"/>
  <c r="L132" i="1" s="1"/>
  <c r="J566" i="1"/>
  <c r="K566" i="1" s="1"/>
  <c r="L566" i="1" s="1"/>
  <c r="J570" i="1"/>
  <c r="K570" i="1" s="1"/>
  <c r="L570" i="1" s="1"/>
  <c r="J110" i="1"/>
  <c r="K110" i="1" s="1"/>
  <c r="L110" i="1" s="1"/>
  <c r="J130" i="1"/>
  <c r="K130" i="1" s="1"/>
  <c r="L130" i="1" s="1"/>
  <c r="J53" i="1"/>
  <c r="K53" i="1" s="1"/>
  <c r="L53" i="1" s="1"/>
  <c r="J61" i="1"/>
  <c r="K61" i="1" s="1"/>
  <c r="L61" i="1" s="1"/>
  <c r="J69" i="1"/>
  <c r="K69" i="1" s="1"/>
  <c r="L69" i="1" s="1"/>
  <c r="J217" i="1"/>
  <c r="K217" i="1" s="1"/>
  <c r="L217" i="1" s="1"/>
  <c r="J221" i="1"/>
  <c r="K221" i="1" s="1"/>
  <c r="L221" i="1" s="1"/>
  <c r="J225" i="1"/>
  <c r="K225" i="1" s="1"/>
  <c r="L225" i="1" s="1"/>
  <c r="J229" i="1"/>
  <c r="K229" i="1" s="1"/>
  <c r="L229" i="1" s="1"/>
  <c r="J231" i="1"/>
  <c r="K231" i="1" s="1"/>
  <c r="L231" i="1" s="1"/>
  <c r="J235" i="1"/>
  <c r="K235" i="1" s="1"/>
  <c r="L235" i="1" s="1"/>
  <c r="J237" i="1"/>
  <c r="K237" i="1" s="1"/>
  <c r="L237" i="1" s="1"/>
  <c r="J244" i="1"/>
  <c r="K244" i="1" s="1"/>
  <c r="L244" i="1" s="1"/>
  <c r="J248" i="1"/>
  <c r="K248" i="1" s="1"/>
  <c r="L248" i="1" s="1"/>
  <c r="J252" i="1"/>
  <c r="K252" i="1" s="1"/>
  <c r="L252" i="1" s="1"/>
  <c r="J140" i="1"/>
  <c r="K140" i="1" s="1"/>
  <c r="L140" i="1" s="1"/>
  <c r="J156" i="1"/>
  <c r="K156" i="1" s="1"/>
  <c r="L156" i="1" s="1"/>
  <c r="J164" i="1"/>
  <c r="K164" i="1" s="1"/>
  <c r="L164" i="1" s="1"/>
  <c r="J172" i="1"/>
  <c r="K172" i="1" s="1"/>
  <c r="L172" i="1" s="1"/>
  <c r="J134" i="1"/>
  <c r="K134" i="1" s="1"/>
  <c r="L134" i="1" s="1"/>
  <c r="J142" i="1"/>
  <c r="K142" i="1" s="1"/>
  <c r="L142" i="1" s="1"/>
  <c r="J150" i="1"/>
  <c r="K150" i="1" s="1"/>
  <c r="L150" i="1" s="1"/>
  <c r="J154" i="1"/>
  <c r="K154" i="1" s="1"/>
  <c r="L154" i="1" s="1"/>
  <c r="J201" i="1"/>
  <c r="K201" i="1" s="1"/>
  <c r="L201" i="1" s="1"/>
  <c r="J209" i="1"/>
  <c r="K209" i="1" s="1"/>
  <c r="L209" i="1" s="1"/>
  <c r="J272" i="1"/>
  <c r="K272" i="1" s="1"/>
  <c r="L272" i="1" s="1"/>
  <c r="J57" i="1"/>
  <c r="K57" i="1" s="1"/>
  <c r="L57" i="1" s="1"/>
  <c r="J65" i="1"/>
  <c r="K65" i="1" s="1"/>
  <c r="L65" i="1" s="1"/>
  <c r="J73" i="1"/>
  <c r="K73" i="1" s="1"/>
  <c r="L73" i="1" s="1"/>
  <c r="J81" i="1"/>
  <c r="K81" i="1" s="1"/>
  <c r="L81" i="1" s="1"/>
  <c r="J136" i="1"/>
  <c r="K136" i="1" s="1"/>
  <c r="L136" i="1" s="1"/>
  <c r="J144" i="1"/>
  <c r="K144" i="1" s="1"/>
  <c r="L144" i="1" s="1"/>
  <c r="J160" i="1"/>
  <c r="K160" i="1" s="1"/>
  <c r="L160" i="1" s="1"/>
  <c r="J168" i="1"/>
  <c r="K168" i="1" s="1"/>
  <c r="L168" i="1" s="1"/>
  <c r="J175" i="1"/>
  <c r="K175" i="1" s="1"/>
  <c r="L175" i="1" s="1"/>
  <c r="J183" i="1"/>
  <c r="K183" i="1" s="1"/>
  <c r="L183" i="1" s="1"/>
  <c r="J191" i="1"/>
  <c r="K191" i="1" s="1"/>
  <c r="L191" i="1" s="1"/>
  <c r="J199" i="1"/>
  <c r="K199" i="1" s="1"/>
  <c r="L199" i="1" s="1"/>
  <c r="J207" i="1"/>
  <c r="K207" i="1" s="1"/>
  <c r="L207" i="1" s="1"/>
  <c r="J138" i="1"/>
  <c r="K138" i="1" s="1"/>
  <c r="L138" i="1" s="1"/>
  <c r="J158" i="1"/>
  <c r="K158" i="1" s="1"/>
  <c r="L158" i="1" s="1"/>
  <c r="J162" i="1"/>
  <c r="K162" i="1" s="1"/>
  <c r="L162" i="1" s="1"/>
  <c r="J166" i="1"/>
  <c r="K166" i="1" s="1"/>
  <c r="L166" i="1" s="1"/>
  <c r="J170" i="1"/>
  <c r="K170" i="1" s="1"/>
  <c r="L170" i="1" s="1"/>
  <c r="J177" i="1"/>
  <c r="K177" i="1" s="1"/>
  <c r="L177" i="1" s="1"/>
  <c r="J181" i="1"/>
  <c r="K181" i="1" s="1"/>
  <c r="L181" i="1" s="1"/>
  <c r="J185" i="1"/>
  <c r="K185" i="1" s="1"/>
  <c r="L185" i="1" s="1"/>
  <c r="J189" i="1"/>
  <c r="K189" i="1" s="1"/>
  <c r="L189" i="1" s="1"/>
  <c r="J193" i="1"/>
  <c r="K193" i="1" s="1"/>
  <c r="L193" i="1" s="1"/>
  <c r="J197" i="1"/>
  <c r="K197" i="1" s="1"/>
  <c r="L197" i="1" s="1"/>
  <c r="J205" i="1"/>
  <c r="K205" i="1" s="1"/>
  <c r="L205" i="1" s="1"/>
  <c r="J274" i="1"/>
  <c r="K274" i="1" s="1"/>
  <c r="L274" i="1" s="1"/>
  <c r="J281" i="1"/>
  <c r="K281" i="1" s="1"/>
  <c r="L281" i="1" s="1"/>
  <c r="J291" i="1"/>
  <c r="K291" i="1" s="1"/>
  <c r="L291" i="1" s="1"/>
  <c r="J299" i="1"/>
  <c r="K299" i="1" s="1"/>
  <c r="L299" i="1" s="1"/>
  <c r="J322" i="1"/>
  <c r="K322" i="1" s="1"/>
  <c r="L322" i="1" s="1"/>
  <c r="J326" i="1"/>
  <c r="K326" i="1" s="1"/>
  <c r="L326" i="1" s="1"/>
  <c r="J336" i="1"/>
  <c r="K336" i="1" s="1"/>
  <c r="L336" i="1" s="1"/>
  <c r="J340" i="1"/>
  <c r="K340" i="1" s="1"/>
  <c r="L340" i="1" s="1"/>
  <c r="J344" i="1"/>
  <c r="K344" i="1" s="1"/>
  <c r="L344" i="1" s="1"/>
  <c r="J348" i="1"/>
  <c r="K348" i="1" s="1"/>
  <c r="L348" i="1" s="1"/>
  <c r="J352" i="1"/>
  <c r="K352" i="1" s="1"/>
  <c r="L352" i="1" s="1"/>
  <c r="J356" i="1"/>
  <c r="K356" i="1" s="1"/>
  <c r="L356" i="1" s="1"/>
  <c r="J360" i="1"/>
  <c r="K360" i="1" s="1"/>
  <c r="L360" i="1" s="1"/>
  <c r="J364" i="1"/>
  <c r="K364" i="1" s="1"/>
  <c r="L364" i="1" s="1"/>
  <c r="J368" i="1"/>
  <c r="K368" i="1" s="1"/>
  <c r="L368" i="1" s="1"/>
  <c r="J555" i="1"/>
  <c r="K555" i="1" s="1"/>
  <c r="L555" i="1" s="1"/>
  <c r="J557" i="1"/>
  <c r="K557" i="1" s="1"/>
  <c r="L557" i="1" s="1"/>
  <c r="J559" i="1"/>
  <c r="K559" i="1" s="1"/>
  <c r="L559" i="1" s="1"/>
  <c r="J561" i="1"/>
  <c r="K561" i="1" s="1"/>
  <c r="L561" i="1" s="1"/>
  <c r="J563" i="1"/>
  <c r="K563" i="1" s="1"/>
  <c r="L563" i="1" s="1"/>
  <c r="J565" i="1"/>
  <c r="K565" i="1" s="1"/>
  <c r="L565" i="1" s="1"/>
  <c r="J567" i="1"/>
  <c r="K567" i="1" s="1"/>
  <c r="L567" i="1" s="1"/>
  <c r="J569" i="1"/>
  <c r="K569" i="1" s="1"/>
  <c r="L569" i="1" s="1"/>
  <c r="J430" i="1"/>
  <c r="K430" i="1" s="1"/>
  <c r="L430" i="1" s="1"/>
  <c r="J434" i="1"/>
  <c r="K434" i="1" s="1"/>
  <c r="L434" i="1" s="1"/>
  <c r="J438" i="1"/>
  <c r="K438" i="1" s="1"/>
  <c r="L438" i="1" s="1"/>
  <c r="J442" i="1"/>
  <c r="K442" i="1" s="1"/>
  <c r="L442" i="1" s="1"/>
  <c r="J446" i="1"/>
  <c r="K446" i="1" s="1"/>
  <c r="L446" i="1" s="1"/>
  <c r="J452" i="1"/>
  <c r="K452" i="1" s="1"/>
  <c r="L452" i="1" s="1"/>
  <c r="J572" i="1"/>
  <c r="K572" i="1" s="1"/>
  <c r="L572" i="1" s="1"/>
  <c r="J514" i="1"/>
  <c r="K514" i="1" s="1"/>
  <c r="L514" i="1" s="1"/>
  <c r="J584" i="1"/>
  <c r="K584" i="1" s="1"/>
  <c r="L584" i="1" s="1"/>
  <c r="J592" i="1"/>
  <c r="K592" i="1" s="1"/>
  <c r="L592" i="1" s="1"/>
  <c r="J600" i="1"/>
  <c r="K600" i="1" s="1"/>
  <c r="L600" i="1" s="1"/>
  <c r="J608" i="1"/>
  <c r="K608" i="1" s="1"/>
  <c r="L608" i="1" s="1"/>
  <c r="J616" i="1"/>
  <c r="K616" i="1" s="1"/>
  <c r="L616" i="1" s="1"/>
  <c r="J624" i="1"/>
  <c r="K624" i="1" s="1"/>
  <c r="L624" i="1" s="1"/>
  <c r="J640" i="1"/>
  <c r="K640" i="1" s="1"/>
  <c r="L640" i="1" s="1"/>
  <c r="J648" i="1"/>
  <c r="K648" i="1" s="1"/>
  <c r="L648" i="1" s="1"/>
  <c r="J656" i="1"/>
  <c r="K656" i="1" s="1"/>
  <c r="L656" i="1" s="1"/>
  <c r="J664" i="1"/>
  <c r="K664" i="1" s="1"/>
  <c r="L664" i="1" s="1"/>
  <c r="J671" i="1"/>
  <c r="K671" i="1" s="1"/>
  <c r="L671" i="1" s="1"/>
  <c r="J679" i="1"/>
  <c r="K679" i="1" s="1"/>
  <c r="L679" i="1" s="1"/>
  <c r="J687" i="1"/>
  <c r="K687" i="1" s="1"/>
  <c r="L687" i="1" s="1"/>
  <c r="J703" i="1"/>
  <c r="K703" i="1" s="1"/>
  <c r="L703" i="1" s="1"/>
  <c r="J710" i="1"/>
  <c r="K710" i="1" s="1"/>
  <c r="L710" i="1" s="1"/>
  <c r="J718" i="1"/>
  <c r="K718" i="1" s="1"/>
  <c r="L718" i="1" s="1"/>
  <c r="J726" i="1"/>
  <c r="K726" i="1" s="1"/>
  <c r="L726" i="1" s="1"/>
  <c r="J734" i="1"/>
  <c r="K734" i="1" s="1"/>
  <c r="L734" i="1" s="1"/>
  <c r="J742" i="1"/>
  <c r="K742" i="1" s="1"/>
  <c r="L742" i="1" s="1"/>
  <c r="J750" i="1"/>
  <c r="K750" i="1" s="1"/>
  <c r="L750" i="1" s="1"/>
  <c r="J758" i="1"/>
  <c r="K758" i="1" s="1"/>
  <c r="L758" i="1" s="1"/>
  <c r="J766" i="1"/>
  <c r="K766" i="1" s="1"/>
  <c r="L766" i="1" s="1"/>
  <c r="J774" i="1"/>
  <c r="K774" i="1" s="1"/>
  <c r="L774" i="1" s="1"/>
  <c r="J782" i="1"/>
  <c r="K782" i="1" s="1"/>
  <c r="L782" i="1" s="1"/>
  <c r="J790" i="1"/>
  <c r="K790" i="1" s="1"/>
  <c r="L790" i="1" s="1"/>
  <c r="J798" i="1"/>
  <c r="K798" i="1" s="1"/>
  <c r="L798" i="1" s="1"/>
  <c r="J806" i="1"/>
  <c r="K806" i="1" s="1"/>
  <c r="L806" i="1" s="1"/>
  <c r="J814" i="1"/>
  <c r="K814" i="1" s="1"/>
  <c r="L814" i="1" s="1"/>
  <c r="J822" i="1"/>
  <c r="K822" i="1" s="1"/>
  <c r="L822" i="1" s="1"/>
  <c r="J830" i="1"/>
  <c r="K830" i="1" s="1"/>
  <c r="L830" i="1" s="1"/>
  <c r="J838" i="1"/>
  <c r="K838" i="1" s="1"/>
  <c r="L838" i="1" s="1"/>
  <c r="J846" i="1"/>
  <c r="K846" i="1" s="1"/>
  <c r="L846" i="1" s="1"/>
  <c r="J862" i="1"/>
  <c r="K862" i="1" s="1"/>
  <c r="L862" i="1" s="1"/>
  <c r="J869" i="1"/>
  <c r="K869" i="1" s="1"/>
  <c r="L869" i="1" s="1"/>
  <c r="J875" i="1"/>
  <c r="K875" i="1" s="1"/>
  <c r="L875" i="1" s="1"/>
  <c r="J887" i="1"/>
  <c r="K887" i="1" s="1"/>
  <c r="L887" i="1" s="1"/>
  <c r="J578" i="1"/>
  <c r="K578" i="1" s="1"/>
  <c r="L578" i="1" s="1"/>
  <c r="J582" i="1"/>
  <c r="K582" i="1" s="1"/>
  <c r="L582" i="1" s="1"/>
  <c r="J590" i="1"/>
  <c r="K590" i="1" s="1"/>
  <c r="L590" i="1" s="1"/>
  <c r="J598" i="1"/>
  <c r="K598" i="1" s="1"/>
  <c r="L598" i="1" s="1"/>
  <c r="J606" i="1"/>
  <c r="K606" i="1" s="1"/>
  <c r="L606" i="1" s="1"/>
  <c r="J614" i="1"/>
  <c r="K614" i="1" s="1"/>
  <c r="L614" i="1" s="1"/>
  <c r="J622" i="1"/>
  <c r="K622" i="1" s="1"/>
  <c r="L622" i="1" s="1"/>
  <c r="J630" i="1"/>
  <c r="K630" i="1" s="1"/>
  <c r="L630" i="1" s="1"/>
  <c r="J638" i="1"/>
  <c r="K638" i="1" s="1"/>
  <c r="L638" i="1" s="1"/>
  <c r="J646" i="1"/>
  <c r="K646" i="1" s="1"/>
  <c r="L646" i="1" s="1"/>
  <c r="J654" i="1"/>
  <c r="K654" i="1" s="1"/>
  <c r="L654" i="1" s="1"/>
  <c r="J662" i="1"/>
  <c r="K662" i="1" s="1"/>
  <c r="L662" i="1" s="1"/>
  <c r="J669" i="1"/>
  <c r="K669" i="1" s="1"/>
  <c r="L669" i="1" s="1"/>
  <c r="J685" i="1"/>
  <c r="K685" i="1" s="1"/>
  <c r="L685" i="1" s="1"/>
  <c r="J693" i="1"/>
  <c r="K693" i="1" s="1"/>
  <c r="L693" i="1" s="1"/>
  <c r="J701" i="1"/>
  <c r="K701" i="1" s="1"/>
  <c r="L701" i="1" s="1"/>
  <c r="J708" i="1"/>
  <c r="K708" i="1" s="1"/>
  <c r="L708" i="1" s="1"/>
  <c r="J716" i="1"/>
  <c r="K716" i="1" s="1"/>
  <c r="L716" i="1" s="1"/>
  <c r="J724" i="1"/>
  <c r="K724" i="1" s="1"/>
  <c r="L724" i="1" s="1"/>
  <c r="J732" i="1"/>
  <c r="K732" i="1" s="1"/>
  <c r="L732" i="1" s="1"/>
  <c r="J740" i="1"/>
  <c r="K740" i="1" s="1"/>
  <c r="L740" i="1" s="1"/>
  <c r="J748" i="1"/>
  <c r="K748" i="1" s="1"/>
  <c r="L748" i="1" s="1"/>
  <c r="J756" i="1"/>
  <c r="K756" i="1" s="1"/>
  <c r="L756" i="1" s="1"/>
  <c r="J764" i="1"/>
  <c r="K764" i="1" s="1"/>
  <c r="L764" i="1" s="1"/>
  <c r="J772" i="1"/>
  <c r="K772" i="1" s="1"/>
  <c r="L772" i="1" s="1"/>
  <c r="J780" i="1"/>
  <c r="K780" i="1" s="1"/>
  <c r="L780" i="1" s="1"/>
  <c r="J788" i="1"/>
  <c r="K788" i="1" s="1"/>
  <c r="L788" i="1" s="1"/>
  <c r="J796" i="1"/>
  <c r="K796" i="1" s="1"/>
  <c r="L796" i="1" s="1"/>
  <c r="J804" i="1"/>
  <c r="K804" i="1" s="1"/>
  <c r="L804" i="1" s="1"/>
  <c r="J812" i="1"/>
  <c r="K812" i="1" s="1"/>
  <c r="L812" i="1" s="1"/>
  <c r="J820" i="1"/>
  <c r="K820" i="1" s="1"/>
  <c r="L820" i="1" s="1"/>
  <c r="J828" i="1"/>
  <c r="K828" i="1" s="1"/>
  <c r="L828" i="1" s="1"/>
  <c r="J836" i="1"/>
  <c r="K836" i="1" s="1"/>
  <c r="L836" i="1" s="1"/>
  <c r="J844" i="1"/>
  <c r="K844" i="1" s="1"/>
  <c r="L844" i="1" s="1"/>
  <c r="J860" i="1"/>
  <c r="K860" i="1" s="1"/>
  <c r="L860" i="1" s="1"/>
  <c r="J899" i="1"/>
  <c r="K899" i="1" s="1"/>
  <c r="L899" i="1" s="1"/>
  <c r="J907" i="1"/>
  <c r="K907" i="1" s="1"/>
  <c r="L907" i="1" s="1"/>
  <c r="J915" i="1"/>
  <c r="K915" i="1" s="1"/>
  <c r="L915" i="1" s="1"/>
  <c r="J923" i="1"/>
  <c r="K923" i="1" s="1"/>
  <c r="L923" i="1" s="1"/>
  <c r="J931" i="1"/>
  <c r="K931" i="1" s="1"/>
  <c r="L931" i="1" s="1"/>
  <c r="J939" i="1"/>
  <c r="K939" i="1" s="1"/>
  <c r="L939" i="1" s="1"/>
  <c r="J947" i="1"/>
  <c r="K947" i="1" s="1"/>
  <c r="L947" i="1" s="1"/>
  <c r="J955" i="1"/>
  <c r="K955" i="1" s="1"/>
  <c r="L955" i="1" s="1"/>
  <c r="J963" i="1"/>
  <c r="K963" i="1" s="1"/>
  <c r="L963" i="1" s="1"/>
  <c r="J971" i="1"/>
  <c r="K971" i="1" s="1"/>
  <c r="L971" i="1" s="1"/>
  <c r="J979" i="1"/>
  <c r="K979" i="1" s="1"/>
  <c r="L979" i="1" s="1"/>
  <c r="J1003" i="1"/>
  <c r="K1003" i="1" s="1"/>
  <c r="L1003" i="1" s="1"/>
  <c r="J1112" i="1"/>
  <c r="K1112" i="1" s="1"/>
  <c r="L1112" i="1" s="1"/>
  <c r="J1128" i="1"/>
  <c r="K1128" i="1" s="1"/>
  <c r="L1128" i="1" s="1"/>
  <c r="J1136" i="1"/>
  <c r="K1136" i="1" s="1"/>
  <c r="L1136" i="1" s="1"/>
  <c r="J1140" i="1"/>
  <c r="K1140" i="1" s="1"/>
  <c r="L1140" i="1" s="1"/>
  <c r="J1204" i="1"/>
  <c r="K1204" i="1" s="1"/>
  <c r="L1204" i="1" s="1"/>
  <c r="J1207" i="1"/>
  <c r="K1207" i="1" s="1"/>
  <c r="L1207" i="1" s="1"/>
  <c r="J893" i="1"/>
  <c r="K893" i="1" s="1"/>
  <c r="L893" i="1" s="1"/>
  <c r="J901" i="1"/>
  <c r="K901" i="1" s="1"/>
  <c r="L901" i="1" s="1"/>
  <c r="J909" i="1"/>
  <c r="K909" i="1" s="1"/>
  <c r="L909" i="1" s="1"/>
  <c r="J917" i="1"/>
  <c r="K917" i="1" s="1"/>
  <c r="L917" i="1" s="1"/>
  <c r="J925" i="1"/>
  <c r="K925" i="1" s="1"/>
  <c r="L925" i="1" s="1"/>
  <c r="J933" i="1"/>
  <c r="K933" i="1" s="1"/>
  <c r="L933" i="1" s="1"/>
  <c r="J941" i="1"/>
  <c r="K941" i="1" s="1"/>
  <c r="L941" i="1" s="1"/>
  <c r="J949" i="1"/>
  <c r="K949" i="1" s="1"/>
  <c r="L949" i="1" s="1"/>
  <c r="J957" i="1"/>
  <c r="K957" i="1" s="1"/>
  <c r="L957" i="1" s="1"/>
  <c r="J965" i="1"/>
  <c r="K965" i="1" s="1"/>
  <c r="L965" i="1" s="1"/>
  <c r="J973" i="1"/>
  <c r="K973" i="1" s="1"/>
  <c r="L973" i="1" s="1"/>
  <c r="J981" i="1"/>
  <c r="K981" i="1" s="1"/>
  <c r="L981" i="1" s="1"/>
  <c r="J989" i="1"/>
  <c r="K989" i="1" s="1"/>
  <c r="L989" i="1" s="1"/>
  <c r="J997" i="1"/>
  <c r="K997" i="1" s="1"/>
  <c r="L997" i="1" s="1"/>
  <c r="J1005" i="1"/>
  <c r="K1005" i="1" s="1"/>
  <c r="L1005" i="1" s="1"/>
  <c r="J1013" i="1"/>
  <c r="K1013" i="1" s="1"/>
  <c r="L1013" i="1" s="1"/>
  <c r="J1017" i="1"/>
  <c r="K1017" i="1" s="1"/>
  <c r="L1017" i="1" s="1"/>
  <c r="J1030" i="1"/>
  <c r="K1030" i="1" s="1"/>
  <c r="L1030" i="1" s="1"/>
  <c r="J1034" i="1"/>
  <c r="K1034" i="1" s="1"/>
  <c r="L1034" i="1" s="1"/>
  <c r="J1054" i="1"/>
  <c r="K1054" i="1" s="1"/>
  <c r="L1054" i="1" s="1"/>
  <c r="J1060" i="1"/>
  <c r="K1060" i="1" s="1"/>
  <c r="L1060" i="1" s="1"/>
  <c r="J1064" i="1"/>
  <c r="K1064" i="1" s="1"/>
  <c r="L1064" i="1" s="1"/>
  <c r="J1069" i="1"/>
  <c r="K1069" i="1" s="1"/>
  <c r="L1069" i="1" s="1"/>
  <c r="J1073" i="1"/>
  <c r="K1073" i="1" s="1"/>
  <c r="L1073" i="1" s="1"/>
  <c r="J1077" i="1"/>
  <c r="K1077" i="1" s="1"/>
  <c r="L1077" i="1" s="1"/>
  <c r="J1081" i="1"/>
  <c r="K1081" i="1" s="1"/>
  <c r="L1081" i="1" s="1"/>
  <c r="J1085" i="1"/>
  <c r="K1085" i="1" s="1"/>
  <c r="L1085" i="1" s="1"/>
  <c r="J1089" i="1"/>
  <c r="K1089" i="1" s="1"/>
  <c r="L1089" i="1" s="1"/>
  <c r="J1093" i="1"/>
  <c r="K1093" i="1" s="1"/>
  <c r="L1093" i="1" s="1"/>
  <c r="J1102" i="1"/>
  <c r="K1102" i="1" s="1"/>
  <c r="L1102" i="1" s="1"/>
  <c r="J1106" i="1"/>
  <c r="K1106" i="1" s="1"/>
  <c r="L1106" i="1" s="1"/>
  <c r="J1118" i="1"/>
  <c r="K1118" i="1" s="1"/>
  <c r="L1118" i="1" s="1"/>
  <c r="J1126" i="1"/>
  <c r="K1126" i="1" s="1"/>
  <c r="L1126" i="1" s="1"/>
  <c r="J1134" i="1"/>
  <c r="K1134" i="1" s="1"/>
  <c r="L1134" i="1" s="1"/>
  <c r="J1142" i="1"/>
  <c r="K1142" i="1" s="1"/>
  <c r="L1142" i="1" s="1"/>
  <c r="J1157" i="1"/>
  <c r="K1157" i="1" s="1"/>
  <c r="L1157" i="1" s="1"/>
  <c r="J1165" i="1"/>
  <c r="K1165" i="1" s="1"/>
  <c r="L1165" i="1" s="1"/>
  <c r="J1173" i="1"/>
  <c r="K1173" i="1" s="1"/>
  <c r="L1173" i="1" s="1"/>
  <c r="J1181" i="1"/>
  <c r="K1181" i="1" s="1"/>
  <c r="L1181" i="1" s="1"/>
  <c r="J1185" i="1"/>
  <c r="K1185" i="1" s="1"/>
  <c r="L1185" i="1" s="1"/>
  <c r="J1189" i="1"/>
  <c r="K1189" i="1" s="1"/>
  <c r="L1189" i="1" s="1"/>
  <c r="J1220" i="1"/>
  <c r="K1220" i="1" s="1"/>
  <c r="L1220" i="1" s="1"/>
  <c r="J1227" i="1"/>
  <c r="K1227" i="1" s="1"/>
  <c r="L1227" i="1" s="1"/>
  <c r="J1263" i="1"/>
  <c r="K1263" i="1" s="1"/>
  <c r="L1263" i="1" s="1"/>
  <c r="J1267" i="1"/>
  <c r="K1267" i="1" s="1"/>
  <c r="L1267" i="1" s="1"/>
  <c r="J219" i="1"/>
  <c r="K219" i="1" s="1"/>
  <c r="L219" i="1" s="1"/>
  <c r="J223" i="1"/>
  <c r="K223" i="1" s="1"/>
  <c r="L223" i="1" s="1"/>
  <c r="J227" i="1"/>
  <c r="K227" i="1" s="1"/>
  <c r="L227" i="1" s="1"/>
  <c r="J233" i="1"/>
  <c r="K233" i="1" s="1"/>
  <c r="L233" i="1" s="1"/>
  <c r="J239" i="1"/>
  <c r="K239" i="1" s="1"/>
  <c r="L239" i="1" s="1"/>
  <c r="J243" i="1"/>
  <c r="K243" i="1" s="1"/>
  <c r="L243" i="1" s="1"/>
  <c r="J246" i="1"/>
  <c r="K246" i="1" s="1"/>
  <c r="L246" i="1" s="1"/>
  <c r="J250" i="1"/>
  <c r="K250" i="1" s="1"/>
  <c r="L250" i="1" s="1"/>
  <c r="J254" i="1"/>
  <c r="K254" i="1" s="1"/>
  <c r="L254" i="1" s="1"/>
  <c r="J256" i="1"/>
  <c r="K256" i="1" s="1"/>
  <c r="L256" i="1" s="1"/>
  <c r="J262" i="1"/>
  <c r="K262" i="1" s="1"/>
  <c r="L262" i="1" s="1"/>
  <c r="J148" i="1"/>
  <c r="K148" i="1" s="1"/>
  <c r="L148" i="1" s="1"/>
  <c r="J179" i="1"/>
  <c r="K179" i="1" s="1"/>
  <c r="L179" i="1" s="1"/>
  <c r="J187" i="1"/>
  <c r="K187" i="1" s="1"/>
  <c r="L187" i="1" s="1"/>
  <c r="J195" i="1"/>
  <c r="K195" i="1" s="1"/>
  <c r="L195" i="1" s="1"/>
  <c r="J146" i="1"/>
  <c r="K146" i="1" s="1"/>
  <c r="L146" i="1" s="1"/>
  <c r="J267" i="1"/>
  <c r="K267" i="1" s="1"/>
  <c r="L267" i="1" s="1"/>
  <c r="J269" i="1"/>
  <c r="K269" i="1" s="1"/>
  <c r="L269" i="1" s="1"/>
  <c r="J278" i="1"/>
  <c r="K278" i="1" s="1"/>
  <c r="L278" i="1" s="1"/>
  <c r="J285" i="1"/>
  <c r="K285" i="1" s="1"/>
  <c r="L285" i="1" s="1"/>
  <c r="J295" i="1"/>
  <c r="K295" i="1" s="1"/>
  <c r="L295" i="1" s="1"/>
  <c r="J303" i="1"/>
  <c r="K303" i="1" s="1"/>
  <c r="L303" i="1" s="1"/>
  <c r="J307" i="1"/>
  <c r="K307" i="1" s="1"/>
  <c r="L307" i="1" s="1"/>
  <c r="J311" i="1"/>
  <c r="K311" i="1" s="1"/>
  <c r="L311" i="1" s="1"/>
  <c r="J315" i="1"/>
  <c r="K315" i="1" s="1"/>
  <c r="L315" i="1" s="1"/>
  <c r="J576" i="1"/>
  <c r="K576" i="1" s="1"/>
  <c r="L576" i="1" s="1"/>
  <c r="J580" i="1"/>
  <c r="K580" i="1" s="1"/>
  <c r="L580" i="1" s="1"/>
  <c r="J588" i="1"/>
  <c r="K588" i="1" s="1"/>
  <c r="L588" i="1" s="1"/>
  <c r="J596" i="1"/>
  <c r="K596" i="1" s="1"/>
  <c r="L596" i="1" s="1"/>
  <c r="J604" i="1"/>
  <c r="K604" i="1" s="1"/>
  <c r="L604" i="1" s="1"/>
  <c r="J612" i="1"/>
  <c r="K612" i="1" s="1"/>
  <c r="L612" i="1" s="1"/>
  <c r="J620" i="1"/>
  <c r="K620" i="1" s="1"/>
  <c r="L620" i="1" s="1"/>
  <c r="J628" i="1"/>
  <c r="K628" i="1" s="1"/>
  <c r="L628" i="1" s="1"/>
  <c r="J636" i="1"/>
  <c r="K636" i="1" s="1"/>
  <c r="L636" i="1" s="1"/>
  <c r="J644" i="1"/>
  <c r="K644" i="1" s="1"/>
  <c r="L644" i="1" s="1"/>
  <c r="J652" i="1"/>
  <c r="K652" i="1" s="1"/>
  <c r="L652" i="1" s="1"/>
  <c r="J660" i="1"/>
  <c r="K660" i="1" s="1"/>
  <c r="L660" i="1" s="1"/>
  <c r="J675" i="1"/>
  <c r="K675" i="1" s="1"/>
  <c r="L675" i="1" s="1"/>
  <c r="J683" i="1"/>
  <c r="K683" i="1" s="1"/>
  <c r="L683" i="1" s="1"/>
  <c r="J691" i="1"/>
  <c r="K691" i="1" s="1"/>
  <c r="L691" i="1" s="1"/>
  <c r="J699" i="1"/>
  <c r="K699" i="1" s="1"/>
  <c r="L699" i="1" s="1"/>
  <c r="J706" i="1"/>
  <c r="K706" i="1" s="1"/>
  <c r="L706" i="1" s="1"/>
  <c r="J714" i="1"/>
  <c r="K714" i="1" s="1"/>
  <c r="L714" i="1" s="1"/>
  <c r="J722" i="1"/>
  <c r="K722" i="1" s="1"/>
  <c r="L722" i="1" s="1"/>
  <c r="J730" i="1"/>
  <c r="K730" i="1" s="1"/>
  <c r="L730" i="1" s="1"/>
  <c r="J738" i="1"/>
  <c r="K738" i="1" s="1"/>
  <c r="L738" i="1" s="1"/>
  <c r="J746" i="1"/>
  <c r="K746" i="1" s="1"/>
  <c r="L746" i="1" s="1"/>
  <c r="J754" i="1"/>
  <c r="K754" i="1" s="1"/>
  <c r="L754" i="1" s="1"/>
  <c r="J762" i="1"/>
  <c r="K762" i="1" s="1"/>
  <c r="L762" i="1" s="1"/>
  <c r="J770" i="1"/>
  <c r="K770" i="1" s="1"/>
  <c r="L770" i="1" s="1"/>
  <c r="J778" i="1"/>
  <c r="K778" i="1" s="1"/>
  <c r="L778" i="1" s="1"/>
  <c r="J786" i="1"/>
  <c r="K786" i="1" s="1"/>
  <c r="L786" i="1" s="1"/>
  <c r="J794" i="1"/>
  <c r="K794" i="1" s="1"/>
  <c r="L794" i="1" s="1"/>
  <c r="J802" i="1"/>
  <c r="K802" i="1" s="1"/>
  <c r="L802" i="1" s="1"/>
  <c r="J810" i="1"/>
  <c r="K810" i="1" s="1"/>
  <c r="L810" i="1" s="1"/>
  <c r="J818" i="1"/>
  <c r="K818" i="1" s="1"/>
  <c r="L818" i="1" s="1"/>
  <c r="J826" i="1"/>
  <c r="K826" i="1" s="1"/>
  <c r="L826" i="1" s="1"/>
  <c r="J834" i="1"/>
  <c r="K834" i="1" s="1"/>
  <c r="L834" i="1" s="1"/>
  <c r="J842" i="1"/>
  <c r="K842" i="1" s="1"/>
  <c r="L842" i="1" s="1"/>
  <c r="J850" i="1"/>
  <c r="K850" i="1" s="1"/>
  <c r="L850" i="1" s="1"/>
  <c r="J858" i="1"/>
  <c r="K858" i="1" s="1"/>
  <c r="L858" i="1" s="1"/>
  <c r="J866" i="1"/>
  <c r="K866" i="1" s="1"/>
  <c r="L866" i="1" s="1"/>
  <c r="J873" i="1"/>
  <c r="K873" i="1" s="1"/>
  <c r="L873" i="1" s="1"/>
  <c r="J877" i="1"/>
  <c r="K877" i="1" s="1"/>
  <c r="L877" i="1" s="1"/>
  <c r="J883" i="1"/>
  <c r="K883" i="1" s="1"/>
  <c r="L883" i="1" s="1"/>
  <c r="J574" i="1"/>
  <c r="K574" i="1" s="1"/>
  <c r="L574" i="1" s="1"/>
  <c r="J516" i="1"/>
  <c r="K516" i="1" s="1"/>
  <c r="L516" i="1" s="1"/>
  <c r="J586" i="1"/>
  <c r="K586" i="1" s="1"/>
  <c r="L586" i="1" s="1"/>
  <c r="J594" i="1"/>
  <c r="K594" i="1" s="1"/>
  <c r="L594" i="1" s="1"/>
  <c r="J602" i="1"/>
  <c r="K602" i="1" s="1"/>
  <c r="L602" i="1" s="1"/>
  <c r="J610" i="1"/>
  <c r="K610" i="1" s="1"/>
  <c r="L610" i="1" s="1"/>
  <c r="J618" i="1"/>
  <c r="K618" i="1" s="1"/>
  <c r="L618" i="1" s="1"/>
  <c r="J626" i="1"/>
  <c r="K626" i="1" s="1"/>
  <c r="L626" i="1" s="1"/>
  <c r="J634" i="1"/>
  <c r="K634" i="1" s="1"/>
  <c r="L634" i="1" s="1"/>
  <c r="J642" i="1"/>
  <c r="K642" i="1" s="1"/>
  <c r="L642" i="1" s="1"/>
  <c r="J650" i="1"/>
  <c r="K650" i="1" s="1"/>
  <c r="L650" i="1" s="1"/>
  <c r="J658" i="1"/>
  <c r="K658" i="1" s="1"/>
  <c r="L658" i="1" s="1"/>
  <c r="J666" i="1"/>
  <c r="K666" i="1" s="1"/>
  <c r="L666" i="1" s="1"/>
  <c r="J673" i="1"/>
  <c r="K673" i="1" s="1"/>
  <c r="L673" i="1" s="1"/>
  <c r="J681" i="1"/>
  <c r="K681" i="1" s="1"/>
  <c r="L681" i="1" s="1"/>
  <c r="J689" i="1"/>
  <c r="K689" i="1" s="1"/>
  <c r="L689" i="1" s="1"/>
  <c r="J697" i="1"/>
  <c r="K697" i="1" s="1"/>
  <c r="L697" i="1" s="1"/>
  <c r="J704" i="1"/>
  <c r="K704" i="1" s="1"/>
  <c r="L704" i="1" s="1"/>
  <c r="J712" i="1"/>
  <c r="K712" i="1" s="1"/>
  <c r="L712" i="1" s="1"/>
  <c r="J720" i="1"/>
  <c r="K720" i="1" s="1"/>
  <c r="L720" i="1" s="1"/>
  <c r="J728" i="1"/>
  <c r="K728" i="1" s="1"/>
  <c r="L728" i="1" s="1"/>
  <c r="J736" i="1"/>
  <c r="K736" i="1" s="1"/>
  <c r="L736" i="1" s="1"/>
  <c r="J744" i="1"/>
  <c r="K744" i="1" s="1"/>
  <c r="L744" i="1" s="1"/>
  <c r="J752" i="1"/>
  <c r="K752" i="1" s="1"/>
  <c r="L752" i="1" s="1"/>
  <c r="J760" i="1"/>
  <c r="K760" i="1" s="1"/>
  <c r="L760" i="1" s="1"/>
  <c r="J768" i="1"/>
  <c r="K768" i="1" s="1"/>
  <c r="L768" i="1" s="1"/>
  <c r="J776" i="1"/>
  <c r="K776" i="1" s="1"/>
  <c r="L776" i="1" s="1"/>
  <c r="J784" i="1"/>
  <c r="K784" i="1" s="1"/>
  <c r="L784" i="1" s="1"/>
  <c r="J792" i="1"/>
  <c r="K792" i="1" s="1"/>
  <c r="L792" i="1" s="1"/>
  <c r="J800" i="1"/>
  <c r="K800" i="1" s="1"/>
  <c r="L800" i="1" s="1"/>
  <c r="J808" i="1"/>
  <c r="K808" i="1" s="1"/>
  <c r="L808" i="1" s="1"/>
  <c r="J816" i="1"/>
  <c r="K816" i="1" s="1"/>
  <c r="L816" i="1" s="1"/>
  <c r="J824" i="1"/>
  <c r="K824" i="1" s="1"/>
  <c r="L824" i="1" s="1"/>
  <c r="J832" i="1"/>
  <c r="K832" i="1" s="1"/>
  <c r="L832" i="1" s="1"/>
  <c r="J840" i="1"/>
  <c r="K840" i="1" s="1"/>
  <c r="L840" i="1" s="1"/>
  <c r="J848" i="1"/>
  <c r="K848" i="1" s="1"/>
  <c r="L848" i="1" s="1"/>
  <c r="J856" i="1"/>
  <c r="K856" i="1" s="1"/>
  <c r="L856" i="1" s="1"/>
  <c r="J864" i="1"/>
  <c r="K864" i="1" s="1"/>
  <c r="L864" i="1" s="1"/>
  <c r="J871" i="1"/>
  <c r="K871" i="1" s="1"/>
  <c r="L871" i="1" s="1"/>
  <c r="J895" i="1"/>
  <c r="K895" i="1" s="1"/>
  <c r="L895" i="1" s="1"/>
  <c r="J903" i="1"/>
  <c r="K903" i="1" s="1"/>
  <c r="L903" i="1" s="1"/>
  <c r="J911" i="1"/>
  <c r="K911" i="1" s="1"/>
  <c r="L911" i="1" s="1"/>
  <c r="J919" i="1"/>
  <c r="K919" i="1" s="1"/>
  <c r="L919" i="1" s="1"/>
  <c r="J927" i="1"/>
  <c r="K927" i="1" s="1"/>
  <c r="L927" i="1" s="1"/>
  <c r="J935" i="1"/>
  <c r="K935" i="1" s="1"/>
  <c r="L935" i="1" s="1"/>
  <c r="J943" i="1"/>
  <c r="K943" i="1" s="1"/>
  <c r="L943" i="1" s="1"/>
  <c r="J951" i="1"/>
  <c r="K951" i="1" s="1"/>
  <c r="L951" i="1" s="1"/>
  <c r="J959" i="1"/>
  <c r="K959" i="1" s="1"/>
  <c r="L959" i="1" s="1"/>
  <c r="J967" i="1"/>
  <c r="K967" i="1" s="1"/>
  <c r="L967" i="1" s="1"/>
  <c r="J975" i="1"/>
  <c r="K975" i="1" s="1"/>
  <c r="L975" i="1" s="1"/>
  <c r="J983" i="1"/>
  <c r="K983" i="1" s="1"/>
  <c r="L983" i="1" s="1"/>
  <c r="J987" i="1"/>
  <c r="K987" i="1" s="1"/>
  <c r="L987" i="1" s="1"/>
  <c r="J991" i="1"/>
  <c r="K991" i="1" s="1"/>
  <c r="L991" i="1" s="1"/>
  <c r="J995" i="1"/>
  <c r="K995" i="1" s="1"/>
  <c r="L995" i="1" s="1"/>
  <c r="J1051" i="1"/>
  <c r="K1051" i="1" s="1"/>
  <c r="L1051" i="1" s="1"/>
  <c r="J1116" i="1"/>
  <c r="K1116" i="1" s="1"/>
  <c r="L1116" i="1" s="1"/>
  <c r="J1124" i="1"/>
  <c r="K1124" i="1" s="1"/>
  <c r="L1124" i="1" s="1"/>
  <c r="J1132" i="1"/>
  <c r="K1132" i="1" s="1"/>
  <c r="L1132" i="1" s="1"/>
  <c r="J1222" i="1"/>
  <c r="K1222" i="1" s="1"/>
  <c r="L1222" i="1" s="1"/>
  <c r="J889" i="1"/>
  <c r="K889" i="1" s="1"/>
  <c r="L889" i="1" s="1"/>
  <c r="J897" i="1"/>
  <c r="K897" i="1" s="1"/>
  <c r="L897" i="1" s="1"/>
  <c r="J905" i="1"/>
  <c r="K905" i="1" s="1"/>
  <c r="L905" i="1" s="1"/>
  <c r="J913" i="1"/>
  <c r="K913" i="1" s="1"/>
  <c r="L913" i="1" s="1"/>
  <c r="J921" i="1"/>
  <c r="K921" i="1" s="1"/>
  <c r="L921" i="1" s="1"/>
  <c r="J929" i="1"/>
  <c r="K929" i="1" s="1"/>
  <c r="L929" i="1" s="1"/>
  <c r="J937" i="1"/>
  <c r="K937" i="1" s="1"/>
  <c r="L937" i="1" s="1"/>
  <c r="J945" i="1"/>
  <c r="K945" i="1" s="1"/>
  <c r="L945" i="1" s="1"/>
  <c r="J953" i="1"/>
  <c r="K953" i="1" s="1"/>
  <c r="L953" i="1" s="1"/>
  <c r="J961" i="1"/>
  <c r="K961" i="1" s="1"/>
  <c r="L961" i="1" s="1"/>
  <c r="J969" i="1"/>
  <c r="K969" i="1" s="1"/>
  <c r="L969" i="1" s="1"/>
  <c r="J977" i="1"/>
  <c r="K977" i="1" s="1"/>
  <c r="L977" i="1" s="1"/>
  <c r="J985" i="1"/>
  <c r="K985" i="1" s="1"/>
  <c r="L985" i="1" s="1"/>
  <c r="J993" i="1"/>
  <c r="K993" i="1" s="1"/>
  <c r="L993" i="1" s="1"/>
  <c r="J1001" i="1"/>
  <c r="K1001" i="1" s="1"/>
  <c r="L1001" i="1" s="1"/>
  <c r="J1009" i="1"/>
  <c r="K1009" i="1" s="1"/>
  <c r="L1009" i="1" s="1"/>
  <c r="J1032" i="1"/>
  <c r="K1032" i="1" s="1"/>
  <c r="L1032" i="1" s="1"/>
  <c r="J1036" i="1"/>
  <c r="K1036" i="1" s="1"/>
  <c r="L1036" i="1" s="1"/>
  <c r="J1058" i="1"/>
  <c r="K1058" i="1" s="1"/>
  <c r="L1058" i="1" s="1"/>
  <c r="J1062" i="1"/>
  <c r="K1062" i="1" s="1"/>
  <c r="L1062" i="1" s="1"/>
  <c r="J1071" i="1"/>
  <c r="K1071" i="1" s="1"/>
  <c r="L1071" i="1" s="1"/>
  <c r="J1075" i="1"/>
  <c r="K1075" i="1" s="1"/>
  <c r="L1075" i="1" s="1"/>
  <c r="J1079" i="1"/>
  <c r="K1079" i="1" s="1"/>
  <c r="L1079" i="1" s="1"/>
  <c r="J1083" i="1"/>
  <c r="K1083" i="1" s="1"/>
  <c r="L1083" i="1" s="1"/>
  <c r="J1087" i="1"/>
  <c r="K1087" i="1" s="1"/>
  <c r="L1087" i="1" s="1"/>
  <c r="J1091" i="1"/>
  <c r="K1091" i="1" s="1"/>
  <c r="L1091" i="1" s="1"/>
  <c r="J1100" i="1"/>
  <c r="K1100" i="1" s="1"/>
  <c r="L1100" i="1" s="1"/>
  <c r="J1104" i="1"/>
  <c r="K1104" i="1" s="1"/>
  <c r="L1104" i="1" s="1"/>
  <c r="J1108" i="1"/>
  <c r="K1108" i="1" s="1"/>
  <c r="L1108" i="1" s="1"/>
  <c r="J1114" i="1"/>
  <c r="K1114" i="1" s="1"/>
  <c r="L1114" i="1" s="1"/>
  <c r="J1122" i="1"/>
  <c r="K1122" i="1" s="1"/>
  <c r="L1122" i="1" s="1"/>
  <c r="J1130" i="1"/>
  <c r="K1130" i="1" s="1"/>
  <c r="L1130" i="1" s="1"/>
  <c r="J1138" i="1"/>
  <c r="K1138" i="1" s="1"/>
  <c r="L1138" i="1" s="1"/>
  <c r="J1146" i="1"/>
  <c r="K1146" i="1" s="1"/>
  <c r="L1146" i="1" s="1"/>
  <c r="J1153" i="1"/>
  <c r="K1153" i="1" s="1"/>
  <c r="L1153" i="1" s="1"/>
  <c r="J1161" i="1"/>
  <c r="K1161" i="1" s="1"/>
  <c r="L1161" i="1" s="1"/>
  <c r="J1177" i="1"/>
  <c r="K1177" i="1" s="1"/>
  <c r="L1177" i="1" s="1"/>
  <c r="J1205" i="1"/>
  <c r="K1205" i="1" s="1"/>
  <c r="L1205" i="1" s="1"/>
  <c r="J1225" i="1"/>
  <c r="K1225" i="1" s="1"/>
  <c r="L1225" i="1" s="1"/>
  <c r="J1265" i="1"/>
  <c r="K1265" i="1" s="1"/>
  <c r="L1265" i="1" s="1"/>
  <c r="J121" i="1"/>
  <c r="K121" i="1" s="1"/>
  <c r="L121" i="1" s="1"/>
  <c r="J51" i="1"/>
  <c r="K51" i="1" s="1"/>
  <c r="L51" i="1" s="1"/>
  <c r="J55" i="1"/>
  <c r="K55" i="1" s="1"/>
  <c r="L55" i="1" s="1"/>
  <c r="J59" i="1"/>
  <c r="K59" i="1" s="1"/>
  <c r="L59" i="1" s="1"/>
  <c r="J67" i="1"/>
  <c r="K67" i="1" s="1"/>
  <c r="L67" i="1" s="1"/>
  <c r="J71" i="1"/>
  <c r="K71" i="1" s="1"/>
  <c r="L71" i="1" s="1"/>
  <c r="J75" i="1"/>
  <c r="K75" i="1" s="1"/>
  <c r="L75" i="1" s="1"/>
  <c r="J79" i="1"/>
  <c r="K79" i="1" s="1"/>
  <c r="L79" i="1" s="1"/>
  <c r="J211" i="1"/>
  <c r="K211" i="1" s="1"/>
  <c r="L211" i="1" s="1"/>
  <c r="J318" i="1"/>
  <c r="K318" i="1" s="1"/>
  <c r="L318" i="1" s="1"/>
  <c r="J372" i="1"/>
  <c r="K372" i="1" s="1"/>
  <c r="L372" i="1" s="1"/>
  <c r="J376" i="1"/>
  <c r="K376" i="1" s="1"/>
  <c r="L376" i="1" s="1"/>
  <c r="J380" i="1"/>
  <c r="K380" i="1" s="1"/>
  <c r="L380" i="1" s="1"/>
  <c r="J384" i="1"/>
  <c r="K384" i="1" s="1"/>
  <c r="L384" i="1" s="1"/>
  <c r="J1007" i="1"/>
  <c r="K1007" i="1" s="1"/>
  <c r="L1007" i="1" s="1"/>
  <c r="J1011" i="1"/>
  <c r="K1011" i="1" s="1"/>
  <c r="L1011" i="1" s="1"/>
  <c r="J1015" i="1"/>
  <c r="K1015" i="1" s="1"/>
  <c r="L1015" i="1" s="1"/>
  <c r="J1020" i="1"/>
  <c r="K1020" i="1" s="1"/>
  <c r="L1020" i="1" s="1"/>
  <c r="J1022" i="1"/>
  <c r="K1022" i="1" s="1"/>
  <c r="L1022" i="1" s="1"/>
  <c r="J1023" i="1"/>
  <c r="K1023" i="1" s="1"/>
  <c r="L1023" i="1" s="1"/>
  <c r="J1025" i="1"/>
  <c r="K1025" i="1" s="1"/>
  <c r="L1025" i="1" s="1"/>
  <c r="J1027" i="1"/>
  <c r="K1027" i="1" s="1"/>
  <c r="L1027" i="1" s="1"/>
  <c r="J1029" i="1"/>
  <c r="K1029" i="1" s="1"/>
  <c r="L1029" i="1" s="1"/>
  <c r="J1031" i="1"/>
  <c r="K1031" i="1" s="1"/>
  <c r="L1031" i="1" s="1"/>
  <c r="J1033" i="1"/>
  <c r="K1033" i="1" s="1"/>
  <c r="L1033" i="1" s="1"/>
  <c r="J1035" i="1"/>
  <c r="K1035" i="1" s="1"/>
  <c r="L1035" i="1" s="1"/>
  <c r="J1037" i="1"/>
  <c r="K1037" i="1" s="1"/>
  <c r="L1037" i="1" s="1"/>
  <c r="J1039" i="1"/>
  <c r="K1039" i="1" s="1"/>
  <c r="L1039" i="1" s="1"/>
  <c r="J1041" i="1"/>
  <c r="K1041" i="1" s="1"/>
  <c r="L1041" i="1" s="1"/>
  <c r="J1043" i="1"/>
  <c r="K1043" i="1" s="1"/>
  <c r="L1043" i="1" s="1"/>
  <c r="J1045" i="1"/>
  <c r="K1045" i="1" s="1"/>
  <c r="L1045" i="1" s="1"/>
  <c r="J1047" i="1"/>
  <c r="K1047" i="1" s="1"/>
  <c r="L1047" i="1" s="1"/>
  <c r="J1049" i="1"/>
  <c r="K1049" i="1" s="1"/>
  <c r="L1049" i="1" s="1"/>
  <c r="J1053" i="1"/>
  <c r="K1053" i="1" s="1"/>
  <c r="L1053" i="1" s="1"/>
  <c r="J1057" i="1"/>
  <c r="K1057" i="1" s="1"/>
  <c r="L1057" i="1" s="1"/>
  <c r="J1059" i="1"/>
  <c r="K1059" i="1" s="1"/>
  <c r="L1059" i="1" s="1"/>
  <c r="J1061" i="1"/>
  <c r="K1061" i="1" s="1"/>
  <c r="L1061" i="1" s="1"/>
  <c r="J1063" i="1"/>
  <c r="K1063" i="1" s="1"/>
  <c r="L1063" i="1" s="1"/>
  <c r="J1068" i="1"/>
  <c r="K1068" i="1" s="1"/>
  <c r="L1068" i="1" s="1"/>
  <c r="J1070" i="1"/>
  <c r="K1070" i="1" s="1"/>
  <c r="L1070" i="1" s="1"/>
  <c r="J1072" i="1"/>
  <c r="K1072" i="1" s="1"/>
  <c r="L1072" i="1" s="1"/>
  <c r="J1074" i="1"/>
  <c r="K1074" i="1" s="1"/>
  <c r="L1074" i="1" s="1"/>
  <c r="J1076" i="1"/>
  <c r="K1076" i="1" s="1"/>
  <c r="L1076" i="1" s="1"/>
  <c r="J1078" i="1"/>
  <c r="K1078" i="1" s="1"/>
  <c r="L1078" i="1" s="1"/>
  <c r="J1080" i="1"/>
  <c r="K1080" i="1" s="1"/>
  <c r="L1080" i="1" s="1"/>
  <c r="J1082" i="1"/>
  <c r="K1082" i="1" s="1"/>
  <c r="L1082" i="1" s="1"/>
  <c r="J1084" i="1"/>
  <c r="K1084" i="1" s="1"/>
  <c r="L1084" i="1" s="1"/>
  <c r="J1088" i="1"/>
  <c r="K1088" i="1" s="1"/>
  <c r="L1088" i="1" s="1"/>
  <c r="J1090" i="1"/>
  <c r="K1090" i="1" s="1"/>
  <c r="L1090" i="1" s="1"/>
  <c r="J1092" i="1"/>
  <c r="K1092" i="1" s="1"/>
  <c r="L1092" i="1" s="1"/>
  <c r="J1094" i="1"/>
  <c r="K1094" i="1" s="1"/>
  <c r="L1094" i="1" s="1"/>
  <c r="J1101" i="1"/>
  <c r="K1101" i="1" s="1"/>
  <c r="L1101" i="1" s="1"/>
  <c r="J1103" i="1"/>
  <c r="K1103" i="1" s="1"/>
  <c r="L1103" i="1" s="1"/>
  <c r="J1105" i="1"/>
  <c r="K1105" i="1" s="1"/>
  <c r="L1105" i="1" s="1"/>
  <c r="J1107" i="1"/>
  <c r="K1107" i="1" s="1"/>
  <c r="L1107" i="1" s="1"/>
  <c r="J1311" i="1"/>
  <c r="K1311" i="1" s="1"/>
  <c r="L1311" i="1" s="1"/>
  <c r="J1306" i="1"/>
  <c r="K1306" i="1" s="1"/>
  <c r="L1306" i="1" s="1"/>
  <c r="J1309" i="1"/>
  <c r="J1315" i="1"/>
  <c r="K1315" i="1" s="1"/>
  <c r="L1315" i="1" s="1"/>
  <c r="J1320" i="1"/>
  <c r="K1320" i="1" s="1"/>
  <c r="L1320" i="1" s="1"/>
  <c r="J1322" i="1"/>
  <c r="K1322" i="1" s="1"/>
  <c r="L1322" i="1" s="1"/>
  <c r="J1324" i="1"/>
  <c r="K1324" i="1" s="1"/>
  <c r="L1324" i="1" s="1"/>
  <c r="J1326" i="1"/>
  <c r="K1326" i="1" s="1"/>
  <c r="L1326" i="1" s="1"/>
  <c r="J1328" i="1"/>
  <c r="K1328" i="1" s="1"/>
  <c r="L1328" i="1" s="1"/>
  <c r="J1330" i="1"/>
  <c r="K1330" i="1" s="1"/>
  <c r="L1330" i="1" s="1"/>
  <c r="J1332" i="1"/>
  <c r="K1332" i="1" s="1"/>
  <c r="L1332" i="1" s="1"/>
  <c r="J1334" i="1"/>
  <c r="K1334" i="1" s="1"/>
  <c r="L1334" i="1" s="1"/>
  <c r="J1336" i="1"/>
  <c r="K1336" i="1" s="1"/>
  <c r="L1336" i="1" s="1"/>
  <c r="J1338" i="1"/>
  <c r="K1338" i="1" s="1"/>
  <c r="L1338" i="1" s="1"/>
  <c r="J1346" i="1"/>
  <c r="K1346" i="1" s="1"/>
  <c r="L1346" i="1" s="1"/>
  <c r="J1038" i="1"/>
  <c r="K1038" i="1" s="1"/>
  <c r="L1038" i="1" s="1"/>
  <c r="J1042" i="1"/>
  <c r="K1042" i="1" s="1"/>
  <c r="L1042" i="1" s="1"/>
  <c r="J1044" i="1"/>
  <c r="K1044" i="1" s="1"/>
  <c r="L1044" i="1" s="1"/>
  <c r="J1046" i="1"/>
  <c r="K1046" i="1" s="1"/>
  <c r="L1046" i="1" s="1"/>
  <c r="J1048" i="1"/>
  <c r="K1048" i="1" s="1"/>
  <c r="L1048" i="1" s="1"/>
  <c r="J1050" i="1"/>
  <c r="K1050" i="1" s="1"/>
  <c r="L1050" i="1" s="1"/>
  <c r="J1197" i="1"/>
  <c r="K1197" i="1" s="1"/>
  <c r="L1197" i="1" s="1"/>
  <c r="J1209" i="1"/>
  <c r="K1209" i="1" s="1"/>
  <c r="L1209" i="1" s="1"/>
  <c r="J1212" i="1"/>
  <c r="K1212" i="1" s="1"/>
  <c r="L1212" i="1" s="1"/>
  <c r="J1216" i="1"/>
  <c r="K1216" i="1" s="1"/>
  <c r="L1216" i="1" s="1"/>
  <c r="J1234" i="1"/>
  <c r="K1234" i="1" s="1"/>
  <c r="L1234" i="1" s="1"/>
  <c r="J1238" i="1"/>
  <c r="K1238" i="1" s="1"/>
  <c r="L1238" i="1" s="1"/>
  <c r="J1247" i="1"/>
  <c r="K1247" i="1" s="1"/>
  <c r="L1247" i="1" s="1"/>
  <c r="J1254" i="1"/>
  <c r="K1254" i="1" s="1"/>
  <c r="L1254" i="1" s="1"/>
  <c r="J1258" i="1"/>
  <c r="K1258" i="1" s="1"/>
  <c r="L1258" i="1" s="1"/>
  <c r="J1262" i="1"/>
  <c r="K1262" i="1" s="1"/>
  <c r="L1262" i="1" s="1"/>
  <c r="J280" i="1"/>
  <c r="K280" i="1" s="1"/>
  <c r="L280" i="1" s="1"/>
  <c r="J283" i="1"/>
  <c r="K283" i="1" s="1"/>
  <c r="L283" i="1" s="1"/>
  <c r="J293" i="1"/>
  <c r="K293" i="1" s="1"/>
  <c r="L293" i="1" s="1"/>
  <c r="J297" i="1"/>
  <c r="K297" i="1" s="1"/>
  <c r="L297" i="1" s="1"/>
  <c r="J301" i="1"/>
  <c r="K301" i="1" s="1"/>
  <c r="L301" i="1" s="1"/>
  <c r="J305" i="1"/>
  <c r="K305" i="1" s="1"/>
  <c r="L305" i="1" s="1"/>
  <c r="J309" i="1"/>
  <c r="K309" i="1" s="1"/>
  <c r="L309" i="1" s="1"/>
  <c r="J313" i="1"/>
  <c r="K313" i="1" s="1"/>
  <c r="L313" i="1" s="1"/>
  <c r="J320" i="1"/>
  <c r="K320" i="1" s="1"/>
  <c r="L320" i="1" s="1"/>
  <c r="J324" i="1"/>
  <c r="K324" i="1" s="1"/>
  <c r="L324" i="1" s="1"/>
  <c r="J328" i="1"/>
  <c r="K328" i="1" s="1"/>
  <c r="L328" i="1" s="1"/>
  <c r="J334" i="1"/>
  <c r="K334" i="1" s="1"/>
  <c r="L334" i="1" s="1"/>
  <c r="J338" i="1"/>
  <c r="K338" i="1" s="1"/>
  <c r="L338" i="1" s="1"/>
  <c r="J342" i="1"/>
  <c r="K342" i="1" s="1"/>
  <c r="L342" i="1" s="1"/>
  <c r="J346" i="1"/>
  <c r="K346" i="1" s="1"/>
  <c r="L346" i="1" s="1"/>
  <c r="J350" i="1"/>
  <c r="K350" i="1" s="1"/>
  <c r="L350" i="1" s="1"/>
  <c r="J354" i="1"/>
  <c r="K354" i="1" s="1"/>
  <c r="L354" i="1" s="1"/>
  <c r="J358" i="1"/>
  <c r="K358" i="1" s="1"/>
  <c r="L358" i="1" s="1"/>
  <c r="J362" i="1"/>
  <c r="K362" i="1" s="1"/>
  <c r="L362" i="1" s="1"/>
  <c r="J366" i="1"/>
  <c r="K366" i="1" s="1"/>
  <c r="L366" i="1" s="1"/>
  <c r="J370" i="1"/>
  <c r="K370" i="1" s="1"/>
  <c r="L370" i="1" s="1"/>
  <c r="J374" i="1"/>
  <c r="K374" i="1" s="1"/>
  <c r="L374" i="1" s="1"/>
  <c r="J378" i="1"/>
  <c r="K378" i="1" s="1"/>
  <c r="L378" i="1" s="1"/>
  <c r="J382" i="1"/>
  <c r="K382" i="1" s="1"/>
  <c r="L382" i="1" s="1"/>
  <c r="J414" i="1"/>
  <c r="K414" i="1" s="1"/>
  <c r="L414" i="1" s="1"/>
  <c r="J418" i="1"/>
  <c r="K418" i="1" s="1"/>
  <c r="L418" i="1" s="1"/>
  <c r="J422" i="1"/>
  <c r="K422" i="1" s="1"/>
  <c r="L422" i="1" s="1"/>
  <c r="J426" i="1"/>
  <c r="K426" i="1" s="1"/>
  <c r="L426" i="1" s="1"/>
  <c r="J456" i="1"/>
  <c r="K456" i="1" s="1"/>
  <c r="L456" i="1" s="1"/>
  <c r="J459" i="1"/>
  <c r="K459" i="1" s="1"/>
  <c r="L459" i="1" s="1"/>
  <c r="J467" i="1"/>
  <c r="K467" i="1" s="1"/>
  <c r="L467" i="1" s="1"/>
  <c r="J471" i="1"/>
  <c r="K471" i="1" s="1"/>
  <c r="L471" i="1" s="1"/>
  <c r="J475" i="1"/>
  <c r="K475" i="1" s="1"/>
  <c r="L475" i="1" s="1"/>
  <c r="J479" i="1"/>
  <c r="K479" i="1" s="1"/>
  <c r="L479" i="1" s="1"/>
  <c r="J483" i="1"/>
  <c r="K483" i="1" s="1"/>
  <c r="L483" i="1" s="1"/>
  <c r="J487" i="1"/>
  <c r="K487" i="1" s="1"/>
  <c r="L487" i="1" s="1"/>
  <c r="J491" i="1"/>
  <c r="K491" i="1" s="1"/>
  <c r="L491" i="1" s="1"/>
  <c r="J495" i="1"/>
  <c r="K495" i="1" s="1"/>
  <c r="L495" i="1" s="1"/>
  <c r="J499" i="1"/>
  <c r="K499" i="1" s="1"/>
  <c r="L499" i="1" s="1"/>
  <c r="J503" i="1"/>
  <c r="K503" i="1" s="1"/>
  <c r="L503" i="1" s="1"/>
  <c r="J507" i="1"/>
  <c r="K507" i="1" s="1"/>
  <c r="L507" i="1" s="1"/>
  <c r="J511" i="1"/>
  <c r="K511" i="1" s="1"/>
  <c r="L511" i="1" s="1"/>
  <c r="J519" i="1"/>
  <c r="K519" i="1" s="1"/>
  <c r="L519" i="1" s="1"/>
  <c r="J523" i="1"/>
  <c r="K523" i="1" s="1"/>
  <c r="L523" i="1" s="1"/>
  <c r="J527" i="1"/>
  <c r="K527" i="1" s="1"/>
  <c r="L527" i="1" s="1"/>
  <c r="J531" i="1"/>
  <c r="K531" i="1" s="1"/>
  <c r="L531" i="1" s="1"/>
  <c r="J535" i="1"/>
  <c r="K535" i="1" s="1"/>
  <c r="L535" i="1" s="1"/>
  <c r="J543" i="1"/>
  <c r="K543" i="1" s="1"/>
  <c r="L543" i="1" s="1"/>
  <c r="J547" i="1"/>
  <c r="K547" i="1" s="1"/>
  <c r="L547" i="1" s="1"/>
  <c r="J551" i="1"/>
  <c r="K551" i="1" s="1"/>
  <c r="L551" i="1" s="1"/>
  <c r="J416" i="1"/>
  <c r="K416" i="1" s="1"/>
  <c r="L416" i="1" s="1"/>
  <c r="J420" i="1"/>
  <c r="K420" i="1" s="1"/>
  <c r="L420" i="1" s="1"/>
  <c r="J424" i="1"/>
  <c r="K424" i="1" s="1"/>
  <c r="L424" i="1" s="1"/>
  <c r="J428" i="1"/>
  <c r="K428" i="1" s="1"/>
  <c r="L428" i="1" s="1"/>
  <c r="J432" i="1"/>
  <c r="K432" i="1" s="1"/>
  <c r="L432" i="1" s="1"/>
  <c r="J436" i="1"/>
  <c r="K436" i="1" s="1"/>
  <c r="L436" i="1" s="1"/>
  <c r="J440" i="1"/>
  <c r="K440" i="1" s="1"/>
  <c r="L440" i="1" s="1"/>
  <c r="J444" i="1"/>
  <c r="K444" i="1" s="1"/>
  <c r="L444" i="1" s="1"/>
  <c r="J448" i="1"/>
  <c r="K448" i="1" s="1"/>
  <c r="L448" i="1" s="1"/>
  <c r="J454" i="1"/>
  <c r="K454" i="1" s="1"/>
  <c r="L454" i="1" s="1"/>
  <c r="J458" i="1"/>
  <c r="K458" i="1" s="1"/>
  <c r="L458" i="1" s="1"/>
  <c r="J461" i="1"/>
  <c r="K461" i="1" s="1"/>
  <c r="L461" i="1" s="1"/>
  <c r="J465" i="1"/>
  <c r="K465" i="1" s="1"/>
  <c r="L465" i="1" s="1"/>
  <c r="J469" i="1"/>
  <c r="K469" i="1" s="1"/>
  <c r="L469" i="1" s="1"/>
  <c r="J473" i="1"/>
  <c r="K473" i="1" s="1"/>
  <c r="L473" i="1" s="1"/>
  <c r="J477" i="1"/>
  <c r="K477" i="1" s="1"/>
  <c r="L477" i="1" s="1"/>
  <c r="J481" i="1"/>
  <c r="K481" i="1" s="1"/>
  <c r="L481" i="1" s="1"/>
  <c r="J485" i="1"/>
  <c r="K485" i="1" s="1"/>
  <c r="L485" i="1" s="1"/>
  <c r="J489" i="1"/>
  <c r="K489" i="1" s="1"/>
  <c r="L489" i="1" s="1"/>
  <c r="J493" i="1"/>
  <c r="K493" i="1" s="1"/>
  <c r="L493" i="1" s="1"/>
  <c r="J497" i="1"/>
  <c r="K497" i="1" s="1"/>
  <c r="L497" i="1" s="1"/>
  <c r="J501" i="1"/>
  <c r="K501" i="1" s="1"/>
  <c r="L501" i="1" s="1"/>
  <c r="J505" i="1"/>
  <c r="K505" i="1" s="1"/>
  <c r="L505" i="1" s="1"/>
  <c r="J509" i="1"/>
  <c r="K509" i="1" s="1"/>
  <c r="L509" i="1" s="1"/>
  <c r="J517" i="1"/>
  <c r="K517" i="1" s="1"/>
  <c r="L517" i="1" s="1"/>
  <c r="J521" i="1"/>
  <c r="K521" i="1" s="1"/>
  <c r="L521" i="1" s="1"/>
  <c r="J525" i="1"/>
  <c r="K525" i="1" s="1"/>
  <c r="L525" i="1" s="1"/>
  <c r="J529" i="1"/>
  <c r="K529" i="1" s="1"/>
  <c r="L529" i="1" s="1"/>
  <c r="J533" i="1"/>
  <c r="K533" i="1" s="1"/>
  <c r="L533" i="1" s="1"/>
  <c r="J537" i="1"/>
  <c r="K537" i="1" s="1"/>
  <c r="L537" i="1" s="1"/>
  <c r="J541" i="1"/>
  <c r="K541" i="1" s="1"/>
  <c r="L541" i="1" s="1"/>
  <c r="J545" i="1"/>
  <c r="K545" i="1" s="1"/>
  <c r="L545" i="1" s="1"/>
  <c r="J549" i="1"/>
  <c r="K549" i="1" s="1"/>
  <c r="L549" i="1" s="1"/>
  <c r="J1264" i="1"/>
  <c r="K1264" i="1" s="1"/>
  <c r="L1264" i="1" s="1"/>
  <c r="J1144" i="1"/>
  <c r="K1144" i="1" s="1"/>
  <c r="L1144" i="1" s="1"/>
  <c r="J1148" i="1"/>
  <c r="K1148" i="1" s="1"/>
  <c r="L1148" i="1" s="1"/>
  <c r="J1151" i="1"/>
  <c r="K1151" i="1" s="1"/>
  <c r="L1151" i="1" s="1"/>
  <c r="J1155" i="1"/>
  <c r="K1155" i="1" s="1"/>
  <c r="L1155" i="1" s="1"/>
  <c r="J1159" i="1"/>
  <c r="K1159" i="1" s="1"/>
  <c r="L1159" i="1" s="1"/>
  <c r="J1163" i="1"/>
  <c r="K1163" i="1" s="1"/>
  <c r="L1163" i="1" s="1"/>
  <c r="J1167" i="1"/>
  <c r="K1167" i="1" s="1"/>
  <c r="L1167" i="1" s="1"/>
  <c r="J1171" i="1"/>
  <c r="K1171" i="1" s="1"/>
  <c r="L1171" i="1" s="1"/>
  <c r="J1175" i="1"/>
  <c r="K1175" i="1" s="1"/>
  <c r="L1175" i="1" s="1"/>
  <c r="J1183" i="1"/>
  <c r="K1183" i="1" s="1"/>
  <c r="L1183" i="1" s="1"/>
  <c r="J1187" i="1"/>
  <c r="K1187" i="1" s="1"/>
  <c r="L1187" i="1" s="1"/>
  <c r="J1191" i="1"/>
  <c r="K1191" i="1" s="1"/>
  <c r="L1191" i="1" s="1"/>
  <c r="J1195" i="1"/>
  <c r="K1195" i="1" s="1"/>
  <c r="L1195" i="1" s="1"/>
  <c r="J1214" i="1"/>
  <c r="K1214" i="1" s="1"/>
  <c r="L1214" i="1" s="1"/>
  <c r="J1218" i="1"/>
  <c r="K1218" i="1" s="1"/>
  <c r="L1218" i="1" s="1"/>
  <c r="J1224" i="1"/>
  <c r="K1224" i="1" s="1"/>
  <c r="L1224" i="1" s="1"/>
  <c r="J1226" i="1"/>
  <c r="K1226" i="1" s="1"/>
  <c r="L1226" i="1" s="1"/>
  <c r="J1228" i="1"/>
  <c r="K1228" i="1" s="1"/>
  <c r="L1228" i="1" s="1"/>
  <c r="J1232" i="1"/>
  <c r="K1232" i="1" s="1"/>
  <c r="L1232" i="1" s="1"/>
  <c r="J1236" i="1"/>
  <c r="K1236" i="1" s="1"/>
  <c r="L1236" i="1" s="1"/>
  <c r="J1240" i="1"/>
  <c r="K1240" i="1" s="1"/>
  <c r="L1240" i="1" s="1"/>
  <c r="J1245" i="1"/>
  <c r="K1245" i="1" s="1"/>
  <c r="L1245" i="1" s="1"/>
  <c r="J1252" i="1"/>
  <c r="K1252" i="1" s="1"/>
  <c r="L1252" i="1" s="1"/>
  <c r="J1256" i="1"/>
  <c r="K1256" i="1" s="1"/>
  <c r="L1256" i="1" s="1"/>
  <c r="J1260" i="1"/>
  <c r="K1260" i="1" s="1"/>
  <c r="L1260" i="1" s="1"/>
  <c r="J1021" i="1"/>
  <c r="K1021" i="1" s="1"/>
  <c r="L1021" i="1" s="1"/>
  <c r="J1024" i="1"/>
  <c r="K1024" i="1" s="1"/>
  <c r="L1024" i="1" s="1"/>
  <c r="J1026" i="1"/>
  <c r="K1026" i="1" s="1"/>
  <c r="L1026" i="1" s="1"/>
  <c r="J1028" i="1"/>
  <c r="K1028" i="1" s="1"/>
  <c r="L1028" i="1" s="1"/>
  <c r="J1294" i="1"/>
  <c r="K1294" i="1" s="1"/>
  <c r="L1294" i="1" s="1"/>
  <c r="J1302" i="1"/>
  <c r="K1302" i="1" s="1"/>
  <c r="L1302" i="1" s="1"/>
  <c r="J1310" i="1"/>
  <c r="K1310" i="1" s="1"/>
  <c r="L1310" i="1" s="1"/>
  <c r="J1312" i="1"/>
  <c r="K1312" i="1" s="1"/>
  <c r="L1312" i="1" s="1"/>
  <c r="J1314" i="1"/>
  <c r="K1314" i="1" s="1"/>
  <c r="L1314" i="1" s="1"/>
  <c r="J1316" i="1"/>
  <c r="K1316" i="1" s="1"/>
  <c r="L1316" i="1" s="1"/>
  <c r="J1321" i="1"/>
  <c r="K1321" i="1" s="1"/>
  <c r="L1321" i="1" s="1"/>
  <c r="J1327" i="1"/>
  <c r="K1327" i="1" s="1"/>
  <c r="L1327" i="1" s="1"/>
  <c r="J1329" i="1"/>
  <c r="K1329" i="1" s="1"/>
  <c r="L1329" i="1" s="1"/>
  <c r="J1331" i="1"/>
  <c r="K1331" i="1" s="1"/>
  <c r="L1331" i="1" s="1"/>
  <c r="J1333" i="1"/>
  <c r="K1333" i="1" s="1"/>
  <c r="L1333" i="1" s="1"/>
  <c r="J1335" i="1"/>
  <c r="K1335" i="1" s="1"/>
  <c r="L1335" i="1" s="1"/>
  <c r="J1337" i="1"/>
  <c r="K1337" i="1" s="1"/>
  <c r="L1337" i="1" s="1"/>
  <c r="J1347" i="1"/>
  <c r="K1347" i="1" s="1"/>
  <c r="L1347" i="1" s="1"/>
  <c r="J34" i="1"/>
  <c r="K34" i="1" s="1"/>
  <c r="L34" i="1" s="1"/>
  <c r="J42" i="1"/>
  <c r="K42" i="1" s="1"/>
  <c r="L42" i="1" s="1"/>
  <c r="J40" i="1"/>
  <c r="K40" i="1" s="1"/>
  <c r="L40" i="1" s="1"/>
  <c r="J36" i="1"/>
  <c r="K36" i="1" s="1"/>
  <c r="L36" i="1" s="1"/>
  <c r="J44" i="1"/>
  <c r="K44" i="1" s="1"/>
  <c r="L44" i="1" s="1"/>
  <c r="K88" i="1" l="1"/>
  <c r="L88" i="1" s="1"/>
  <c r="K92" i="1"/>
  <c r="L92" i="1" s="1"/>
  <c r="J94" i="1"/>
  <c r="K94" i="1" s="1"/>
  <c r="L94" i="1" s="1"/>
  <c r="K249" i="1"/>
  <c r="L249" i="1" s="1"/>
  <c r="J90" i="1"/>
  <c r="K90" i="1" s="1"/>
  <c r="L90" i="1" s="1"/>
  <c r="K411" i="1"/>
  <c r="L411" i="1" s="1"/>
  <c r="K395" i="1"/>
  <c r="L395" i="1" s="1"/>
  <c r="K240" i="1"/>
  <c r="L240" i="1" s="1"/>
  <c r="K393" i="1"/>
  <c r="L393" i="1" s="1"/>
  <c r="K232" i="1"/>
  <c r="L232" i="1" s="1"/>
  <c r="K234" i="1"/>
  <c r="L234" i="1" s="1"/>
  <c r="K245" i="1"/>
  <c r="L245" i="1" s="1"/>
  <c r="K407" i="1"/>
  <c r="L407" i="1" s="1"/>
  <c r="K403" i="1"/>
  <c r="L403" i="1" s="1"/>
  <c r="K387" i="1"/>
  <c r="L387" i="1" s="1"/>
  <c r="K247" i="1"/>
  <c r="L247" i="1" s="1"/>
  <c r="K255" i="1"/>
  <c r="L255" i="1" s="1"/>
  <c r="K401" i="1"/>
  <c r="L401" i="1" s="1"/>
  <c r="K228" i="1"/>
  <c r="L228" i="1" s="1"/>
  <c r="K222" i="1"/>
  <c r="L222" i="1" s="1"/>
  <c r="K399" i="1"/>
  <c r="L399" i="1" s="1"/>
  <c r="K391" i="1"/>
  <c r="L391" i="1" s="1"/>
  <c r="K251" i="1"/>
  <c r="L251" i="1" s="1"/>
  <c r="J236" i="1"/>
  <c r="K236" i="1" s="1"/>
  <c r="L236" i="1" s="1"/>
  <c r="J257" i="1"/>
  <c r="K257" i="1" s="1"/>
  <c r="L257" i="1" s="1"/>
  <c r="J224" i="1"/>
  <c r="K224" i="1" s="1"/>
  <c r="L224" i="1" s="1"/>
  <c r="J220" i="1"/>
  <c r="K220" i="1" s="1"/>
  <c r="L220" i="1" s="1"/>
  <c r="J261" i="1"/>
  <c r="K261" i="1" s="1"/>
  <c r="L261" i="1" s="1"/>
  <c r="J409" i="1"/>
  <c r="K409" i="1" s="1"/>
  <c r="L409" i="1" s="1"/>
  <c r="J238" i="1"/>
  <c r="K238" i="1" s="1"/>
  <c r="L238" i="1" s="1"/>
  <c r="J253" i="1"/>
  <c r="K253" i="1" s="1"/>
  <c r="L253" i="1" s="1"/>
  <c r="J230" i="1"/>
  <c r="K230" i="1" s="1"/>
  <c r="L230" i="1" s="1"/>
  <c r="K1309" i="1"/>
  <c r="L1309" i="1" s="1"/>
</calcChain>
</file>

<file path=xl/sharedStrings.xml><?xml version="1.0" encoding="utf-8"?>
<sst xmlns="http://schemas.openxmlformats.org/spreadsheetml/2006/main" count="5350" uniqueCount="1959">
  <si>
    <t>Определение антигена хантавирусов во внешней среде методом ИФА</t>
  </si>
  <si>
    <t>Исследование на бореллиоз методом ИФА (lgM, lgG) один вид иммуноглобулина</t>
  </si>
  <si>
    <t>Определение HBS – антигена в ИФА</t>
  </si>
  <si>
    <t xml:space="preserve">Диагностика поверхностного антигена гепатита В + подтверждающий тест методом ИФА </t>
  </si>
  <si>
    <t>Диагностика антител к вирусу гепатита С + подтверждающий тест методом ИФА</t>
  </si>
  <si>
    <t>Определение в кале вируса гепатита А (антиген) в ИФА.</t>
  </si>
  <si>
    <t>Определение в кале антигена  ротавирусов методом ИФА.</t>
  </si>
  <si>
    <t>Определение антител к вирусу клещевого энцефалита в одной сыворотке методом ИФА (lgM, lgG) один вид иммуноглобулина</t>
  </si>
  <si>
    <t>Определение антигена клещевого энцефалита в клещах</t>
  </si>
  <si>
    <t>Определение антител  на паротит (lgM, lgG) один вид иммуноглобулина</t>
  </si>
  <si>
    <t>Исследование воды на ротавирус методом ИФА с использованием макропористого стекла.</t>
  </si>
  <si>
    <t>Исследование воды на антиген А в ИФА с использованием МПС.</t>
  </si>
  <si>
    <t>Определение антител к ЛЗН методом ИФА с отрицательным результатом (lgM, lgG) один вид иммуноглобулина</t>
  </si>
  <si>
    <t>Определение антител к ЛЗН методом ИФА с положительным результатом (lgM, lgG) один вид иммуноглобулина</t>
  </si>
  <si>
    <t>Определение антител к ВИЧ 1,2 и антигена р24 ВИЧ - 1 методом ИФА (комплект)</t>
  </si>
  <si>
    <t>Определение антител класс М к Treponema pallidum методом ИФА</t>
  </si>
  <si>
    <t>Серологический метод</t>
  </si>
  <si>
    <t>Определение антител к гриппу в парных сыворотках с 4 антигенами (РТГА).</t>
  </si>
  <si>
    <t>Исследования секционного материала, смывов на антиген  вируса гриппа методом ИФА</t>
  </si>
  <si>
    <t>Исследования на птичий грипп  от людей в РТГА.</t>
  </si>
  <si>
    <t xml:space="preserve">Исследования на птичий грипп биологического материала от людей </t>
  </si>
  <si>
    <t>Реакция микропреципитации (экспресс-реакция на сифилис)</t>
  </si>
  <si>
    <t>Вирусологический метод</t>
  </si>
  <si>
    <t xml:space="preserve">Исследования на энтеровирусы  с отрицательным результатом от людей </t>
  </si>
  <si>
    <t>Типирование выделенных штаммов энтеровирусов с положительным результатом от людей в РН (реакция нейтрализации)</t>
  </si>
  <si>
    <t>Определение антител вируса полиомиелита к 2 типам в одной сыворотке от здоровых людей</t>
  </si>
  <si>
    <t>Реакция нейтрализации с аутоштаммом парных сывороток от больного на энтеровирусы</t>
  </si>
  <si>
    <t>Вирусологическое исследование  водопроводной (питьевой) воды на энтеровирусы</t>
  </si>
  <si>
    <t>Типирование выделенных штаммов энтеровирусов  в РН (сточная, речная, водопроводная вода) с положительным результатом</t>
  </si>
  <si>
    <t>Другие методы</t>
  </si>
  <si>
    <t>Бактериологическое исследование воздуха закрытых помещений.</t>
  </si>
  <si>
    <t>Лаборатория особо опасных инфекций</t>
  </si>
  <si>
    <t>Бактериологический метод</t>
  </si>
  <si>
    <t>Исследование воды на иерсинии методом мембранного фильтрования</t>
  </si>
  <si>
    <t>Бактериологическое исследование на псевдотуберкулез от людей, грызунов, из объектов внешней среды.</t>
  </si>
  <si>
    <t>Бактериологическое исследование на иерсиниоз  от людей, грызунов, из объектов внешней среды</t>
  </si>
  <si>
    <t>Исследования на сибирскую язву от людей и объектов внешней среды бакпосев, биопроба, люм. микроскопия.</t>
  </si>
  <si>
    <t>Исследования на холеру:  контроль питательных сред</t>
  </si>
  <si>
    <t>Исследования на холеру:  бак. метод  - люди по эпид. показаниям</t>
  </si>
  <si>
    <t>Исследования на холеру:  бак. метод - вода,  продукты, гидробионты и другие объекты внешней среды.</t>
  </si>
  <si>
    <t>Бактериологическое исследование продуктов на иерсиниоз</t>
  </si>
  <si>
    <t>Исследование методом биопроб на туляремию</t>
  </si>
  <si>
    <t>Идентификация возбудителя туляремии</t>
  </si>
  <si>
    <t>Исследования на ботулизм методом РН с поливалентной сывороткой.</t>
  </si>
  <si>
    <t>Исследования на ботулизм методом РН с моновалентными сыворотками.</t>
  </si>
  <si>
    <t>Автоклавирование при 132 ° С</t>
  </si>
  <si>
    <t>Исследования на псевдотуберкулез серологические от людей и грызунов (РНГА)</t>
  </si>
  <si>
    <t>Исследования на иерсиниоз серологическим методом от людей и грызунов  (РНГА)</t>
  </si>
  <si>
    <t>Исследования на сыпной тиф методом РНГА  от людей</t>
  </si>
  <si>
    <t>Исследования на бруцеллез реакцией Хеддлсона  от людей</t>
  </si>
  <si>
    <t>Исследования на бруцеллез методом Райта от людей</t>
  </si>
  <si>
    <t>Исследования на туляремию методом РА от людей</t>
  </si>
  <si>
    <t>Исследования на туляремию методом РНГА  от людей, грызунов</t>
  </si>
  <si>
    <t>Исследования на туляремию методом РНАТ – грызуны, клещи и т. п.</t>
  </si>
  <si>
    <t>Исследования на иерсиниоз О3 серотипа объемным методом РА от людей и животных</t>
  </si>
  <si>
    <t>Исследования на иерсиниоз О9 серотипа объемным методом РА от людей и животных</t>
  </si>
  <si>
    <t>Исследования на иерсиниоз О5;27 серотипа объемным методом РА от людей и животных</t>
  </si>
  <si>
    <t>Исследования на псевдотуберкулез I серотипа объемным методом РА от людей и животных</t>
  </si>
  <si>
    <t>Исследования на псевдотуберкулез III серотипа объемным методом РА от людей и животных</t>
  </si>
  <si>
    <t>ИФА - метод</t>
  </si>
  <si>
    <t>Иммуноферментный анализ (ИФА) - определение антигена коксиелл Бернета (Ку-лихорадка) во внешней среде.</t>
  </si>
  <si>
    <t>ИФА качественное определение антител к лихорадке - Ку в материале объектов внешней среды</t>
  </si>
  <si>
    <t>Иммуноферментный анализ (ИФА) - определение антител класса G к токсину Листериолизин О (полуколич. метод) в материале объектов внешней среды</t>
  </si>
  <si>
    <t>Иммуноферментный анализ (ИФА) - определение антител класса G к патогенным лептоспирам в материале из объектов внешней среды</t>
  </si>
  <si>
    <t>Иммуноферментный анализ (ИФА) - определение антител класса М к иерсиниям (полуколич. метод)</t>
  </si>
  <si>
    <t>Иммуноферментный анализ (ИФА) - определение антител класса G к патогенным иерсиниям (полуколич. метод)</t>
  </si>
  <si>
    <t>Иммуноферментный анализ (ИФА) - определение антител класса G к суммарному антигену бруцелл.</t>
  </si>
  <si>
    <t>Определение антител класса А к хламидии трахоматис методом ИФА</t>
  </si>
  <si>
    <t>Определение антител класса М к хламидии трахоматис методом ИФА</t>
  </si>
  <si>
    <t>Определение антител класса G к хламидии трахоматис методом ИФА</t>
  </si>
  <si>
    <t>Определение антител класса М к суммарному антигену бруцелл методом ИФА</t>
  </si>
  <si>
    <t>Определение антител класса А к суммарному антигену бруцелл методом ИФА</t>
  </si>
  <si>
    <t>Определение антител класса А к патогенным иерсиниям методом ИФА (полуколич. метод)</t>
  </si>
  <si>
    <t>Определение антител класса G  к хламидиям пневмонии методом ИФА</t>
  </si>
  <si>
    <t>Определение антител класса А к хламидии пневмонии</t>
  </si>
  <si>
    <t>Определение антител класса М к хламидии пневмонии</t>
  </si>
  <si>
    <t>ИФА на суммарные антитела к бруцеллезу</t>
  </si>
  <si>
    <t xml:space="preserve">Паразитологическая лаборатория </t>
  </si>
  <si>
    <t>Копрологические исследования по Като</t>
  </si>
  <si>
    <t>Копрологические исследования формалин-эфирным методом</t>
  </si>
  <si>
    <t>Копрологические исследования на простейшие кишечника</t>
  </si>
  <si>
    <t>Копрологические исследования по Калантарян (м.флотации)</t>
  </si>
  <si>
    <t>Соскоб с глицерином</t>
  </si>
  <si>
    <t>Соскоб липкой лентой (по Грэхему)</t>
  </si>
  <si>
    <t>Макроанализ (идентификация паразитов, их фрагментов).</t>
  </si>
  <si>
    <t>Исследование фекалий на криптоспоридии</t>
  </si>
  <si>
    <t>Исследование кала с использованием концентраторов Parasep</t>
  </si>
  <si>
    <t>Выявление антигена лямблий в фекалиях методом ИФА</t>
  </si>
  <si>
    <t>Исследование препаратов крови, пунктатов</t>
  </si>
  <si>
    <t>Исследование желчи, дуоденального содержимого, мочи, мокроты на личинки и яйца гельминтов , цисты простейших.</t>
  </si>
  <si>
    <t>Исследование мазков крови на малярию</t>
  </si>
  <si>
    <t>Исследование мазков крови на микрофилярии</t>
  </si>
  <si>
    <t>Исследование мазков на кожный лейшманиоз</t>
  </si>
  <si>
    <t>Исследование мазков на висцеральный лейшманиоз</t>
  </si>
  <si>
    <t>Исследования венозной крови на микрофилярии и других кровепаразитов</t>
  </si>
  <si>
    <t>Серологические исследования методом ИФА</t>
  </si>
  <si>
    <t>Исследование сыворотки крови на клонорхоз методом ИФА</t>
  </si>
  <si>
    <t>Исследование сыворотки крови на трихинеллез острый методом ИФА</t>
  </si>
  <si>
    <t>Исследование сыворотки крови на трихинеллез хронический методом ИФА</t>
  </si>
  <si>
    <t>Исследование сыворотки крови на описторхоз методом ИФА</t>
  </si>
  <si>
    <t>Исследование сыворотки крови  на эхинококкоз методом ИФА</t>
  </si>
  <si>
    <t>Исследование сыворотки крови на  аскаридоз методом ИФА</t>
  </si>
  <si>
    <t>Исследование сыворотки крови  на токсокароз методом ИФА</t>
  </si>
  <si>
    <t>Исследование сыворотки крови на токсоплазмоз острый методом  ИФА</t>
  </si>
  <si>
    <t>Сыворотки крови  на токсоплазмоз хронический  методом ИФА</t>
  </si>
  <si>
    <t>Исследование сыворотки крови на лямблиоз методом ИФА</t>
  </si>
  <si>
    <t>Исследование сыворотки крови на пневмоцистоз острый методом ИФА</t>
  </si>
  <si>
    <t>Исследование сыворотки крови на пневмоцистоз хронический методом ИФА</t>
  </si>
  <si>
    <t>Исследование положительной сыворотки с указанием титров</t>
  </si>
  <si>
    <t xml:space="preserve"> Почва, вода</t>
  </si>
  <si>
    <t>Исследования почвы на я/гельминтов</t>
  </si>
  <si>
    <t>Исследования воды  на я/гельминтов</t>
  </si>
  <si>
    <t>Исследования почвы на токсокароз</t>
  </si>
  <si>
    <t>Исследования почвы  на цисты патогенных простейших.</t>
  </si>
  <si>
    <t>Исследование воды на цисты лямблий (питьевой, сточной, бассейнов, открытых водоемов).</t>
  </si>
  <si>
    <t>Пищевые продукты</t>
  </si>
  <si>
    <t>Исследования овощей, фруктов, зелени на я/гельминтов</t>
  </si>
  <si>
    <t>Исследование мяса и мясопродукции на личинки биогельминтов</t>
  </si>
  <si>
    <t>Исследование овощей,фруктов и зелени  на цисты простейших.</t>
  </si>
  <si>
    <t>Исследование соков, нектаров, напитков, плодоовощных и плодово-ягодных пюре на яйца гельминтов и цисты простейших.</t>
  </si>
  <si>
    <t>Смывы с объектов внешней среды</t>
  </si>
  <si>
    <t>Исследование смывов с предметов окружающей среды на яйца гельминтов и цисты патогенных  простейших.</t>
  </si>
  <si>
    <t>Исследование смывов с предметов окружающей среды на яйца гельминтов (для бассейнов)</t>
  </si>
  <si>
    <t>Контроль обсемененности предметов окружающей среды  методом смывов для ЛПУ (я/гельминтов, ц/лямблий, ооцисты криптоспоридий)</t>
  </si>
  <si>
    <t>Внутрилабораторный контроль</t>
  </si>
  <si>
    <t>Контроль обсемененности предметов окружающей среды  методом смыва на цисты лямблий и яйца остриц (ВЛК)</t>
  </si>
  <si>
    <t>Обучение</t>
  </si>
  <si>
    <t>Обучение на рабочем месте по лабораторной диагностике гельминтозов, протозоозов, малярии по 75-и часовой программе</t>
  </si>
  <si>
    <t>Музейные препараты</t>
  </si>
  <si>
    <t>Подготовка музейных препаратов</t>
  </si>
  <si>
    <t>Лаборатория исследования методом ПЦР</t>
  </si>
  <si>
    <t>Клинический материал и объекты внешней среды</t>
  </si>
  <si>
    <t xml:space="preserve">Исследование проб биологического материала на вирус Эпштейн-Барра. </t>
  </si>
  <si>
    <t>Исследование проб биологического материала на вирус простого герпеса 1-2 типа</t>
  </si>
  <si>
    <t>Исследование проб биологического материала на цитомегаловирус</t>
  </si>
  <si>
    <t>Исследование проб биологического материала на хламидию трахоматис</t>
  </si>
  <si>
    <t>Исследование проб биологического материала на уреаплазму уреалитикум</t>
  </si>
  <si>
    <t>Исследование проб биологического материала на микоплазму хоминис</t>
  </si>
  <si>
    <t>Исследование проб биологического материала на микоплазму гениталис</t>
  </si>
  <si>
    <t>Исследование проб биологического материала на нейссерию гонореи</t>
  </si>
  <si>
    <t>Исследование проб биологического материала на трихомонас вагиналис</t>
  </si>
  <si>
    <t>Исследование проб биологического материала на гарднерелла вагиналис</t>
  </si>
  <si>
    <t>Исследование проб биологического материала на кандида альбиканс</t>
  </si>
  <si>
    <t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t>
  </si>
  <si>
    <t xml:space="preserve">Исследование проб биологического материала на вирус папилломы человека 16 и 18 типов. </t>
  </si>
  <si>
    <t>Исследование проб биологического материала на микоплазму пневмониэ и хламидофиллу пневмониэ</t>
  </si>
  <si>
    <t xml:space="preserve">Исследование проб биологического материала на биовары уреаплазмы. </t>
  </si>
  <si>
    <t xml:space="preserve">Исследование проб биологического материала для проведения типирования (идентификация субтипов Н5, Н7, Н9) вирусов  гриппа  А </t>
  </si>
  <si>
    <t>Исследование проб биологического материала на бруцеллез.</t>
  </si>
  <si>
    <t xml:space="preserve">Исследование проб биологического материала, внешней среды на сибирскую язву. </t>
  </si>
  <si>
    <t>Исследование проб биологического материала на легионеллез.</t>
  </si>
  <si>
    <t xml:space="preserve">Исследование проб биологического материала на РС - вирус </t>
  </si>
  <si>
    <t xml:space="preserve">Исследование проб биологического материала на аденовирус </t>
  </si>
  <si>
    <t>Исследование биологического материала на возбудителей ОРВИ</t>
  </si>
  <si>
    <t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t>
  </si>
  <si>
    <t>Исследование проб биологического материала, внешней среды на эшерихиозы методом ПЦР</t>
  </si>
  <si>
    <t>Исследование биологического материала на метапневмовирус/бокавирус</t>
  </si>
  <si>
    <t>Исследование биологического материала на риновирус</t>
  </si>
  <si>
    <t>Исследование проб биологического материала на коронавирус ТОРС.</t>
  </si>
  <si>
    <t xml:space="preserve">Исследование проб биологического материала, внешней среды на вирус гепатита А </t>
  </si>
  <si>
    <t>Исследование проб биологического материала на вирус гепатита В.</t>
  </si>
  <si>
    <t>Исследование проб биологического материала на вирус гепатита С.</t>
  </si>
  <si>
    <t>Исследование проб биологического материала, клещей  на боррелиоз</t>
  </si>
  <si>
    <t>Исследование проб биологического материала клещей на моноцитарный эрлихиоз человека (МЭЧ)/ гранулоцитарный анаплазмоз человека (ГАЧ)</t>
  </si>
  <si>
    <t>Исследование проб биологического материала на краснуху.</t>
  </si>
  <si>
    <t>Исследование проб биологического материала на энтеровирусы.</t>
  </si>
  <si>
    <t xml:space="preserve">Исследование проб внешней среды на туляремию. </t>
  </si>
  <si>
    <t xml:space="preserve">Исследование проб биологического материала, внешней среды на холеру </t>
  </si>
  <si>
    <t xml:space="preserve">Исследование проб внешней среды на энтеровирусы . </t>
  </si>
  <si>
    <t xml:space="preserve">Исследование проб биологического материала, внешней среды  на ротавирусы, норовирусы, астровирусы </t>
  </si>
  <si>
    <t>Исследование проб биологического материала на шигеллы, сальмонеллы, кампило бактерии.</t>
  </si>
  <si>
    <t>Исследование проб биологического материала на парагрипп.</t>
  </si>
  <si>
    <t>Исследование проб биологического материала, внешней среды на иерсиниозы методом ПЦР</t>
  </si>
  <si>
    <t>Исследование биологического материала на лихорадку Западного Нила</t>
  </si>
  <si>
    <t>Исследование проб биологического материала, внешней среды на КУ-лихорадку</t>
  </si>
  <si>
    <t>Исследование проб биологического материала на вирус Зика</t>
  </si>
  <si>
    <t>Обследование сотрудников ДОУ</t>
  </si>
  <si>
    <t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</si>
  <si>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t>
  </si>
  <si>
    <t>Исследование по идентификации рекомбинантной ДНК в пищевых продуктах (1 проба)</t>
  </si>
  <si>
    <t>Исследование по идентификации рекомбинантной ДНК в пищевых продуктах (2 пробы)</t>
  </si>
  <si>
    <t>Исследование по идентификации рекомбинантной ДНК в пищевых продуктах (3 пробы)</t>
  </si>
  <si>
    <t>Исследование по идентификации рекомбинантной ДНК генетически модифицированных микроорганизмов (ГММ) в пищевых продуктах (скрининг)</t>
  </si>
  <si>
    <t>Исследование по идентификации видовой принадлежности ДНК крупного рогатого скота (КРС)</t>
  </si>
  <si>
    <t>Исследование по идентификации видовой принадлежности ДНК курицы/индейки/утки</t>
  </si>
  <si>
    <t>Исследование по идентификации видовой принадлежности ДНК баранины</t>
  </si>
  <si>
    <t>Исследование по идентификации видовой принадлежности ДНК свинины</t>
  </si>
  <si>
    <t>Исследование по идентификации видовой принадлежности рыб семейства лососевых (горбуша-кета-нерка)</t>
  </si>
  <si>
    <t>Внутренний контроль качества проводимых исследований</t>
  </si>
  <si>
    <t xml:space="preserve">Смывы с рабочих поверхностей для определения  возможной контаминации </t>
  </si>
  <si>
    <t>Бактериологическая  лаборатория</t>
  </si>
  <si>
    <t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t>
  </si>
  <si>
    <t>Бактериологическое исследование консервированной продукции (мясной, рыбной, молочной, овощной, фруктовой и др.)</t>
  </si>
  <si>
    <t>Определение ингибирующих веществ в сыром молоке.</t>
  </si>
  <si>
    <t>Определение количества соматических клеток в сыром молоке.</t>
  </si>
  <si>
    <t>Определение остаточного количества антибиотиков в пищевых продуктах (на один антибиотик).</t>
  </si>
  <si>
    <t>Бактериологическое исследование на БГКП (колиформы)</t>
  </si>
  <si>
    <t>Бактериологическое исследование на стафилококки S. аureus.</t>
  </si>
  <si>
    <t>Бактериологическое исследование на бактерии рода  Proteus.</t>
  </si>
  <si>
    <t>Бактериологическое исследование на сульфитредуцирующие клостридии, мезофильные клостридии</t>
  </si>
  <si>
    <t>Бактериологическое исследование на E.coli</t>
  </si>
  <si>
    <t>Бактериологическое исследование на энтерококки Enterococcus.</t>
  </si>
  <si>
    <t>Бактериологическое исследование на бифидобактерии.</t>
  </si>
  <si>
    <t xml:space="preserve">Бактериологическое исследование на парагемолитический вибрион </t>
  </si>
  <si>
    <t>Бактериологическое исследование на B.cereus.</t>
  </si>
  <si>
    <t>Бактериологическое исследование на листерии Listeria monocytogenes</t>
  </si>
  <si>
    <t>Бактериологическое исследование на синегнойную палочку Ps.aeruginosa.</t>
  </si>
  <si>
    <t>Бактериологическое исследование на Enterobacter sakazakii</t>
  </si>
  <si>
    <t>Бактериологическое исследование на неспорообразующие микроорганизмы</t>
  </si>
  <si>
    <t>Бактериологическое исследование пищевых продуктов на обоснование сроков годности, включая пробоподготовку (без определения листерий)</t>
  </si>
  <si>
    <t>Вода и почва</t>
  </si>
  <si>
    <t>Бактериологическое исследование воды аквапарков</t>
  </si>
  <si>
    <t>Бактериологическое исследование воды питьевой, питьевой, расфасованной в емкости на ОМЧ, ОМЧ 37°С</t>
  </si>
  <si>
    <t>Бактериологическое исследование воды питьевой, расфасованной в емкости на ОМЧ 22°С</t>
  </si>
  <si>
    <t>Бактериологическое исследование воды питьевой, питьевой, расфасованной в емкости на ОКБ, ТКБ, ГКБ</t>
  </si>
  <si>
    <t>Бактериологическое исследование поверхностных водоемов, сточной воды, воды технической на ОКБ, ТКБ.</t>
  </si>
  <si>
    <t>Бактериологическое исследование поверхностных водоемов, сточной воды, воды технической на колифаги.</t>
  </si>
  <si>
    <t>Бактериологическое исследование воды на патогенную микрофлору.</t>
  </si>
  <si>
    <t>Бактериологическое исследование воды в плавательных бассейнах.</t>
  </si>
  <si>
    <t>Бактериологическое исследование воды на легионеллы.</t>
  </si>
  <si>
    <t>Бактериологическое исследование почвы и песка.</t>
  </si>
  <si>
    <t>Воздух</t>
  </si>
  <si>
    <t>Бактериологическое исследование воздуха закрытых помещений на общее микробное число (ОМЧ).</t>
  </si>
  <si>
    <t>Бактериологическое исследование воздуха закрытых помещений на S.aureus.</t>
  </si>
  <si>
    <t>Бактериологическое исследование воздуха закрытых помещений на плесневые грибы и дрожжи.</t>
  </si>
  <si>
    <t>Бактериологическое исследование воздуха холодильных камер на плесень</t>
  </si>
  <si>
    <t>Лекарственные формы, парфюмерно-косметическая продукция, средства личной гигиены</t>
  </si>
  <si>
    <t>Бактериологическое исследование лекарственных форм на стерильность.</t>
  </si>
  <si>
    <t>Бактериологическое исследование на пирогенообразующие микроорганизмы</t>
  </si>
  <si>
    <t>Бактериологическое исследование воды очищенной по фармакопее</t>
  </si>
  <si>
    <t>Бактериологическое исследование лечебной грязи.</t>
  </si>
  <si>
    <t>Бактериологическое исследование средств личной гигиены</t>
  </si>
  <si>
    <t>Бактериологическое исследование парфюмерно-косметической продукции.</t>
  </si>
  <si>
    <t>Бактериологическое исследование игрушек</t>
  </si>
  <si>
    <t>Бактериологическое исследование смывов на стафилококк S.aureus.</t>
  </si>
  <si>
    <t>Бактериологическое исследование смывов на патогенную микрофлору</t>
  </si>
  <si>
    <t>Бактериологическое исследование смывов на ОМЧ (КМАФАнМ, МАФАМ).</t>
  </si>
  <si>
    <t>Бактериологическое исследование смывов на дрожжи, плесень.</t>
  </si>
  <si>
    <t>Бактериологическое исследование смывов на  протеи.</t>
  </si>
  <si>
    <t>Бактериологическое исследование смывов из холодильных камер на  плесень.</t>
  </si>
  <si>
    <t>Бактериологическое исследование смывов на легионеллы.</t>
  </si>
  <si>
    <t>Клинический материал</t>
  </si>
  <si>
    <t>Бактериологическое исследование отделяемого зева, носа на стафилококк (1 исследование)</t>
  </si>
  <si>
    <t xml:space="preserve">Бактериологическое исследование на возбудителей дифтерии (1 исследование).  </t>
  </si>
  <si>
    <t>Бактериологическое исследование на возбудителей коклюша и паракоклюша.</t>
  </si>
  <si>
    <t>Бактериологическое исследование на менингококк</t>
  </si>
  <si>
    <t xml:space="preserve">Бактериологическое исследование на кишечную группу инфекций.  </t>
  </si>
  <si>
    <t>Бактериологическое исследование крови на гемокультуру.</t>
  </si>
  <si>
    <t>Бактериологическое исследование крови на стерильность</t>
  </si>
  <si>
    <t xml:space="preserve">Бактериологическое исследование на дисбактериоз. </t>
  </si>
  <si>
    <t>Определение устойчивости микроорганизмов к дезинфектантам</t>
  </si>
  <si>
    <t>Бактериологическое исследование кала на условно-патогенную микрофлору</t>
  </si>
  <si>
    <t>Бактериологическое исследование клинического материала на дрожжевые грибы рода Candida</t>
  </si>
  <si>
    <t>Серологические исследования</t>
  </si>
  <si>
    <t>Серологическое исследование на коклюш, паракоклюш с одним диагностикумом</t>
  </si>
  <si>
    <t>Серологическое исследование на тиф и паратифы с одним диагностикумом (реакция Видаля)</t>
  </si>
  <si>
    <t>Стерилизация, контроль стерилизации</t>
  </si>
  <si>
    <t>Микробиологические исследования по контролю качества камерной дезинфекции (9 биотестов)</t>
  </si>
  <si>
    <t>Микробиологические исследования по контролю качества камерной дезинфекции (15 биотестов)</t>
  </si>
  <si>
    <t>Биологический контроль работы парового стерилизатора ( 5 тестов)</t>
  </si>
  <si>
    <t>Стерилизация изделий медицинского назначения (1 цикл)</t>
  </si>
  <si>
    <t>Биологический контроль работы паровых и воздушных стерилизаторов с использованием индикаторов биологического контроля заказчика</t>
  </si>
  <si>
    <t>Исследование на стерильность</t>
  </si>
  <si>
    <t>Исследования методом ИФА</t>
  </si>
  <si>
    <t>Определение остаточного количества антибиотиков в пищевых продуктах (на один антибиотик) методом ИФА</t>
  </si>
  <si>
    <t>Исследования методом разделенного импеданса</t>
  </si>
  <si>
    <t>Бактериологическое исследование на КМАФАнМ</t>
  </si>
  <si>
    <t>Бактериологическое исследование на листерии</t>
  </si>
  <si>
    <t>Прочие</t>
  </si>
  <si>
    <t>Бактериологический количественный контроль питательных сред</t>
  </si>
  <si>
    <t xml:space="preserve">Лаборатория  физико-химических методов исследования  </t>
  </si>
  <si>
    <t>Санитарно-гигиенические исследования продовольственного сырья и пищевых продуктов</t>
  </si>
  <si>
    <t>Определение ферропримесей в сахаре.</t>
  </si>
  <si>
    <t>Определение массовой доли редуцирующих веществ в сахаре.</t>
  </si>
  <si>
    <t>Определение цветности сахара.</t>
  </si>
  <si>
    <t>Определение внешнего вида, запаха, вкуса и чистоты раствора сахара.</t>
  </si>
  <si>
    <t>Определение массовой доли мелочи в сахаре-рафинаде.</t>
  </si>
  <si>
    <t>Определение органолептических показателей продовольственного сырья, пищевых продуктов.</t>
  </si>
  <si>
    <t>Определение массовой доли экстрактивных веществ в кофе.</t>
  </si>
  <si>
    <t>Определение массовой доли экстрактивных водорастворимых веществ в чае.</t>
  </si>
  <si>
    <t>Определение массовой доли белка в продовольственном сырье, пищевых продуктов.</t>
  </si>
  <si>
    <t>Расчет одного блюда на калорийность по Экземплярскому.</t>
  </si>
  <si>
    <t>Определение массовой доли осадка в растительном масле.</t>
  </si>
  <si>
    <t>Определение доли влаги и сухих веществ при определенной температуре и фиксированном времени в пищевых продуктах.</t>
  </si>
  <si>
    <t xml:space="preserve">Определение содержания этилового спирта в продуктах переработки плодов и овощей </t>
  </si>
  <si>
    <t>Определение влаги и сухих веществ до постоянного веса в пищевых продуктах</t>
  </si>
  <si>
    <t>Определение зольности в продовольственном сырье, пищевых продуктах</t>
  </si>
  <si>
    <t>Определение массовой доли крахмала в мясных изделиях (с определением лактозы), молокосодержащих и молочных составных</t>
  </si>
  <si>
    <t>Определение массовой доли сухих веществ рефрактометрическим методом в продовольственном сырье, пищевых продуктах</t>
  </si>
  <si>
    <t>Определение массовой доли неомыляемых веществ в растительных маслах  и натуральных жирных кислотах</t>
  </si>
  <si>
    <t>Определение массовой доли не жировых примесей и  объемной доли отстоя в растительных маслах</t>
  </si>
  <si>
    <t>Определение  массовой доли фосфорсодержащих веществ в растительных маслах</t>
  </si>
  <si>
    <t>Определение РН в продовольственном сырье, пищевых продуктах</t>
  </si>
  <si>
    <t>Определение объемной доли этилового спирта  и массовой доли действительного экстракта в пиве</t>
  </si>
  <si>
    <t>Определение массовой доли меди, цинка, кадмия, свинца в продовольственном сырье  и пищевых продуктах</t>
  </si>
  <si>
    <t xml:space="preserve">Определение ртути в продовольственном сырье и пищевых продуктах </t>
  </si>
  <si>
    <t xml:space="preserve">Определение железа в продовольственном сырье и пищевых продуктах </t>
  </si>
  <si>
    <t xml:space="preserve">Определение хрома в продовольственном сырье и пищевых продуктах </t>
  </si>
  <si>
    <t xml:space="preserve">Определение никеля в продовольственном сырье и пищевых продуктах </t>
  </si>
  <si>
    <t>Качественное определение перекиси водорода в молочной продукции</t>
  </si>
  <si>
    <t>Определение готовности концентратов  в пищевых продуктов не требующих варки</t>
  </si>
  <si>
    <t>Исследование пищевых продуктов на: массу изделия, долю начинки, глазури, толщину тестовой оболочки, толщину в местах заделки, объем продукции и т.д.</t>
  </si>
  <si>
    <t>Определение массовой доли фосфора в пищевых продуктах</t>
  </si>
  <si>
    <t>Определение содержания вомитоксина (дезоксиниваленола)  в  продовольственном сырье, пищевых продуктах</t>
  </si>
  <si>
    <t>Определение массовой доли олова в продовольственном сырье, пищевых продуктах</t>
  </si>
  <si>
    <t>Определение массовой доли (массовой концентрации) железа в продовольственном сырье, пищевых продуктах фотометрическим методом</t>
  </si>
  <si>
    <t>Качественное определение аммиака в молочной продукции</t>
  </si>
  <si>
    <t>Определение массовой доли влаги в обезжиренном веществе (сухой обезжиренный молочный остаток) в молочных продуктах</t>
  </si>
  <si>
    <t>Определение цвета пива</t>
  </si>
  <si>
    <t>Определение  содержания зеараленона  в  продовольственном сырье, пищевых продуктах</t>
  </si>
  <si>
    <t>Определение  содержания патулина  в  продовольственном сырье, пищевых продуктах</t>
  </si>
  <si>
    <t>Определение  массовой доли гистамина в рыбе  и рыбных продуктах с построением град.графика для каждой пробы</t>
  </si>
  <si>
    <t>Определение содержания афлатоксина В1  в  продовольственном сырье, пищевых продуктах</t>
  </si>
  <si>
    <t>Определение  содержания афлатоксина М1 в продовольственном сырье, пищевых продуктах</t>
  </si>
  <si>
    <t>Определение содержания витамина С в готовых пищевых  продуктах.</t>
  </si>
  <si>
    <t>Определение массовой доли нитритов в мясных продуктах</t>
  </si>
  <si>
    <t>Определение стойкости эмульсии  в майонезе</t>
  </si>
  <si>
    <t>Определение массовой доли жира методом Сокслета в пищевых продуктах и продовольственном сырье</t>
  </si>
  <si>
    <t>Определение массовой доли жира методом Гербера в  пищевых продуктах, продовольственном сырье</t>
  </si>
  <si>
    <t>Определение  массовой доли жира экстракционно-весовым методом в  продовольственном сырье, пищевых продуктах</t>
  </si>
  <si>
    <t>Определение  массовой доли поваренной соли   в пищевых продуктах</t>
  </si>
  <si>
    <t>Определение  массовой доли сахара в кондитерских изделиях, пищевых продуктах</t>
  </si>
  <si>
    <t>Определение посторонних примесей в пищевых продуктах</t>
  </si>
  <si>
    <t>Определение  металломагнитной примеси в пищевых продуктах</t>
  </si>
  <si>
    <t>Определение массовой доли минеральных примесей в пищевых продуктах</t>
  </si>
  <si>
    <t>Определение перекисного числа в растительных маслах</t>
  </si>
  <si>
    <t>Определение перекисного числа в животных  жирах</t>
  </si>
  <si>
    <t>Определение кислотного числа в жировой продукции</t>
  </si>
  <si>
    <t>Качественное  определение соды в молоке, молочной продукции</t>
  </si>
  <si>
    <t>Определения пастеризации  в молоке, молочной продукции</t>
  </si>
  <si>
    <t>Определение остаточной активности кислой фосфатазы в вареных колбасных изделиях</t>
  </si>
  <si>
    <t>Определение растворимости пищевых продуктов</t>
  </si>
  <si>
    <t>Определение  массовой доли мышьяка в продовольственном сырье, пищевых продуктах</t>
  </si>
  <si>
    <t>Определение кислотности в пищевых продуктах</t>
  </si>
  <si>
    <t>Определение кислотности в консервах</t>
  </si>
  <si>
    <t>Определение массовой доли глазури в рыбе</t>
  </si>
  <si>
    <t>Определение кислотности  жировой фазы в коровьем масле и спрэдах продукции</t>
  </si>
  <si>
    <t>Определение объемной доли этилового спирта  (крепость) в алкогольной продукции</t>
  </si>
  <si>
    <t>Определение  продолжительности растворения сахара в воде</t>
  </si>
  <si>
    <t>Определение массовой доли нитрата в овощах потенциометрическим методом</t>
  </si>
  <si>
    <t>Определение рефракции в растительных маслах</t>
  </si>
  <si>
    <t>Определение массовой доли осадка в соках и экстрактах</t>
  </si>
  <si>
    <t>Определение массовой доли мякоти в соковой продукции</t>
  </si>
  <si>
    <t>Определение  массовой доли диоксида серы в жидких и светлоокрашенных продуктах переработки фруктов и овощей</t>
  </si>
  <si>
    <t>Определение массовой доли сорбиновой кислоты в пищевых продуктах фотометрическим методом</t>
  </si>
  <si>
    <t>Определение массовой доли бензойной кислоты в пищевых продуктах фотометрическим методом</t>
  </si>
  <si>
    <t>Определение массовой доли летучих кислот в винодельческой продукции</t>
  </si>
  <si>
    <t>Определение относительной плотности винодельческой продукции, соковой продукции</t>
  </si>
  <si>
    <t>Определение приведённого, остаточного экстракта в алкогольной продукции</t>
  </si>
  <si>
    <t>Определение массовой концентрации общей и свободной сернистой кислоты в винодельческой продукции</t>
  </si>
  <si>
    <t>Определение массовой доли двуокиси углерода в пиве и безалкогольных напитках</t>
  </si>
  <si>
    <t>Определение объемной доли метилового спирта в коньяках</t>
  </si>
  <si>
    <t>Определение стойкости пива и безалкогольных напитков</t>
  </si>
  <si>
    <t>Определение качества термической обработки мясных кулинарных изделий из рубленого мяса</t>
  </si>
  <si>
    <t>Определение массовой доли окисленных веществ во фритюрном жире</t>
  </si>
  <si>
    <t>Определение массовой доли  золы нерастворимой в 10 % соляной кислоте</t>
  </si>
  <si>
    <t>Определение  массовой доли редуцирующих сахаров и сахарозы в мёде</t>
  </si>
  <si>
    <t>Качественное определение гидрокисметилфурфураля (оксиметилфурфурола) в мёде</t>
  </si>
  <si>
    <t>Определение диастазного числа в мёде</t>
  </si>
  <si>
    <t>Определение содержания механических примесей в меде</t>
  </si>
  <si>
    <t>Определение свободной кислотности и /или водородного показателя (рН) в мёде</t>
  </si>
  <si>
    <t>Определение никеля, хрома в табачных изделиях</t>
  </si>
  <si>
    <t xml:space="preserve">Определение массовой доли хлеба в кулинарных изделиях и полуфабрикатах из рубленого мяса </t>
  </si>
  <si>
    <t>Определение растворимости яичного порошка</t>
  </si>
  <si>
    <t>Определение наличия продуктов первичного распада белков в бульоне</t>
  </si>
  <si>
    <t>Определение перекисного числа в свежем мясе птицы</t>
  </si>
  <si>
    <t>Определение плотности молочной продукции</t>
  </si>
  <si>
    <t>Определение индекса растворимости в молочной продукции</t>
  </si>
  <si>
    <t>Определение щелочности в кондитерских изделиях</t>
  </si>
  <si>
    <t>Определение массовой доли бензапирена в пищевых продуктах   методом высокоэффективной хроматографии</t>
  </si>
  <si>
    <t>Определение  массовой доли N-нитрозаминов в продовольственном сырье и пищевых продуктах методом.</t>
  </si>
  <si>
    <t>Определение подлинности водки</t>
  </si>
  <si>
    <t>Газохроматографический метод определения  содержания токсичных микропримесей</t>
  </si>
  <si>
    <t>Определение йода в поваренной соли</t>
  </si>
  <si>
    <t>Определение массовой концентрации йода в пищевых продуктах и продовольственном сырье, пищевых и биологически-активных добавках методом ИВА</t>
  </si>
  <si>
    <t>Определение остаточных количеств левомицитина в продуктах животного происхождения методом имунноферментного анализа (на 1 пробу)</t>
  </si>
  <si>
    <t>Определение содержания нитратов в продуктах переработки плодов и овощей, мясной продукции, сырах фотометрическим методом</t>
  </si>
  <si>
    <t>Определение содержания витамина В1 в продовольственном сырье, пищевых продуктах</t>
  </si>
  <si>
    <t>Определение содержания витамина В2  в продовольственном сырье, пищевых продуктах</t>
  </si>
  <si>
    <t>Определение оксиметилфурфурола в продуктах переработки плодов и овощей.</t>
  </si>
  <si>
    <t>Определение влажности в муке</t>
  </si>
  <si>
    <t>Определение зольности в муке</t>
  </si>
  <si>
    <t>Определение минеральной примеси в муке</t>
  </si>
  <si>
    <t>Определение количества и качества клейковины в муке</t>
  </si>
  <si>
    <t>Определение крупности помола в муке, степени помола в натуральном кофе</t>
  </si>
  <si>
    <t>Определение зараженности и загрязненности вредителями в муке, крупах</t>
  </si>
  <si>
    <t>Определение белизны в муке</t>
  </si>
  <si>
    <t>Определение числа падений муке</t>
  </si>
  <si>
    <t>Пробная выпечка с определением зараженности возбудителем "картофельной болезни" хлеба</t>
  </si>
  <si>
    <t>Определение влажности в хлебобулочных изделиях</t>
  </si>
  <si>
    <t>Определение кислотности в хлебобулочных изделиях</t>
  </si>
  <si>
    <t>Определение пористости в хлебобулочных изделиях</t>
  </si>
  <si>
    <t>Определение кислотного числа жира в муке и зерне</t>
  </si>
  <si>
    <t>Определение примесей растительного происхождения, органических примесей в продовольственном сырье и пищевых продуктах</t>
  </si>
  <si>
    <t>Определение нашелушенных ядер в крупе, зерне, ядрах (недодир)</t>
  </si>
  <si>
    <t>Определение массовой доли влаги и мясного сока, выделившегося при размораживании мяса птицы</t>
  </si>
  <si>
    <t>Определение витамина РР в муке, хлебе и х/булочных изделиях пшеничных витаминизированных, продуктах молочных для детского питания</t>
  </si>
  <si>
    <t>Определение влажности в макаронных изделиях</t>
  </si>
  <si>
    <t>Определение кислотности в макаронных изделиях</t>
  </si>
  <si>
    <t>Определение метало магнитных примесей в макаронных изделиях</t>
  </si>
  <si>
    <t>Определение Т-2 токсина в муке и хлебобулочных изделиях</t>
  </si>
  <si>
    <t>Определение сохранности формы сваренных макаронных изделий</t>
  </si>
  <si>
    <t>Определение сухого вещества, перешедшего в варочную воду( макаронные изделия)</t>
  </si>
  <si>
    <t>Определение наличия лома и крошки в макаронных и хлебобулочных изделиях</t>
  </si>
  <si>
    <t>Определение автолитичной активности муки</t>
  </si>
  <si>
    <t>Определение цветного числа в маслах растительных</t>
  </si>
  <si>
    <t>Определение мыла  в маслах растительных (качественная реакция)</t>
  </si>
  <si>
    <t>Определение содержания магния в пищевых продуктах методом атомно абсорбционной спектрометрии</t>
  </si>
  <si>
    <t>Определение содержания кальция в пищевых продуктах методом атомно абсорбционной спектрометрии</t>
  </si>
  <si>
    <t>Определение содержания калия в пищевых продуктах методом атомно абсорбционной спектрометрии</t>
  </si>
  <si>
    <t>Определение содержания натрия в пищевых продуктах методом атомно абсорбционной спектрометрии</t>
  </si>
  <si>
    <t xml:space="preserve">Определение содержания гидроксиметилфурфураля (оксиметилфурфурола) в мёде </t>
  </si>
  <si>
    <t>Определение высших спиртов  в коньяках и коньячных спиртах</t>
  </si>
  <si>
    <t xml:space="preserve">Определение средних эфиров в коньяках и коньячных спиртах </t>
  </si>
  <si>
    <t xml:space="preserve">Определение альдегидов в винах, коньяках и коньячных спиртах </t>
  </si>
  <si>
    <t>Изделия кондитерские. Методика определения массовой доли общей сернистой кислоты</t>
  </si>
  <si>
    <t>Определение содержания кофеина в кофе</t>
  </si>
  <si>
    <t>Определение массовой доли воды в мёде рефрактометрическим методом</t>
  </si>
  <si>
    <t>Определение массовой доли костных включений в продуктах переработки мяса птицы</t>
  </si>
  <si>
    <t>Определение содержания сухого обезжиренного остатка какао, общего сухого остатка какао в шоколадных изделиях</t>
  </si>
  <si>
    <t>Определение массовой доли свободных жирных кислот в пересчете на олеиновую кислоту в жире сухого яичного желтка и яичного порошка</t>
  </si>
  <si>
    <t>Определение содержания сухого обезжиренного остатка молока в шоколадных изделиях с молоком</t>
  </si>
  <si>
    <t>Определение содержания дубильных веществ (в пересчете на татин) в растительном сырье, в БАД на основе растительного масла</t>
  </si>
  <si>
    <t>Определение массовой доли витамина Е (токоферола) в молочных продуктах для детского питания, обогащенных витамином Е</t>
  </si>
  <si>
    <t>Определение массовой доли витамина Е (токоферола) в маслах растительных</t>
  </si>
  <si>
    <t>Определение содержания кальция в молоке и молочных продуктах титриметрическим методом</t>
  </si>
  <si>
    <t>Определение наличия пыльцевых зерен, содержания доминирующих пыльцевых зерен, частоты встречаемости пыльцевых зерен в мёде</t>
  </si>
  <si>
    <t>Определение массовой доли спирта в квасах и безалкогольных напитках</t>
  </si>
  <si>
    <t>Определение массовой доли сорбата калия (натрия), бензоата натрия в пищевых продуктах титриметрическим методом</t>
  </si>
  <si>
    <t>Определение массовой доли бензойнокислого натрия в икре и пресервах из рыбы и морепродуктов</t>
  </si>
  <si>
    <t>Определение массовой доли сорбиновой кислоты, бензойной кислоты в пищевых продуктах титриметрическим методом</t>
  </si>
  <si>
    <t>Определение составных частей в консервированных пищевых продуктах (кроме молочных)</t>
  </si>
  <si>
    <t>Определение массовой доли сывороточных белков, небелкового азота в сыром молоке, сырых сливках, питьевом молоке, питьевых сливках, сыворотке</t>
  </si>
  <si>
    <t>Определение пенообразования (высота пены, пеностойкости) в пиве</t>
  </si>
  <si>
    <t>Определение остаточного содержания нитрофуранов (метаболита фуразолидона -3-амино-2-оксазолидинона)</t>
  </si>
  <si>
    <t>Обнаружение стеринов растительных жиров методом газожидкостной хроматографии</t>
  </si>
  <si>
    <t>Определение термоустойчивости масла сливочного</t>
  </si>
  <si>
    <t>Определение левомицитина методом инверсионной вольтамперометрии</t>
  </si>
  <si>
    <t>Определение калорийности готовых блюд и рационов (одно блюдо)</t>
  </si>
  <si>
    <t>Определение тетрациклина методом инверсионной вольтамперометрии</t>
  </si>
  <si>
    <t>Определение массовой доли яичных продуктов в перерасчете на сухой желток в майонезе и майонезных соусах</t>
  </si>
  <si>
    <t>Определение содержания бацитрацина в пищевой продукции животного происхождения</t>
  </si>
  <si>
    <t>Определение наличия/содержания сухого молока в пищевых продуктах (молоке и молочных продуктах)</t>
  </si>
  <si>
    <t>Определение содержания флавоноидов в биологически активных добавках к пище</t>
  </si>
  <si>
    <t>Определение массовой доли нерастворимых веществ в мёде</t>
  </si>
  <si>
    <t>Определение охратоксина А в пищевых продуктах</t>
  </si>
  <si>
    <t>Определение нитратов в овощах и продуктах их переработки методом высокоэффективной жидкостной хроматографии</t>
  </si>
  <si>
    <t>Определение общего селена в пищевых продуктах</t>
  </si>
  <si>
    <t>Определение органолептических и химических показателей в питьевой воде</t>
  </si>
  <si>
    <t xml:space="preserve">Органолептические показатели питьевой воды: </t>
  </si>
  <si>
    <t>Определение цветности питьевой воды и воды бассейна</t>
  </si>
  <si>
    <t>Обобщенные показатели в питьевой воде:</t>
  </si>
  <si>
    <t>Определение водородного показателя питьевой воды и воды бассейнов</t>
  </si>
  <si>
    <t>Определение перманганатной окисляемости  питьевой воды</t>
  </si>
  <si>
    <t>Определение жесткости питьевой воды</t>
  </si>
  <si>
    <t>Определение сухого остатка в питьевой воде (общая минерализация)</t>
  </si>
  <si>
    <t>Определение нефтепродуктов в питьевой воде</t>
  </si>
  <si>
    <t>Определение фенольного индекса в питьевой воде</t>
  </si>
  <si>
    <t>Определение поверхностно-активных веществ в питьевой воде</t>
  </si>
  <si>
    <t>Неорганические и органические вещества в питьевой воде:</t>
  </si>
  <si>
    <t>Определение алюминия в питьевой воде</t>
  </si>
  <si>
    <t>Определение бора в питьевой воде</t>
  </si>
  <si>
    <t>Определение бериллия в питьевой воде</t>
  </si>
  <si>
    <t>Определение железа в питьевой воде и воде бассейнов</t>
  </si>
  <si>
    <t>Определение марганца в питьевой воде</t>
  </si>
  <si>
    <t>Определение молибдена в питьевой воде</t>
  </si>
  <si>
    <t>Определение мышьяка в питьевой воде</t>
  </si>
  <si>
    <t>Определение нитратов в питьевой воде</t>
  </si>
  <si>
    <t>Определение ртути в питьевой воде</t>
  </si>
  <si>
    <t>Определение селена в минеральной и питьевой воде</t>
  </si>
  <si>
    <t>Определение стронция в минеральной и питьевой воде</t>
  </si>
  <si>
    <t>Определение хлоридов в питьевой воде и воде бассейна</t>
  </si>
  <si>
    <t>Определение сульфатов в питьевой воде</t>
  </si>
  <si>
    <t>Определение фтора в водах</t>
  </si>
  <si>
    <t>Определение хрома (+6) в питьевой воде</t>
  </si>
  <si>
    <t xml:space="preserve">Определение меди, цинка, свинца, кадмия в питьевой воде </t>
  </si>
  <si>
    <t>Определение никеля в питьевой воде атомно-абсорбционным методом</t>
  </si>
  <si>
    <t>Определение кобальта в питьевой воде атомно-абсорбционным методом</t>
  </si>
  <si>
    <t>Определение аммиака в питьевой воде</t>
  </si>
  <si>
    <t>Определение нитритов в питьевой воде</t>
  </si>
  <si>
    <t>Определение кремния (силикатов) в водах</t>
  </si>
  <si>
    <t>Определение содержания летучих галогенорганических соединений, суммы тригалометаллов в питьевой воде и воде бассейнов.</t>
  </si>
  <si>
    <t>Определение бария в минеральной и питьевой воде</t>
  </si>
  <si>
    <t>Определение щелочности питьевой воды</t>
  </si>
  <si>
    <t>Определение цианидов в питьевой, минеральной и природной воде</t>
  </si>
  <si>
    <t>Определение БПК-5 в питьевой воде</t>
  </si>
  <si>
    <t>Определение растворённого кислорода в питьевой воде</t>
  </si>
  <si>
    <t>Определение полифосфатов, фосфатов, фосфора общего в воде</t>
  </si>
  <si>
    <t>Определение остаточного свободного  активного хлора в питьевой воде и воде бассейна</t>
  </si>
  <si>
    <t>Определение хрома (Ш) и общего хрома в питьевой и минеральных водах</t>
  </si>
  <si>
    <t>Определение  кальция в питьевой воде</t>
  </si>
  <si>
    <t>Определение магния в питьевой воде</t>
  </si>
  <si>
    <t>Определение суммы калия и натрия в питьевой воде</t>
  </si>
  <si>
    <t>Определение суммы солевого остатка в питьевой воде</t>
  </si>
  <si>
    <t>Определение электропроводности в дистиллированной воде</t>
  </si>
  <si>
    <t>Определение йода в минеральной и питьевой воде</t>
  </si>
  <si>
    <t>Определение остаточного количества флокулянта ВПК 402 в питьевой воде</t>
  </si>
  <si>
    <t>Определение сурьмы в водах (ААС методом)</t>
  </si>
  <si>
    <t>Определение висмута в водах (ААС методом)</t>
  </si>
  <si>
    <t>Определение ванадия в водах (ААС методом)</t>
  </si>
  <si>
    <t>Определение калия в  воде (ААС методом)</t>
  </si>
  <si>
    <t>Определение натрия в водах (ААС методом)</t>
  </si>
  <si>
    <t>Определение магния в водах (ААС методом)</t>
  </si>
  <si>
    <t>Определение кальция в водах (ААС методом)</t>
  </si>
  <si>
    <t>Определение хрома в водах (ААС методом)</t>
  </si>
  <si>
    <t>Хлор остаточный общий в питьевой воде, воде расфасованной в емкости</t>
  </si>
  <si>
    <t>Хлор остаточный связанный в питьевой воде, воде расфасованной в емкости, воды бассейнов</t>
  </si>
  <si>
    <t>Определение несимметричного диметилгидразина (гептила) в воде</t>
  </si>
  <si>
    <t>Определение массовой концентрации сероводорода, сульфидов, гидросульфидов в питьевой воде и воде расфасованной в емкости</t>
  </si>
  <si>
    <t>Определение бис (2-этилгексил) фталата в воде питьевой, в том числе расфасованной в емкости</t>
  </si>
  <si>
    <t>Определение никеля в питьевой, сточной и минеральной воде методом ИВА</t>
  </si>
  <si>
    <t>Определение кобальта в питьевой, сточной и минеральной воде методом ИВА</t>
  </si>
  <si>
    <t>Определение общего органического углерода в воде</t>
  </si>
  <si>
    <t>Определение запаха  питьевой воды и воды бассейна при 20 град.</t>
  </si>
  <si>
    <t>Определение запаха питьевой воды при 60 град.</t>
  </si>
  <si>
    <t>Определение вкуса, привкуса питьевой воды</t>
  </si>
  <si>
    <t>Определение мутности питьевой воды, воды бассейнов и поверхностных водоемов</t>
  </si>
  <si>
    <t>Определение органолептических и химических показателей в минеральной воде</t>
  </si>
  <si>
    <t>Определение прозрачности, цвета, запаха, вкуса в минеральной воде</t>
  </si>
  <si>
    <t>Определение гидрокарбонат-ион (щелочность) в минеральной воде</t>
  </si>
  <si>
    <t>Определение рН  в минеральной воде</t>
  </si>
  <si>
    <t>Определение окисляемости в минеральной воде</t>
  </si>
  <si>
    <t>Определение кальция в минеральной воде</t>
  </si>
  <si>
    <t>Определение магния в минеральной воде</t>
  </si>
  <si>
    <t>Определение фтора в минеральной воде</t>
  </si>
  <si>
    <t>Определение железа в минеральной воде</t>
  </si>
  <si>
    <t>Определение аммиака в минеральной воде</t>
  </si>
  <si>
    <t>Определение нитритов в минеральной воде</t>
  </si>
  <si>
    <t>Определение нитратов в минеральной воде</t>
  </si>
  <si>
    <t>Определение хлоридов в минеральной воде</t>
  </si>
  <si>
    <t>Определение суммы калия и натрия в минеральной  воде</t>
  </si>
  <si>
    <t>Исследование минеральной  и питьевой воды, расфасованной в емкости, на углекислый газ</t>
  </si>
  <si>
    <t>Исследование минеральной и питьевой воды на серебро</t>
  </si>
  <si>
    <t>Исследование минеральной и питьевой воды на бромиды</t>
  </si>
  <si>
    <t xml:space="preserve">Определение общей минерализации </t>
  </si>
  <si>
    <t>Определение сульфатов в минеральной воде</t>
  </si>
  <si>
    <t>Определение мышьяка в минеральной воде</t>
  </si>
  <si>
    <t xml:space="preserve">Определение  меди, цинка, свинца, кадмия  в минеральной воде </t>
  </si>
  <si>
    <t>Определение никеля в минеральной воде атомно-абсорбционным методом</t>
  </si>
  <si>
    <t>Определение кобальта в минеральной воде атомно-абсорбционным методом</t>
  </si>
  <si>
    <t>Определение ртути в минеральной воде</t>
  </si>
  <si>
    <t>Определение температуры воды</t>
  </si>
  <si>
    <t>Измерение массовой концентрации формальдегида в воде</t>
  </si>
  <si>
    <t>Определение химических показателей сточных вод (без очистки)</t>
  </si>
  <si>
    <t>Определение рН сточной воды.</t>
  </si>
  <si>
    <t>Определение сухого остатка сточной воды.</t>
  </si>
  <si>
    <t>Определение железа общего в сточной воде.</t>
  </si>
  <si>
    <t>Определение аммиака в сточной воде.</t>
  </si>
  <si>
    <t>Определение нитритов в сточной воде.</t>
  </si>
  <si>
    <t>Определение нитратов в сточной воде.</t>
  </si>
  <si>
    <t>Определение хлоридов в сточной воде.</t>
  </si>
  <si>
    <t>Определение сульфатов в сточной воде.</t>
  </si>
  <si>
    <t>Определение нефтепродуктов в сточной воде</t>
  </si>
  <si>
    <t xml:space="preserve">Определение фенолов в сточной воде </t>
  </si>
  <si>
    <t>Определение цианидов в сточной воде</t>
  </si>
  <si>
    <t>Определение хрома (+3) в сточной воде</t>
  </si>
  <si>
    <t xml:space="preserve">Определение хрома (+6) в сточной воде </t>
  </si>
  <si>
    <t>Определение меди цинка, свинца, кадмия  в сточной воде</t>
  </si>
  <si>
    <t xml:space="preserve">Определение никеля в сточной воде </t>
  </si>
  <si>
    <t>Определение кобальта в сточной воде</t>
  </si>
  <si>
    <t>Определение АПАВ в сточной воде</t>
  </si>
  <si>
    <t xml:space="preserve">Определение ХПК в сточной воде </t>
  </si>
  <si>
    <t xml:space="preserve">Определение БПК - 5 в сточной воде </t>
  </si>
  <si>
    <t xml:space="preserve">Определение взвешенных веществ в сточной воде </t>
  </si>
  <si>
    <t xml:space="preserve">Определение жира в сточной воде </t>
  </si>
  <si>
    <t>Определение ртути в сточной воде</t>
  </si>
  <si>
    <t>Определение фосфатов, полифосфатов в сточной воде</t>
  </si>
  <si>
    <t>Определение марганца в сточной воде</t>
  </si>
  <si>
    <t>Определение стронция в сточной воде</t>
  </si>
  <si>
    <t>Определение алюминия в сточной воде</t>
  </si>
  <si>
    <t>Определение органолептических и химических показателей природной, сточной воды</t>
  </si>
  <si>
    <t>Определение запаха  природной, сточной воды при 60 град.</t>
  </si>
  <si>
    <t>Определение запаха природной, сточной воды при 20 град.</t>
  </si>
  <si>
    <t>Определение  окраски природной, сточной воды</t>
  </si>
  <si>
    <t>Определение РН природной, сточной воды</t>
  </si>
  <si>
    <t>Определение окисляемости природной, сточной воды</t>
  </si>
  <si>
    <t>Определение сухого остатка природной, сточной воды</t>
  </si>
  <si>
    <t>Определение железа в природной, сточной воде</t>
  </si>
  <si>
    <t>Определение аммиака в природной, сточной воде</t>
  </si>
  <si>
    <t>Определение нитритов в природной, сточной воде</t>
  </si>
  <si>
    <t>Определение нитратов в природной, сточной воде</t>
  </si>
  <si>
    <t>Определение хлоридов в природной, сточной воде</t>
  </si>
  <si>
    <t>Определение сульфатов в природной, сточной воде</t>
  </si>
  <si>
    <t>Определение нефтепродуктов в природной, сточной воде</t>
  </si>
  <si>
    <t>Определение фенолов в природной, сточной воде</t>
  </si>
  <si>
    <t>Определение цианидов в природной, сточной воде</t>
  </si>
  <si>
    <t>Определение хрома в природной, сточной воде</t>
  </si>
  <si>
    <t xml:space="preserve">Определение меди цинка, свинца, кадмия  в природной, сточной воде </t>
  </si>
  <si>
    <t>Определение никеля в природной, сточной воде атомно-абсорбционным методом</t>
  </si>
  <si>
    <t>Определение кобальта в природной, сточной воде атомно-абсорбционным методом</t>
  </si>
  <si>
    <t>Определение СПАВ в природной, сточной воде</t>
  </si>
  <si>
    <t>Определение ХПК в природной, сточной воде</t>
  </si>
  <si>
    <t>Определение БПК -5 в природной, сточной воде</t>
  </si>
  <si>
    <t>Определение остаточного хлора в природной, сточной воде</t>
  </si>
  <si>
    <t>Определение взвешенных веществ в природной, сточной воде</t>
  </si>
  <si>
    <t>Определение жира в природной, сточной воде</t>
  </si>
  <si>
    <t>Определение прозрачности и температуры в природной, сточной воде</t>
  </si>
  <si>
    <t>Определение щелочности в природной, сточной воде</t>
  </si>
  <si>
    <t>Определение общей жёсткости в природной, сточной воде</t>
  </si>
  <si>
    <t xml:space="preserve">Определение кальция в природной, сточной воде </t>
  </si>
  <si>
    <t>Определение мышьяка в природной, сточной воде</t>
  </si>
  <si>
    <t>Определение молибдена в природной, сточной воде</t>
  </si>
  <si>
    <t>Определение марганца в природной, сточной воде</t>
  </si>
  <si>
    <t>Определение растворённого кислорода в природной, сточной воде</t>
  </si>
  <si>
    <t>Определение хрома  VI в природной, сточной воде</t>
  </si>
  <si>
    <t xml:space="preserve">Определение ртути в природной, сточной воде </t>
  </si>
  <si>
    <t>Определение алюминия остаточного в природной, сточной воде</t>
  </si>
  <si>
    <t>Определение полифосфатов, фосфатов в природной, сточной воде</t>
  </si>
  <si>
    <t xml:space="preserve">Определение бора в природной, сточной воде </t>
  </si>
  <si>
    <t>Определение стронция в природной, сточной воде</t>
  </si>
  <si>
    <t>Определение цветности в природной, сточной воде</t>
  </si>
  <si>
    <t>Определение лития в водах (ААС методом)</t>
  </si>
  <si>
    <t>Исследования воды природной на содержание гидрокарбонатов</t>
  </si>
  <si>
    <t>Исследования воды природной на содержание карбонатов</t>
  </si>
  <si>
    <t>Исследования воды природной на содержание плавающих примесей</t>
  </si>
  <si>
    <t>Определение органолептических и химических показателей дистиллированной воды</t>
  </si>
  <si>
    <t>Определение рН в дистиллированной воде</t>
  </si>
  <si>
    <t>Определение сухого остатка после выпаривания в дистиллированной воде</t>
  </si>
  <si>
    <t>Определение аммиака и солей аммония в дистиллированной воде</t>
  </si>
  <si>
    <t>Определение нитратов в дистиллированной воде</t>
  </si>
  <si>
    <t>Определение сульфатов в дистиллированной воде</t>
  </si>
  <si>
    <t>Определение хлоридов в дистиллированной воде</t>
  </si>
  <si>
    <t>Определение алюминия в дистиллированной воде</t>
  </si>
  <si>
    <t>Определение железа в дистиллированной воде</t>
  </si>
  <si>
    <t>Определение кальция в дистиллированной воде</t>
  </si>
  <si>
    <t>Определение меди в дистиллированной воде</t>
  </si>
  <si>
    <t>Определение свинца в дистиллированной воде</t>
  </si>
  <si>
    <t>Определение цинка в дистиллированной воде</t>
  </si>
  <si>
    <r>
      <rPr>
        <b/>
        <sz val="12"/>
        <color rgb="FF000000"/>
        <rFont val="Times New Roman"/>
        <family val="1"/>
        <charset val="204"/>
      </rPr>
      <t>Исследования воды питьевой на содержание суммы NO</t>
    </r>
    <r>
      <rPr>
        <b/>
        <vertAlign val="subscript"/>
        <sz val="12"/>
        <color rgb="FF000000"/>
        <rFont val="Times New Roman"/>
        <family val="1"/>
        <charset val="204"/>
      </rPr>
      <t xml:space="preserve">2 </t>
    </r>
    <r>
      <rPr>
        <b/>
        <sz val="12"/>
        <color rgb="FF000000"/>
        <rFont val="Times New Roman"/>
        <family val="1"/>
        <charset val="204"/>
      </rPr>
      <t>и NO</t>
    </r>
    <r>
      <rPr>
        <b/>
        <vertAlign val="subscript"/>
        <sz val="12"/>
        <color rgb="FF000000"/>
        <rFont val="Times New Roman"/>
        <family val="1"/>
        <charset val="204"/>
      </rPr>
      <t>3</t>
    </r>
  </si>
  <si>
    <t>Исследования воды питьевой на содержание гидрокарбонатов</t>
  </si>
  <si>
    <t>Исследования воды питьевой на содержание карбонатов</t>
  </si>
  <si>
    <t>Исследования воды питьевой на содержание озона</t>
  </si>
  <si>
    <t>Определение веществ, восстанавливающих перманганат калия в дистиллированной воде</t>
  </si>
  <si>
    <t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</si>
  <si>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Определение остаточного количества одного пестицида в объектах, не требующих очистки (вода) методом тонкослойной хроматографии</t>
  </si>
  <si>
    <t>Определение остаточного количества одного пестицида в объектах, не требующих очистки (воздух) методом тонкослойной хроматографии</t>
  </si>
  <si>
    <t>Определение остаточного количества одного пестицида в объектах, требующих очистки (почва) методом тонкослойной хроматографии</t>
  </si>
  <si>
    <t>Определение одного пестицида в продуктах питания и продовольственное сырье методом тонкослойной хроматографии</t>
  </si>
  <si>
    <t>Определение одного пестицида в продуктах питания и продовольственное сырье методом газожидкостной хроматографии</t>
  </si>
  <si>
    <t>Определение остаточного количества одного пестицида в объектах, не требующих очистки (воздух) методом газожидкостной хроматографии</t>
  </si>
  <si>
    <t xml:space="preserve">Определение остаточного количества одного пестицида в объектах, не требующих очистки (вода) методом газожидкостной хроматографии </t>
  </si>
  <si>
    <t>Определение остаточного количества одного пестицида в объектах, требующих очистки (почва)  методом газожидкостной  хроматографии</t>
  </si>
  <si>
    <r>
      <rPr>
        <b/>
        <sz val="12"/>
        <color rgb="FF000000"/>
        <rFont val="Times New Roman"/>
        <family val="1"/>
        <charset val="204"/>
      </rPr>
      <t>Определение действующего вещества  в дезинфекционных  средствах</t>
    </r>
    <r>
      <rPr>
        <b/>
        <u/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(концентрированные эмульсии)</t>
    </r>
  </si>
  <si>
    <t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</si>
  <si>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(почва)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</si>
  <si>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(вода)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</si>
  <si>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(воздух) методом высокоэффективной жидкостной хроматографии</t>
  </si>
  <si>
    <t>Исследования почвы атомно-абсорбционным методом</t>
  </si>
  <si>
    <t>Исследование почвы  на содержание меди</t>
  </si>
  <si>
    <t>Исследование почвы  на содержание свинца</t>
  </si>
  <si>
    <t>Исследование почвы  на содержание никеля</t>
  </si>
  <si>
    <t>Исследование почвы на содержание кадмия</t>
  </si>
  <si>
    <t>Исследование почвы  на содержание цинка</t>
  </si>
  <si>
    <t>Исследование почвы атомно-абсорционным методом на содержание хрома</t>
  </si>
  <si>
    <t>Исследование почвы атомно-абсорционным методом на содержание кобальта</t>
  </si>
  <si>
    <t>Исследование почвы флюриметрическим методом на содержание нефтепродуктов</t>
  </si>
  <si>
    <t>Определение массовой концентрации ртути в почве</t>
  </si>
  <si>
    <t>Исследование в почве рН</t>
  </si>
  <si>
    <t>Определение марганца в почве</t>
  </si>
  <si>
    <t>Определение сурьмы в почве</t>
  </si>
  <si>
    <t>Определение олова в почве</t>
  </si>
  <si>
    <t>Определение железа в почве</t>
  </si>
  <si>
    <t>Определение селена в почве</t>
  </si>
  <si>
    <t>Определение мышьяка в почве</t>
  </si>
  <si>
    <t>Исследование почвы на содержание меди, цинка, свинца, кадмия методом ИВА</t>
  </si>
  <si>
    <t>Определение мышьяка в почве методом ИВА</t>
  </si>
  <si>
    <t>Определение ртути в почве методом ИВА</t>
  </si>
  <si>
    <t>Определение марганца в почве методом ИВА</t>
  </si>
  <si>
    <t>Определение кобальта в почве методом ИВА</t>
  </si>
  <si>
    <t>Определение никеля в почве методом ИВА</t>
  </si>
  <si>
    <t>Определение железа в почве методом ИВА</t>
  </si>
  <si>
    <t>Дезинфицирующие средства</t>
  </si>
  <si>
    <t>Исследование дез. средства на основе перекиси водорода</t>
  </si>
  <si>
    <t>Исследование дез. средств на основе ЧАС (алкил диметил бензинаммония хлорида)</t>
  </si>
  <si>
    <t>Исследование дез. средств на основе хлора, кислорода</t>
  </si>
  <si>
    <t>Исследование дез.средства N,N-бис (3-аминопропил) додециламина</t>
  </si>
  <si>
    <t>Исследование дезинфицирующих средств на щелочные компоненты</t>
  </si>
  <si>
    <t>Химическое исследование атмосферного воздуха и воздуха непроизводственных помещений</t>
  </si>
  <si>
    <t>Определение концентрации гидрофторида (фторида водорода) в атмосферном воздухе и воздухе непроизводственных помещений</t>
  </si>
  <si>
    <t>Определение концентрации гидроцианида (цианида водорода) в атмосферном воздухе и воздухе закрытых непроизводственных помещений</t>
  </si>
  <si>
    <t>Определение массовой концентрации суммы предельных углеводородов С12-С19 в атмосферном воздухе</t>
  </si>
  <si>
    <t>Определение концентрации  диоксида серы (сернистого ангидрида) в атмосферном воздухе и воздухе непроизводственных помещений *</t>
  </si>
  <si>
    <t>Определение концентрации  диоксида  азота в атмосферном воздухе и воздухе непроизводственных помещений *</t>
  </si>
  <si>
    <t>Определение концентрации  фенола в атмосферном воздухе и воздухе непроизводственных помещений*</t>
  </si>
  <si>
    <t>Определение концентрации  формальдегида в атмосферном воздухе и воздухе непроизводственных помещений*</t>
  </si>
  <si>
    <t>Определение концентрации  серной кислоты в атмосферном воздухе и воздухе непроизводственных помещений*</t>
  </si>
  <si>
    <t>Определение концентрации  сероводорода в атмосферном воздухе и воздухе непроизводственных помещений*</t>
  </si>
  <si>
    <t>Определение концентрации  двуокиси марганца в атмосферном воздухе и воздухе производственных помещений*</t>
  </si>
  <si>
    <t>Определение концентрации  ванадия в атмосферном воздухе*</t>
  </si>
  <si>
    <t>Определение концентрации  углесодержащего аэрозоля (сажи) в атмосферном воздухе и воздухе непроизводственных помещений</t>
  </si>
  <si>
    <t>Определение концентрации  пыли (взвешенных частиц) в атмосферном воздухе и воздухе непроизводственных помещений*</t>
  </si>
  <si>
    <t>Определение концентрации  хлора в атмосферном воздухе и воздухе непроизводственных помещений*</t>
  </si>
  <si>
    <t>Определение концентрации окиси углерода в атмосферном воздухе и воздухе непроизводственных помещений*</t>
  </si>
  <si>
    <t>Определение концентрации  свинца в атмосферном воздухе и в воздухе закрытых непроизводственных помещений*</t>
  </si>
  <si>
    <t>Определение концентрации  хлороводорода (соляной кислоты) в атмосферном воздухе и воздухе непроизводственных помещений*</t>
  </si>
  <si>
    <t>Определение концентрации  аммиака в атмосферном воздухе и воздухе непроизводственных помещений*</t>
  </si>
  <si>
    <t>Определение концентрации  ртути в атмосферном воздухе*</t>
  </si>
  <si>
    <t>Хромато-масс-спектрометрическое определение полициклических ароматических углеводородов в воздухе</t>
  </si>
  <si>
    <t>Определение оксида азота в атмосферном воздухе и воздухе непроизводственных помещений*</t>
  </si>
  <si>
    <t>Выезд на отбор проб</t>
  </si>
  <si>
    <t>Определение концентрации фенола в воздухе непроизводственных помещений*</t>
  </si>
  <si>
    <t>Определение концентрации хрома ( VI ) оксида в атмосферном воздухе и воздухе непроизводственных помещений*</t>
  </si>
  <si>
    <t>Определение концентрации акролеина в атмосферном воздухе и воздухе замкнутых непроизводственных помещений</t>
  </si>
  <si>
    <t>Определение концентрации цинка в атмосферном воздухе и воздухе замкнутых непроизводственных помещений</t>
  </si>
  <si>
    <t>Определение концентрации кадмия в атмосферном воздухе и воздухе замкнутых непроизводственных помещений</t>
  </si>
  <si>
    <t>Определение концентрации меди в атмосферном воздухе и воздухе замкнутых непроизводственных помещений</t>
  </si>
  <si>
    <t>Определение концентрации никеля в атмосферном воздухе и воздухе замкнутых непроизводственных помещений</t>
  </si>
  <si>
    <r>
      <rPr>
        <b/>
        <sz val="12"/>
        <rFont val="Times New Roman"/>
        <family val="1"/>
        <charset val="204"/>
      </rPr>
      <t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 xml:space="preserve">5, </t>
    </r>
    <r>
      <rPr>
        <b/>
        <sz val="12"/>
        <rFont val="Times New Roman"/>
        <family val="1"/>
        <charset val="204"/>
      </rPr>
      <t>углеводороды предельные С</t>
    </r>
    <r>
      <rPr>
        <b/>
        <vertAlign val="subscript"/>
        <sz val="12"/>
        <rFont val="Times New Roman"/>
        <family val="1"/>
        <charset val="204"/>
      </rPr>
      <t>6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>10</t>
    </r>
    <r>
      <rPr>
        <b/>
        <sz val="12"/>
        <rFont val="Times New Roman"/>
        <family val="1"/>
        <charset val="204"/>
      </rPr>
      <t>, пыль (70%&gt;SiO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&gt;20%) (1 вещество)</t>
    </r>
  </si>
  <si>
    <t>Определение железа в атмосферном воздухе и воздухе непроизводственных помещений</t>
  </si>
  <si>
    <t>Определение никотина в атмосферном воздухе и воздухе непроизводственных помещений</t>
  </si>
  <si>
    <t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t>
  </si>
  <si>
    <t>Химическое исследование воздуха рабочей заны экспресс-методом</t>
  </si>
  <si>
    <t>Определение концентрации окислов азота экспресс методом в воздухе рабочей зоны</t>
  </si>
  <si>
    <t>Определение концентрации  аммиака экспресс методом в воздухе рабочей зоны</t>
  </si>
  <si>
    <t>Определение концентрации  акролеина экспресс методом в воздухе рабочей зоны</t>
  </si>
  <si>
    <t>Определение концентрации ацетона экспресс методом в воздухе рабочей зоны</t>
  </si>
  <si>
    <t>Определение концентрации бензола экспресс методом в воздухе рабочей зоны</t>
  </si>
  <si>
    <t>Определение концентрации бензина экспресс методом в воздухе рабочей зоны</t>
  </si>
  <si>
    <t>Определение концентрации гексана экспресс методом в воздухе рабочей зоны</t>
  </si>
  <si>
    <t>Определение концентрации спирта (изо)пропилового экспресс методом в воздухе рабочей зоны</t>
  </si>
  <si>
    <t>Определение концентрации ксилола экспресс методом в воздухе рабочей зоны</t>
  </si>
  <si>
    <t>Определение концентрации озона экспресс методом в воздухе рабочей зоны</t>
  </si>
  <si>
    <t>Определение концентрации толуола экспресс методом в воздухе рабочей зоны</t>
  </si>
  <si>
    <t>Определение концентрации уайт-спирита экспресс методом в воздухе рабочей зоны</t>
  </si>
  <si>
    <t>Определение концентрации оксида углерода (угарного газа) экспресс методом в воздухе рабочей зоны</t>
  </si>
  <si>
    <t>Определение концентрации диоксида углерода экспресс методом в воздухе рабочей зоны</t>
  </si>
  <si>
    <t>Определение концентрации углерода четыреххлористого экспресс методом в воздухе рабочей зоны</t>
  </si>
  <si>
    <t>Определение концентрации уксусной кислоты  экспресс методом в воздухе рабочей зоны</t>
  </si>
  <si>
    <t>Определение концентрации углеводородов нефти экспресс методом в воздухе рабочей зоны</t>
  </si>
  <si>
    <t>Определение концентрации хлора экспресс методом в воздухе рабочей зоны</t>
  </si>
  <si>
    <t>Определение концентрации соляной кислоты (хлороводорода) экспресс методом в воздухе рабочей зоны</t>
  </si>
  <si>
    <t>Определение концентрации этанола экспресс методом в воздухе рабочей зоны</t>
  </si>
  <si>
    <t>Определение концентрации диэтилового эфира экспресс методом в воздухе рабочей зоны</t>
  </si>
  <si>
    <t>Определение концентрации хлороформа экспресс методом в воздухе рабочей зоны</t>
  </si>
  <si>
    <t>Определение концентрации сернистого ангидрида ( диоксида серы) экспресс методом в воздухе рабочей зоны</t>
  </si>
  <si>
    <t>Определение концентрации винилхлорида экспресс методом в воздухе рабочей зоны</t>
  </si>
  <si>
    <t>Определение концентрации керосина экспресс методом в воздухе рабочей зоны</t>
  </si>
  <si>
    <t>Определение концентрации стирола экспресс методом в воздухе рабочей зоны</t>
  </si>
  <si>
    <t>Определение концентрации азотной кислоты (диоксида азота) экспресс методом в воздухе рабочей зоны</t>
  </si>
  <si>
    <t>Определение концентрации фтористого водорода экспресс методом в воздухе рабочей зоны</t>
  </si>
  <si>
    <t>Определение концентрации трихлорэтилена экспресс методом в воздухе рабочей зоны</t>
  </si>
  <si>
    <t>Определение концентрации сероводорода экспресс методом в воздухе рабочей зоны</t>
  </si>
  <si>
    <t>Определение концентрации фенола экспресс методом в воздухе рабочей зоны</t>
  </si>
  <si>
    <t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t>
  </si>
  <si>
    <t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t>
  </si>
  <si>
    <t>Определение концентрации формальдегида экспресс методом в воздухе рабочей зоны</t>
  </si>
  <si>
    <t>Определение концентрации скипидара в воздухе рабочей зоны</t>
  </si>
  <si>
    <t>Химическое исследование воздуха рабочей зоны</t>
  </si>
  <si>
    <t>Определение концентрации азота диоксида (азотная кислота) в воздухе рабочей зоны</t>
  </si>
  <si>
    <t>Определение концентрации железа оксида в воздухе рабочей зоны</t>
  </si>
  <si>
    <t>Определение концентрации хлористого водорода  (соляная кислота) в воздухе рабочей зоны</t>
  </si>
  <si>
    <t>Определение концентрации серной кислоты в воздухе рабочей зоны</t>
  </si>
  <si>
    <t>Определение концентрации уксусной кислоты в воздухе рабочей зоны</t>
  </si>
  <si>
    <t>Определение концентрации кремния в воздухе рабочей зоны</t>
  </si>
  <si>
    <t>Определение концентрации марганца в воздухе рабочей зоны</t>
  </si>
  <si>
    <t>Определение концентрации масла минерального в воздухе рабочей зоны</t>
  </si>
  <si>
    <t>Определение концентрации меди атомно-абсорбционным методом в воздухе рабочей зоны</t>
  </si>
  <si>
    <t>Определение концентрации пыли в воздухе рабочей зоны</t>
  </si>
  <si>
    <t>Определение концентрации свинца в воздухе рабочей зоны</t>
  </si>
  <si>
    <t>Определение концентрации фенола в воздухе рабочей зоны</t>
  </si>
  <si>
    <t>Определение концентрации формальдегида в воздухе рабочей зоны</t>
  </si>
  <si>
    <t>Определение концентрации щелочи в воздухе рабочей зоны</t>
  </si>
  <si>
    <t>Определение концентрации фосфорного ангидрида в воздухе рабочей зоны</t>
  </si>
  <si>
    <t>Определение концентрации ртути в воздухе рабочей зоны</t>
  </si>
  <si>
    <t>Определение концентрации аминосоединений (ароматические) в воздухе рабочей зоны</t>
  </si>
  <si>
    <t>Определение концентрации свинца в смывах</t>
  </si>
  <si>
    <t>Определение концентрации хрома, хромового ангидрида в воздухе рабочей зоны</t>
  </si>
  <si>
    <t>Определение концентрации стирола в воздухе рабочей зоны</t>
  </si>
  <si>
    <t>Определение эпихлоргидрина в воздухе рабочей зоны</t>
  </si>
  <si>
    <t>Определение концентрации мышьяковистого ангидрида в воздухе рабочей зоны</t>
  </si>
  <si>
    <t>Определение концентрации канифоли в воздухе рабочей зоны</t>
  </si>
  <si>
    <t>Определение концентрации озона в воздухе рабочей зоны</t>
  </si>
  <si>
    <t>Определение концентрации хлороформа в воздухе рабочей зоны</t>
  </si>
  <si>
    <t>Определение концентрации капролактама газохроматографическим методом  в воздухе рабочей зоны</t>
  </si>
  <si>
    <t>Определение концентрации углерода-4 хлористого газохроматографическим методом  в воздухе рабочей зоны</t>
  </si>
  <si>
    <r>
      <rPr>
        <b/>
        <sz val="12"/>
        <color rgb="FF000000"/>
        <rFont val="Times New Roman"/>
        <family val="1"/>
        <charset val="204"/>
      </rPr>
      <t>Определение концентрации спиртов (С</t>
    </r>
    <r>
      <rPr>
        <b/>
        <vertAlign val="subscript"/>
        <sz val="12"/>
        <color rgb="FF000000"/>
        <rFont val="Times New Roman"/>
        <family val="1"/>
        <charset val="204"/>
      </rPr>
      <t>1</t>
    </r>
    <r>
      <rPr>
        <b/>
        <sz val="12"/>
        <color rgb="FF000000"/>
        <rFont val="Times New Roman"/>
        <family val="1"/>
        <charset val="204"/>
      </rPr>
      <t>по С</t>
    </r>
    <r>
      <rPr>
        <b/>
        <vertAlign val="subscript"/>
        <sz val="12"/>
        <color rgb="FF000000"/>
        <rFont val="Times New Roman"/>
        <family val="1"/>
        <charset val="204"/>
      </rPr>
      <t>8</t>
    </r>
    <r>
      <rPr>
        <b/>
        <sz val="12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</si>
  <si>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t>Определение концентрации бензина газохроматографическим методом  в воздухе рабочей зоны</t>
  </si>
  <si>
    <t>Определение концентрации дибутилфталата, диоктилфталата газохроматографическим методом  в воздухе рабочей зоны</t>
  </si>
  <si>
    <t>Определение концентрации бензола, толуола, ксилола, ацетона газохроматографическим методом  в воздухе рабочей зоны</t>
  </si>
  <si>
    <t>Определение концентрации трихлорэтилена, тетрохлорэтилена газохроматографическим методом  в воздухе рабочей зоны</t>
  </si>
  <si>
    <t>Определение концентрации этилацетата, бутилацетата газохроматографическим методом  в воздухе рабочей зоны</t>
  </si>
  <si>
    <t>Определение концентрации аммиака  в воздухе рабочей зоны</t>
  </si>
  <si>
    <t>Определение концентрации водорода фтористого  в воздухе рабочей зоны</t>
  </si>
  <si>
    <t>Определение концентрации алюминия   в воздухе рабочей зоны</t>
  </si>
  <si>
    <t>Определение концентрации цинка атомно-абсорбционным методом в воздухе рабочей зоны</t>
  </si>
  <si>
    <t>Выполнение работ по аттестации промышленной лаборатории с выходом на объект</t>
  </si>
  <si>
    <t>Выполнение работ по аттестации промышленной лаборатории без выхода на объект</t>
  </si>
  <si>
    <t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t>
  </si>
  <si>
    <t>Определение цефалоспориновых антибиотиков (цефаликсина и цефалоспорина)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</si>
  <si>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t>
  </si>
  <si>
    <t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t>
  </si>
  <si>
    <t>Радиологическая лаборатория</t>
  </si>
  <si>
    <t>Радиоспектрометрические исследования</t>
  </si>
  <si>
    <t>Спектрометрическое исследование лесоматериалов</t>
  </si>
  <si>
    <t>Спектрометрическое исследование пищевых продуктов</t>
  </si>
  <si>
    <t>Спектрометрическое исследование воды поверхностных водоемов (цезий - 137, стронций - 90)</t>
  </si>
  <si>
    <t>Спектрометрическое исследование стройматериалов, шлаков</t>
  </si>
  <si>
    <t>Спектрометрическое исследование почвы</t>
  </si>
  <si>
    <t>Определение общей альфа- и бета- активности в пробе питьевой воды, воды поверхностных водоемов</t>
  </si>
  <si>
    <t>Спектрометрическое исследование минерального сырья</t>
  </si>
  <si>
    <t>Спектрометрическое исследование удельной эффективной активности каменного угля и шлака</t>
  </si>
  <si>
    <t>Спектрометрическое исследование древесного угля на цезий - 137 и стронций - 90</t>
  </si>
  <si>
    <t>Спектрометрическое исследование мебельной продукции</t>
  </si>
  <si>
    <t>Измерение активности радона в пробе воды.</t>
  </si>
  <si>
    <t>Дозиметрический метод</t>
  </si>
  <si>
    <t>Годовое обслуживание ИДК (1 дозиметр)</t>
  </si>
  <si>
    <t>Квартальное обслуживание ИДК (1 дозиметр)</t>
  </si>
  <si>
    <t>Годовое обслуживание ИДК (2 дозиметра)</t>
  </si>
  <si>
    <t>Измерение мощности дозы гамма – излучения  на местности, в зданиях.</t>
  </si>
  <si>
    <t>Измерение мощности дозы гамма-излучения и рентгеновского излучения на радиологическом объекте</t>
  </si>
  <si>
    <t>Измерение потока альфа-частиц и бета-частиц</t>
  </si>
  <si>
    <t>Радиохимический метод</t>
  </si>
  <si>
    <t>Анализ золы пищевых продуктов на сторнций-90</t>
  </si>
  <si>
    <t>Анализ золы пищевых продуктов на цезий-137</t>
  </si>
  <si>
    <t>Радонометрический метод</t>
  </si>
  <si>
    <t>Измерение активности изотопов радона в воздухе помещений.</t>
  </si>
  <si>
    <t>Измерение плотности потока радона с поверхности грунта.</t>
  </si>
  <si>
    <t>Прочие услуги</t>
  </si>
  <si>
    <t>Возмещение за порчу и утерю дозиметра термолюминесцентного</t>
  </si>
  <si>
    <t>Оформление картограммы земельного участка</t>
  </si>
  <si>
    <t>Лаборатория профилактической токсикологии</t>
  </si>
  <si>
    <t>Приготовление модельных  вытяжек из керамической, стеклянной, металлической  посуды</t>
  </si>
  <si>
    <t>Приготовление модельных вытяжек из жестяной тары</t>
  </si>
  <si>
    <t>Приготовление вытяжек из игрушек</t>
  </si>
  <si>
    <t>Приготовление вытяжек из одежды, обуви, тканей</t>
  </si>
  <si>
    <t>Приготовление вытяжек из посуды из полимерных материалов и изделий,  контактирующих с пищевыми продуктами</t>
  </si>
  <si>
    <t>Определение  индекса токсичности образца</t>
  </si>
  <si>
    <t>Исследование игрушек на запах</t>
  </si>
  <si>
    <t>Определение сурьмы в игрушке</t>
  </si>
  <si>
    <t>Определение  мышьяка в игрушке</t>
  </si>
  <si>
    <t>Определение кадмия, свинца, в игрушке</t>
  </si>
  <si>
    <t>Определение ртути в игрушке</t>
  </si>
  <si>
    <t>Определение селена в игрушке</t>
  </si>
  <si>
    <t>Определение формальдегида в игрушке</t>
  </si>
  <si>
    <t>Исследование одежды и тканей на гигроскопичность</t>
  </si>
  <si>
    <t>Исследование одежды и тканей на содержание  формальдегида</t>
  </si>
  <si>
    <t>Определение  устойчивости окраски тканей и одежды к поту.</t>
  </si>
  <si>
    <t>Определение  устойчивости окраски тканей и одежды к стирке</t>
  </si>
  <si>
    <t>Определение  устойчивости окраски тканей и изделий  к морской воде</t>
  </si>
  <si>
    <t>Определение  устойчивости окраски тканей и изделий  к сухому трению</t>
  </si>
  <si>
    <t>Определение  устойчивости окраски тканей и изделий  к органическим растворителям</t>
  </si>
  <si>
    <t>Определение массовой доли химических волокон в изделиях и ткани</t>
  </si>
  <si>
    <t>Определение органолептики полимерных материалов, бумаги, пергамента и изделий из них,  контактирующих с пищевыми продуктами</t>
  </si>
  <si>
    <t>Определение нормируемых органических веществ в водных вытяжках из материалов различного состава</t>
  </si>
  <si>
    <t>Определение формальдегида в модельной вытяжке  из образца</t>
  </si>
  <si>
    <t>Определение диоктилфталата в модельных вытяжках из образца</t>
  </si>
  <si>
    <t>Определение свинца, меди, цинка, кадмия в модельных вытяжках из образца</t>
  </si>
  <si>
    <t>Определение марганца в модельных вытяжках из образца</t>
  </si>
  <si>
    <t>Определение диметилтерефталата в модельной вытяжке из образца</t>
  </si>
  <si>
    <t>Определение  тиурама в модельных вытяжках из образца</t>
  </si>
  <si>
    <t>Определение  альтакса в модельных вытяжках из образца</t>
  </si>
  <si>
    <t>Определение фенола, выделяющегося из образца в воздух.</t>
  </si>
  <si>
    <t>Определение формальдегида, выделяющегося из образца в воздух.</t>
  </si>
  <si>
    <t>Определение аммиака, выделяющегося из образца в воздух.</t>
  </si>
  <si>
    <t>Определение метилового спирта, выделяющегося из образца в воздух.</t>
  </si>
  <si>
    <t>Определение бензола, толуола, ксилола, выделяющегося из образца в воздух.</t>
  </si>
  <si>
    <t>Определение винилацетата, выделяющегося из образца в воздух.</t>
  </si>
  <si>
    <t>Определение органолептики модельных растворов посуды металлической, эмалированной, стеклянной, фарфоровой.</t>
  </si>
  <si>
    <t>Определение бора в модельных вытяжках из образца</t>
  </si>
  <si>
    <t>Определение фтора в модельных вытяжках из образца</t>
  </si>
  <si>
    <t>Определение никеля в модельных вытяжках из образца</t>
  </si>
  <si>
    <t>Определение кобальта в модельных вытяжках из образца</t>
  </si>
  <si>
    <t>Определение мышьяка в модельных вытяжках из образца</t>
  </si>
  <si>
    <t>Определение алюминия в модельных вытяжках из образца</t>
  </si>
  <si>
    <t>Определение хрома в модельных вытяжках из образца</t>
  </si>
  <si>
    <t>Определение железа в модельных вытяжках из образца</t>
  </si>
  <si>
    <t>Определение водородного показателя (РН) в непродовольственной продукции</t>
  </si>
  <si>
    <t>Определение органолептических показателей тканей и изделий.</t>
  </si>
  <si>
    <t>Определение ртути в модельных вытяжках из образца</t>
  </si>
  <si>
    <t>Определение смываемости с посуды</t>
  </si>
  <si>
    <t>Определение органолептических показателей парфюмерно-косметических изделий</t>
  </si>
  <si>
    <t>Определение пенообразующей способности синтетических моющих средств и шампуней</t>
  </si>
  <si>
    <t>Определение термостабильности косметических изделий</t>
  </si>
  <si>
    <t>Определение коллоидной стабильности косметических изделий</t>
  </si>
  <si>
    <t>Определение хрома в игрушках</t>
  </si>
  <si>
    <t>Определение бария в игрушках</t>
  </si>
  <si>
    <t>Определение дибутилфталата в модельных вытяжках</t>
  </si>
  <si>
    <t>Определение этиленгликоля в модельных вытяжках</t>
  </si>
  <si>
    <t>Определение массовой доли свободной едкой щелочи в мыле</t>
  </si>
  <si>
    <t>Определение массовой доли свободного углекислого натрия в мыле</t>
  </si>
  <si>
    <t>Определение капролактама в водной вытяжке</t>
  </si>
  <si>
    <t>Определение ртути в парфюмерно - косметических товарах и средствах гигиены полости рта</t>
  </si>
  <si>
    <t>Определение мышьяка в парфюмерно - косметических товарах и средствах гигиены полости рта</t>
  </si>
  <si>
    <t>Определение свинца в парфюмерно - косметических товарах и средствах гигиены полости рта</t>
  </si>
  <si>
    <t>Определение  устойчивости окраски тканей и одежды  к дистиллированной воде</t>
  </si>
  <si>
    <t>Определение стойкости лакового покрытия металлических крышек при кипячении (в 4-х растворах).</t>
  </si>
  <si>
    <t>Определение фенола в модельной вытяжке из образца</t>
  </si>
  <si>
    <t xml:space="preserve">Определение стойкости защитно-декоративного покрытия игрушки </t>
  </si>
  <si>
    <t>Определение нормируемых веществ (в т.ч. бензола, ксилола, толуола, стирола, гексана, гептана и др.)  в воздушной среде</t>
  </si>
  <si>
    <t>Исследование обуви на запах</t>
  </si>
  <si>
    <t>Определение воздухопроницаемости текстильных материалов и изделий</t>
  </si>
  <si>
    <t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t>
  </si>
  <si>
    <t>Определение 1 элемента атомно-абсорбционным методом в модельных вытяжках из образца</t>
  </si>
  <si>
    <t>Определение кислотостойкости (химической стойкости)</t>
  </si>
  <si>
    <t>Стойкость к горячей обработке металлических крышек</t>
  </si>
  <si>
    <t>Стойкость упаковки к горячей воде</t>
  </si>
  <si>
    <t>Стойкость рисунка флексографической печати к липкой ленте</t>
  </si>
  <si>
    <t>Стойкость к миграции красителя</t>
  </si>
  <si>
    <t>Герметичность сварного шва</t>
  </si>
  <si>
    <t>Стойкость к раствору кислоты и мыльно-щелочным растворам</t>
  </si>
  <si>
    <t>Водостойкость (водонепроницаемость) упаковки</t>
  </si>
  <si>
    <t>Изменение рН водной вытяжки</t>
  </si>
  <si>
    <t>Определение активного хлора в товарах бытовой химии</t>
  </si>
  <si>
    <t>Изменение кислотного числа (в упаковке)</t>
  </si>
  <si>
    <t>Определение бромирующихся веществ (бромируемость)</t>
  </si>
  <si>
    <t>Определение массовой доли свободной серной кислоты (по водной вытяжке)</t>
  </si>
  <si>
    <t>Определение водонепроницаемости</t>
  </si>
  <si>
    <t>Определение стойкости запаха</t>
  </si>
  <si>
    <t>Определение объемной доли этилового спирта</t>
  </si>
  <si>
    <t>Определение массы изделия</t>
  </si>
  <si>
    <t>Определение устойчивости окраски к воздействию сухого и мокрого трения (сумки, ранцы)</t>
  </si>
  <si>
    <t>Определение высоты каблука</t>
  </si>
  <si>
    <t>Определение содержания свободного формальдегида в коже</t>
  </si>
  <si>
    <t>Определение пенообразования</t>
  </si>
  <si>
    <t>Приготовление вытяжек из материалов для водоочистки и водоподготовки</t>
  </si>
  <si>
    <t>Определение стойкости полимерных крышек к горячей обработке, к растворам кислот</t>
  </si>
  <si>
    <r>
      <t>Определение сохранения внешнего вида и окраски, отсутствие деформации и трещин при воздействии воды температурой (70±5)</t>
    </r>
    <r>
      <rPr>
        <b/>
        <sz val="12"/>
        <color rgb="FF000000"/>
        <rFont val="Times New Roman"/>
        <family val="1"/>
        <charset val="204"/>
      </rPr>
      <t>С</t>
    </r>
  </si>
  <si>
    <t>Определение массовой доли хлоридов (массовая доля хлористого натрия)</t>
  </si>
  <si>
    <t>Определение отсутствия слипания латексных сосок пустышек</t>
  </si>
  <si>
    <t>Приготовление вытяжек из средств личной гигиены</t>
  </si>
  <si>
    <t>Определение капиллярности</t>
  </si>
  <si>
    <t>Определение водопоглощения</t>
  </si>
  <si>
    <t>Определение массы полупары обуви</t>
  </si>
  <si>
    <t>Определение формальдегида в белковой оболочке</t>
  </si>
  <si>
    <t>Определение массовой доли воды и летучих веществ</t>
  </si>
  <si>
    <t>Приготовление вытяжек из латексных сосок-пустышек</t>
  </si>
  <si>
    <t>Определение устойчивости латексных сосок-пустышек к 5-кратной дезинфекции</t>
  </si>
  <si>
    <t>Определение дибутилфталата, выделяющегося из образца в воздух</t>
  </si>
  <si>
    <t>Лаборатория неионизирующих излучений</t>
  </si>
  <si>
    <t>Измерение интенсивности ИК-излучения</t>
  </si>
  <si>
    <t>Измерение эквивалентного уровня  шума (непостоянный)</t>
  </si>
  <si>
    <t>Замеры ВЧ-полей и УВЧ полей в  производственных  помещениях    и на селитебной территории</t>
  </si>
  <si>
    <t>Измерение лазерного излучения</t>
  </si>
  <si>
    <t>Измерение воздушного ультразвука</t>
  </si>
  <si>
    <t>Измерение освещенности рабочих мест</t>
  </si>
  <si>
    <t>Измерение уровней искусственной освещенности (за пределами регламентированного рабочего дня)</t>
  </si>
  <si>
    <t>Измерение яркости</t>
  </si>
  <si>
    <t>Измерение пульсации</t>
  </si>
  <si>
    <t>Измерение максимального уровня звукового давления</t>
  </si>
  <si>
    <t>Измерение уровня шума по среднегеометрическим частотам (спектральный-постоянный)</t>
  </si>
  <si>
    <t>Измерение микроклиматических параметров производственной среды</t>
  </si>
  <si>
    <t>Измерение инфразвука</t>
  </si>
  <si>
    <t>Измерение магнитной индукции постоянного магнитного поля</t>
  </si>
  <si>
    <t>Измерение магнитной индукции геомагнитного и гипомагнитного полей</t>
  </si>
  <si>
    <t>Измерение индекса тепловой нагрузки среды (ТНС)</t>
  </si>
  <si>
    <t>Измерение электромагнитного поля от ЛЭП  промышленной  частоты  50Гц</t>
  </si>
  <si>
    <t>Измерение магнитного поля промышленной частоты 50 Гц в производственных помещениях</t>
  </si>
  <si>
    <t>Измерение уровней ионных состояний воздуха помещений</t>
  </si>
  <si>
    <t>Измерение ЭМП в производственных помещениях и на селитебной территории от ЗССС (1 точка)</t>
  </si>
  <si>
    <t>Измерение электромагнитного поля от ЛЭП промышленной частоты (50Гц) селитебной территории</t>
  </si>
  <si>
    <t>Измерение напряженности электромагнитного поля от передающего радиотехнического объекта в производственных помещениях (1 точка)</t>
  </si>
  <si>
    <t>Измерение напряженности электромагнитного поля от передающего радиотехнического объекта на селитебной территории (1 точка)</t>
  </si>
  <si>
    <t>Измерение плотности потока энергии от передающего радиотехнического объекта в помещениях (1 точка)</t>
  </si>
  <si>
    <t>Измерение плотности потока энергии от передающего радиотехнического объекта на территории (1 точка)</t>
  </si>
  <si>
    <t>Измерение электромагнитного излучения от физиотерапевтических аппаратов ЛПУ в диапазоне частот от 30 кГц до 300 МГц  (1 точка)</t>
  </si>
  <si>
    <t>Измерение электромагнитного излучения от физиотерапевтических аппаратов ЛПУ в диапазоне частот от 300 МГц до 40 ГГц (1 точка)</t>
  </si>
  <si>
    <t>Измерение плотности потока мощности ЭМП  от микроволновой печи (диапазон частот от 300 МГц до 700 ГГц) (1 точка)</t>
  </si>
  <si>
    <t>Выполнение работ по аттестации, аккредитации промышленной лаборатории с выходом на объект</t>
  </si>
  <si>
    <t>Выполнение работ по аттестации, аккредитации промышленной лаборатории без выхода на объект</t>
  </si>
  <si>
    <t>Подготовка одной контрольной задачи</t>
  </si>
  <si>
    <t xml:space="preserve">Определение электролизуемости материалов </t>
  </si>
  <si>
    <t>Измерение энергетической освещенности в области спектра УФ-А (315-400) нм, УФ-В (280-315)нм, УФ-С (200-280) нм.</t>
  </si>
  <si>
    <t>Учебно-консультационный центр по защите прав потребителей, гигиенического обучения и воспитания населения</t>
  </si>
  <si>
    <t>Проведение профессиональной гигиенической подготовки и аттестации работников организаций Алтайского края по 4-х часовой программе.</t>
  </si>
  <si>
    <t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t>
  </si>
  <si>
    <t>Обучение по проведению производственного радиационного контроля металлолома по 5 часовой программе.</t>
  </si>
  <si>
    <t xml:space="preserve">Оформление удостоверений </t>
  </si>
  <si>
    <t>Оформление личных медицинских книжек</t>
  </si>
  <si>
    <t>Защита информации на личной медицинской книжке, удостоверении (внесение 1 голограммы)</t>
  </si>
  <si>
    <t>Практическая помощь по разделу защиты прав потребителей (за 1 час)</t>
  </si>
  <si>
    <t>Обучение работе на стерилизаторах медицинских паровых (автоклавах) по 75 часовой программе.</t>
  </si>
  <si>
    <t>Обучение дезинфекторов по 75 часовой программе</t>
  </si>
  <si>
    <t xml:space="preserve">Регистрация и выдача личных медицинских книжек, удостоверений, резулатов аттестации профессиональной подготовки и обучения. </t>
  </si>
  <si>
    <t>Оттиск одного листа методической литературы формата А-4 ( с двух сторон).</t>
  </si>
  <si>
    <t>Отдел эпидемиологии</t>
  </si>
  <si>
    <t>Энтомологическое исследование почвы на наличие L, K мух с оформлением необходимых документов (1проба)</t>
  </si>
  <si>
    <t>Энтомологическое обследование мест хранения продовольственного сырья с забором проб (1 объект).</t>
  </si>
  <si>
    <t>Определение до вида членистоногих</t>
  </si>
  <si>
    <t>Проведение энтомологической экспертизы проб на наличие и определение членистоногих в пищевой промышленности (1 проба)</t>
  </si>
  <si>
    <t>Видовая диагностика эпидзначимых членистоногих с выдачей результата исследования</t>
  </si>
  <si>
    <t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t>
  </si>
  <si>
    <t>Санитарно-гигиенический отдел</t>
  </si>
  <si>
    <t>В целях получения санитарно-эпидемиологического заключения</t>
  </si>
  <si>
    <t>Экспертиза проектов на пользование недрами</t>
  </si>
  <si>
    <t>Экспертиза проектов зон санитарной охраны.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</si>
  <si>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</si>
  <si>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</si>
  <si>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</si>
  <si>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t>
  </si>
  <si>
    <t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t>
  </si>
  <si>
    <t>Экспертиза проекта СЗЗ, в том числе с программой натуральных исследований</t>
  </si>
  <si>
    <t>Экспертиза проекта СЗЗ с данными лабораторных исследований и измерений.</t>
  </si>
  <si>
    <t>Экспертиза продукции (товаров) для выдачи свидетельства о государственной регистрации.</t>
  </si>
  <si>
    <t>Рассмотрение материалов на размещение ПРТО.</t>
  </si>
  <si>
    <t xml:space="preserve">Рассмотрение материалов на использование ПРТО 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</si>
  <si>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</t>
  </si>
  <si>
    <t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t>
  </si>
  <si>
    <t>Проведение санитарно-эпидемиологической экспертизы, методик, программ и режимов воспитания и обучения</t>
  </si>
  <si>
    <t>Экспертиза материалов о соответствии санитарно-эпидемиологическим требованиям водных объектов, используемых в рекреационных целях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</si>
  <si>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</si>
  <si>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t>
  </si>
  <si>
    <t>Подготовка заключений к протоколу лабораторных испытаний, выданного сторонними аккредитованными лабораториями</t>
  </si>
  <si>
    <t>Проведение санитарно-эпидемиологической экспертизы технических условий, стандартов организации на выпускаемую продукцию</t>
  </si>
  <si>
    <t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t>
  </si>
  <si>
    <t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t>
  </si>
  <si>
    <t>Подготовка заключения санитарного врача по результатам проведения лабораторных испытаний продукции по обоснованию/подтверждению сроков годности</t>
  </si>
  <si>
    <t>Работа санитарного врача, врача - эпидемиолога, специалиста (подготовка к отбору проб, отбор проб, сдача отбор. проб)  (1 час)</t>
  </si>
  <si>
    <t>Подготовка заключения к протоколу лабораторных испытаний</t>
  </si>
  <si>
    <t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t>
  </si>
  <si>
    <t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t>
  </si>
  <si>
    <t>Оформление протокола лабораторных испытаний</t>
  </si>
  <si>
    <t>Возмещение стоимости услуг по выдаче дубликатов актов, счетов-фактур, протоколов на оказанные услуги за 1 лист</t>
  </si>
  <si>
    <t>Подготовка экспертного заключения на соответствие объекта санитарным требованиям без цели лицензирования</t>
  </si>
  <si>
    <t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</si>
  <si>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</si>
  <si>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Отдел социально-гигиенического мониторинга и оценки риска</t>
  </si>
  <si>
    <t>Выполнение анализа градостроительной ситуации в районе размещения предприятия, функционального использования территории</t>
  </si>
  <si>
    <t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t>
  </si>
  <si>
    <t>Привязка картографической информации к определенной системе координат, привязка источников выбросов - на 1-20 источников</t>
  </si>
  <si>
    <t>Привязка картографической информации к определенной системе координат, привязка источников выбросов - на 21-30 источников</t>
  </si>
  <si>
    <t>Привязка картографической информации к определенной системе координат, привязка источников выбросов - на 31-40 источников</t>
  </si>
  <si>
    <t>Привязка картографической информации к определенной системе координат, привязка источников выбросов - на 41-50 источников</t>
  </si>
  <si>
    <t>Привязка картографической информации к определенной системе координат, привязка источников выбросов - на 51-60 источников</t>
  </si>
  <si>
    <t>Привязка картографической информации к определенной системе координат, привязка источников выбросов - на 61-80 источников</t>
  </si>
  <si>
    <t>Привязка картографической информации к определенной системе координат, привязка источников выбросов - на 81-100 источников</t>
  </si>
  <si>
    <t>Привязка картографической информации к определенной системе координат, привязка источников выбросов - на 101 и более источников</t>
  </si>
  <si>
    <t>Характеристика предприятия, как источника загрязнения атмосферного воздуха</t>
  </si>
  <si>
    <t>Характеристика существующих источников загрязнения атмосферы с учетом технологии предприятия - на 1 источник</t>
  </si>
  <si>
    <t>Формирование базы данных по источникам  выбросов предприятия в программном комплексе "Эколог" - 1-20 источников</t>
  </si>
  <si>
    <t>Формирование базы данных по источникам  выбросов предприятия в программном комплексе "Эколог" - 21-30 источников</t>
  </si>
  <si>
    <t>Формирование базы данных по источникам  выбросов предприятия в программном комплексе "Эколог" - 31-40 источников</t>
  </si>
  <si>
    <t>Формирование базы данных по источникам  выбросов предприятия в программном комплексе "Эколог" - 41-50 источников</t>
  </si>
  <si>
    <t>Формирование базы данных по источникам  выбросов предприятия в программном комплексе "Эколог" - 51-60 источников</t>
  </si>
  <si>
    <t>Формирование базы данных по источникам  выбросов предприятия в программном комплексе "Эколог" - 61-80 источников</t>
  </si>
  <si>
    <t>Формирование базы данных по источникам  выбросов предприятия в программном комплексе "Эколог" - 81-100 источников</t>
  </si>
  <si>
    <t>Формирование базы данных по источникам  выбросов предприятия в программном комплексе "Эколог" - 101 и более источников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</si>
  <si>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</si>
  <si>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t>
  </si>
  <si>
    <t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t>
  </si>
  <si>
    <t>Оценка зависимости доза-ответ для приоритетных загрязнителей - 1 вещество</t>
  </si>
  <si>
    <t>Расчет риска  (острого  и хронического неканцерогенного и канцерогенного) - на 1 вещество</t>
  </si>
  <si>
    <t>Расчет индексов опасности при комбинированном действии загрязняющих веществ (с учетом выявленных критических органов и систем)</t>
  </si>
  <si>
    <t>Расчет суммарного канцерогенного риска</t>
  </si>
  <si>
    <t>Пространственный анализ и моделирование величин риска на исследуемой территории с использование ГИС - 1 вещество.</t>
  </si>
  <si>
    <t>Подготовка необходимых картографических материалов</t>
  </si>
  <si>
    <t>Определение долевого вклада  источников выбросов загрязняющих веществ в формирование канцерогенного и неканцерогенного рисков от предприятия</t>
  </si>
  <si>
    <t>Проведение сравнительного анализа рисков на существующее положение и с учетом перспективного развития предприятия</t>
  </si>
  <si>
    <t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t>
  </si>
  <si>
    <t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t>
  </si>
  <si>
    <t>Формирование отчета</t>
  </si>
  <si>
    <t>Распечатка картографических материалов - за 1 единицу.</t>
  </si>
  <si>
    <t>Распечатка 1 экземпляра отчета, брошюровка окончательного отчета.</t>
  </si>
  <si>
    <t>Отдел профилактической дезинфекции</t>
  </si>
  <si>
    <t>Дератизация</t>
  </si>
  <si>
    <t>Дератизация по договорам  (1 кв.м.)</t>
  </si>
  <si>
    <t>Дератизация социально - значимых объектов за 1 кв.м.</t>
  </si>
  <si>
    <t>Дератизация ДОУ (за 1 кв.м.)</t>
  </si>
  <si>
    <t>Дератизация 1 кв.м. ДОУ</t>
  </si>
  <si>
    <t>Дератизация ДОУ от 100 кв.м. (за 1 кв.м.)</t>
  </si>
  <si>
    <t>Дератизация 1 кв.м. объектов  площадью свыше 1000 кв.м.</t>
  </si>
  <si>
    <t>Дератизация по договорам объекта площадью от 300 кв.м. (1кв.м.)</t>
  </si>
  <si>
    <t>Дератизация по договорам объекта площадью от 301 кв.м. до 1000 кв.м. (1кв.м.)</t>
  </si>
  <si>
    <t>Дератизация  по договорам объекта площадью от 200 кв.м. ( 1 кв.м.)</t>
  </si>
  <si>
    <t>Дератизация от 101 кв.м. до 300 кв.м. (за 1 кв.м)</t>
  </si>
  <si>
    <t>Дератизация по договорам объекта площадью от 100 кв.м. (1кв.м.)</t>
  </si>
  <si>
    <t>Дератизация по договорам  площадью от 100 кв.м. (1кв.м.)</t>
  </si>
  <si>
    <t>Дератизация производственных помещений (1 кв.м.)</t>
  </si>
  <si>
    <t xml:space="preserve">Дератизация 1 кв.м. объекта площадью до 100 кв.м. </t>
  </si>
  <si>
    <t>Дератизация до 100 кв.м. (за 1 кв.м)</t>
  </si>
  <si>
    <t>Санитарная обработка контейнера для раскладки приманок (1 контейнер)</t>
  </si>
  <si>
    <t>Дератизация за 1 кв.м.</t>
  </si>
  <si>
    <t>Дезинсекция</t>
  </si>
  <si>
    <t>Дезинсекция бытовых насекомых свыше 151 кв.м. (за 1 кв.м.)</t>
  </si>
  <si>
    <t>Дезинсекция бытовых насекомых от 151 кв.м. до 300 кв.м.</t>
  </si>
  <si>
    <t>Дезинсекция бытовых насекомых по договорам (за 1 кв.м.)</t>
  </si>
  <si>
    <t>Дезинсекция ДОУ (за 1 кв. м.)</t>
  </si>
  <si>
    <t>Дезинсекция мух по договорам (за 1 кв.м.)</t>
  </si>
  <si>
    <t>Дезинсекция  мух от 101 кв.м. до 10 000 кв.м. (за 1 кв.м)</t>
  </si>
  <si>
    <t xml:space="preserve">Дезинсекция мух до 100 кв.м.   (за 1 кв.м) </t>
  </si>
  <si>
    <t>Установка и обслуживание на объекте ферамоновой ловушки</t>
  </si>
  <si>
    <t>Дезинсекция контейнеров для сбора ТБО (1 контейнер)</t>
  </si>
  <si>
    <t>Комплексная обработка</t>
  </si>
  <si>
    <t>Комплексная обработка (дератизация /12/, дезинсекция мух /4/, дезинсекция бытовых насекомых /4/) №4 (за 1 кв.м.)</t>
  </si>
  <si>
    <t>Комплексная обработка (дератизация /12/, дезинсекция мух /5/, дезинсекция бытовых насекомых /4/) №3 (за 1 кв.м.)</t>
  </si>
  <si>
    <t>Комплексная обработка (дератизация /12/, дезинсекция мух /5/, дезинсекция бытовых насекомых /5/) №2 (за 1 кв.м.)</t>
  </si>
  <si>
    <t>Комплексная обработка (дератизация , дезинсекция мух , дезинсекция бытовых насекомых ) №1 (за 1 кв.м.)</t>
  </si>
  <si>
    <t>Комплексная обработка (дератизация, дезинсекция мух, дезинсекция бытовых насекомых) №6 за 1 кв.м.</t>
  </si>
  <si>
    <t>Комплексная обработка (дератизация, дезинсекция мух, дезинсекция бытовых насекомых) свыше 101 кв. м. (за 1 кв.м.)</t>
  </si>
  <si>
    <t>Комплексная обработка (дератизация, дезинсекция мух, дезинсекция бытовых насекомых) от 51 до 100 кв. м. (за 1 кв.м.)</t>
  </si>
  <si>
    <t>Комплексная обработка (дератизация, дезинсекция мух, дезинсекция бытовых насекомых) от 40 до 70 кв. м. (за 1 кв.м.)</t>
  </si>
  <si>
    <t>Комплексная обработка (дезинфекция, дезинсекция) контейнеров для сбора ТБО (1 контейнер)</t>
  </si>
  <si>
    <t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t>
  </si>
  <si>
    <t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</si>
  <si>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(дератизация, дезинсекция мух, дезинсекция бытовых насекомых) от 40 до 50 кв.м. (за 1 кв.м.)</t>
  </si>
  <si>
    <t>Дезинфекция</t>
  </si>
  <si>
    <t>Дезинфекция холодильных камер</t>
  </si>
  <si>
    <t>Дезинфекция помещений, овощехранилищ, холодильных камер по договорам (за 1 кв.м)</t>
  </si>
  <si>
    <t>Дезинфекция емкостей, помещений, овощехранилищ до 25 кв.м.  (за 1 объект)</t>
  </si>
  <si>
    <t xml:space="preserve">Дезинфекция квартир </t>
  </si>
  <si>
    <t>Акарицидная обработка</t>
  </si>
  <si>
    <t>Дезинсекция зеленого массива от клеща площадью от   10000 м.кв. социально значимых объектов</t>
  </si>
  <si>
    <t>Дезинсекция зеленого массива от клеща площадью от   10001 м.кв. и более</t>
  </si>
  <si>
    <t xml:space="preserve">Дезинсекция зеленого массива от клеща площадью от   5000 кв.м. до 10000 м.кв. </t>
  </si>
  <si>
    <t>Дезинсекция зеленого массива от клеща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</si>
  <si>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клеща  площадью от 751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2)</t>
    </r>
  </si>
  <si>
    <t>Дезинсекция зеленого массива от клеща площадью до 750 м.кв. (1 объект)</t>
  </si>
  <si>
    <t>Дезинсекция зеленого массива от комара площадью от   10000 м.кв. социально значимых объектов</t>
  </si>
  <si>
    <t>Дезинсекция зеленого массива от комара  площадью от   10001 м.кв. и более</t>
  </si>
  <si>
    <t xml:space="preserve">Дезинсекция зеленого массива от комара площадью от   5000 кв.м. до 10000 м.кв. </t>
  </si>
  <si>
    <t>Дезинсекция зеленого массива от комара 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</si>
  <si>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комара  площадью от 651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</si>
  <si>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комара  площадью до 650 м.кв. (1 объект)</t>
  </si>
  <si>
    <t>Дезинсекция зеленого массива от колорадского жука площадью от   10000 м.кв.</t>
  </si>
  <si>
    <t xml:space="preserve">Дезинсекция зеленого массива от колорадского  жука площадью от   5000 кв.м. до 10000 м.кв. </t>
  </si>
  <si>
    <t>Дезинсекция зеленого массива от колорадского жука  площадью от   1000 м.кв.до 5000 м.кв.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</si>
  <si>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колорадского жука  площадью от 651 м.кв.до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</si>
  <si>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колорадского жука площадью до 650 м.кв. (1 объект)</t>
  </si>
  <si>
    <t>Обеспечение эксплуатации транспорта с оказанием соответствующих услуг</t>
  </si>
  <si>
    <t>Обследование объектов</t>
  </si>
  <si>
    <t>Обследование объектов на наличие грызунов и следов их жизнедеятельности 1 объект до 100 кв.м.</t>
  </si>
  <si>
    <t>Обследование объектов на наличие грызунов и следов их жизнедеятельности 1 объект от 101 кв.м. до 1000 кв.м.</t>
  </si>
  <si>
    <t>Обследование объектов на наличие грызунов и следов их жизнедеятельности 1 объект свыше 1001 кв.м.</t>
  </si>
  <si>
    <t>Обследование объектов на наличие бытовых насекомых и следов их жизнедеятельности 1 объект до 100 кв.м.</t>
  </si>
  <si>
    <t>Обследование объектов на наличие бытовых насекомых и следов их жизнедеятельности 1 объект от 101 кв.м. до 1000 кв.м.</t>
  </si>
  <si>
    <t>Обследование объектов на наличие бытовых насекомых и следов их жизнедеятельности 1 объект свыше 1001 кв.м.</t>
  </si>
  <si>
    <t>Профдезинфекционные работы</t>
  </si>
  <si>
    <t xml:space="preserve">Разовые заявки </t>
  </si>
  <si>
    <t>Дератизация свыше101 кв.м. (за 1 кв.м)</t>
  </si>
  <si>
    <t>Дезинсекция свыше 101 кв.м.(за 1 кв.м)</t>
  </si>
  <si>
    <t>Дезинсекция мух свыше 101 кв.м. (за 1 кв.м)</t>
  </si>
  <si>
    <t>Дезинсекция мух до 100 кв.м. (за 1 кв.м)</t>
  </si>
  <si>
    <t>Дезинсекция до 100 кв.м. (за 1 кв.м)</t>
  </si>
  <si>
    <t>Дезинфекция помещений (за 1 кв.м)</t>
  </si>
  <si>
    <t xml:space="preserve">Дезинсекция жилых комнат, помещений до 15 кв.м. (2-х кратная) </t>
  </si>
  <si>
    <t xml:space="preserve">Дезинсекция квартир, жилых домов, помещений площадью свыше 60 кв.м. (2-х кратная) </t>
  </si>
  <si>
    <t>Профдезработы в период паводка</t>
  </si>
  <si>
    <t>Дезинфекция колодцев, вышедших из зоны подтопления (1 колодец)</t>
  </si>
  <si>
    <t>Дезинфекция выгребных ям, вышедших из зоны подтопления (1 яма)</t>
  </si>
  <si>
    <t>Очаговая дератизация территорий, вышедших из зоны подтопления (1 очаг)</t>
  </si>
  <si>
    <t>Барьерная дератизация территорий, вышедших из зоны подтопления (1 га)</t>
  </si>
  <si>
    <t>Проведение работ по дезинсекции открытых территорий от комара и гнуса, вышедших из зоны подтопления (1 га)</t>
  </si>
  <si>
    <t>Услуги предоставляемые в вечернее и ночное время, в праздничные и выходные дни</t>
  </si>
  <si>
    <t>Филиал ФБУЗ "Центр гигиены и эпидемиологии в Алтайском крае города Рубцовска, Рубцовского и Егорьевского районов"</t>
  </si>
  <si>
    <t>Обработка педикулеза (длинный волос)</t>
  </si>
  <si>
    <t>Обработка педикулеза (средний волос)</t>
  </si>
  <si>
    <t>Санитарная обработка людей (1 чел.)</t>
  </si>
  <si>
    <t>Дезинсекция мух социально-значимых объектов г. Рубцовск (1кв.м.)</t>
  </si>
  <si>
    <t>Камерная дезинфекция (1кг.)</t>
  </si>
  <si>
    <t xml:space="preserve">Микробиологическая лаборатория </t>
  </si>
  <si>
    <t>Соскоб с глицерином по Торгушину</t>
  </si>
  <si>
    <t>Определение в кале антигена норовируса методом ИФА</t>
  </si>
  <si>
    <t>Определение в кале антигена астровируса методом ИФА</t>
  </si>
  <si>
    <t>Филиал ФБУЗ "Центр гигиены и эпидемиологии в Алтайском крае в г. Бийске, Бийском, Ельцовском, Зональном, Красногорском, Солтонском, Целинном районах</t>
  </si>
  <si>
    <t>Исследование почвы на нитраты</t>
  </si>
  <si>
    <t>Определение доброкачественности ядра в крупах</t>
  </si>
  <si>
    <t>Определение сорной примеси в крупах и пищевых продуктах</t>
  </si>
  <si>
    <t>Предрейсовый/послерейсовый медицинский осмотр водителей, г. Бийск</t>
  </si>
  <si>
    <t>Филиал ФБУЗ "Центр гигиены и эпидемиологии в Алтайском крае в г.г. Славгороде, Яровом, Славгородском и Бурлинском районах</t>
  </si>
  <si>
    <t>Определение хлорорганических пестицидов при совместном присутствии хроматографией в тонком слое в продуктах питания</t>
  </si>
  <si>
    <t>Определение меди, цинка, свинца, кадмия вольтамперометрическим методом в продуктах питания</t>
  </si>
  <si>
    <t>Определение мышьяка вольтамперометрическим методом в продуктах питания</t>
  </si>
  <si>
    <t>Определение ртути вольтамперометрическим методом в продуктах питания</t>
  </si>
  <si>
    <t>Определение  массовой доли клетчатки в мясокостной муке</t>
  </si>
  <si>
    <t>Определение масличности семян</t>
  </si>
  <si>
    <t>Определение способности прорастания  зерновых культур</t>
  </si>
  <si>
    <t>Определение жизнеспособности зерновых культур</t>
  </si>
  <si>
    <t>Определение массовой доли кальций-ион в соли</t>
  </si>
  <si>
    <t>Определение массовой доли магний-ион в соли</t>
  </si>
  <si>
    <t>Исследование массовой доли сульфат-ион в соли</t>
  </si>
  <si>
    <t>Определение массовой доли хлористого натрия в соли</t>
  </si>
  <si>
    <t>Управление качеством</t>
  </si>
  <si>
    <t>13 000 001</t>
  </si>
  <si>
    <t>13 000 003</t>
  </si>
  <si>
    <t>Код</t>
  </si>
  <si>
    <t>Наименование работ, услуг</t>
  </si>
  <si>
    <t>трудозатраты чел/час</t>
  </si>
  <si>
    <t>затраты на оплату труда</t>
  </si>
  <si>
    <t>материальные затраты</t>
  </si>
  <si>
    <t>прямые</t>
  </si>
  <si>
    <t>Общехозяйственные</t>
  </si>
  <si>
    <t xml:space="preserve">итого себ-ть, без НДС, руб. </t>
  </si>
  <si>
    <t>рентабельность (15%)</t>
  </si>
  <si>
    <t>итого себ-ть с рентабельностью, без НДС, руб.</t>
  </si>
  <si>
    <t>Предложения ПЭО (цена с НДС)</t>
  </si>
  <si>
    <t>Предложения отделов и лабораторий (цена с НДС)</t>
  </si>
  <si>
    <t>% роста</t>
  </si>
  <si>
    <t>на 1 исслед.</t>
  </si>
  <si>
    <t>затраты на 1 иссл.</t>
  </si>
  <si>
    <t>Вирусологическая лаборатория</t>
  </si>
  <si>
    <t>Определение массовой доли транс-изомеров жирных кислот - продукты переработки растительных масел и животных жиров</t>
  </si>
  <si>
    <t>Определение жирно-кислотного состава-масла растительные, жиры животных, продукты их переработки</t>
  </si>
  <si>
    <t>расчетная стоимость на 2020 года (с НДС)</t>
  </si>
  <si>
    <t>Исследование на краснуху методом ИФА (lgG) один вид иммуноглобулина</t>
  </si>
  <si>
    <t>Определение антител к вирусам гепатита А (ИФА) (lgM) один вид иммуноглобулина</t>
  </si>
  <si>
    <t>Определение антител к вирусу клещевого энцефалита в одной сыворотке методом ИФА - проверочный тест (lgM) один вид иммуноглобулина</t>
  </si>
  <si>
    <t>Диагностика антител к цитамегаловирусу методом ИФА (lgM) один вид иммуноглобулина</t>
  </si>
  <si>
    <t>Диагностика антител к вирусу простого герпеса 1 и 2 типов методом ИФА (lgM) один вид иммуноглобулина</t>
  </si>
  <si>
    <t>Диагностика антител к вирусу Эпштейна-Барр методом ИФА (lgM) один вид иммуноглобулина</t>
  </si>
  <si>
    <t>Энтомологическое обследование территории за чертой города методом сбора клещей, исследование материала на площади 1га (1 кратно)</t>
  </si>
  <si>
    <t>Энтомологическое обследование территории в черте города методом сбора клещей, исследование материала на площади 1га (1 кратно)</t>
  </si>
  <si>
    <t>Энтомологическое обследование 1 водоема на наличие личинок малярийных комаров, видовая диагностика, определение возрастного состава (1 кратно)</t>
  </si>
  <si>
    <t>Зооэнтомологическая экспертиза объекта на наличие насекомых и клещей-вредителей продовольственных запасов и непродовольственного сырья за 1 кв.м.</t>
  </si>
  <si>
    <t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t>
  </si>
  <si>
    <t>Радиационный контроль черного металла в штабелях для партий до 25 тонн</t>
  </si>
  <si>
    <t>Радиационный контроль цветного металла в штабелях для партий до 25 тонн</t>
  </si>
  <si>
    <t>Радиационный контроль черного металла в штабелях для партий от 25 тонн</t>
  </si>
  <si>
    <t>Радиационный контроль цветного металла в штабелях для партий от 25 тонн</t>
  </si>
  <si>
    <t>Радиационный контроль партии черного металлолома массой до 25 тонн, загруженного в транспортное средство</t>
  </si>
  <si>
    <t>Радиационный контроль партии черного металлолома массой от 25 тонн, загруженное в транспотрное средство</t>
  </si>
  <si>
    <t>Радиационный контроль партии цветного металлолома массой до 25 тонн, загруженного в транспортное средство</t>
  </si>
  <si>
    <t>Радиационный контроль партии цветного металлолома массой от 25 тонн, загруженного в транспортное средство</t>
  </si>
  <si>
    <t>Бактериологическое исследование пищевых продуктов на Cl.botulinum</t>
  </si>
  <si>
    <t>Бактериологическое исследование на КМАФАнМ, КМАэМ</t>
  </si>
  <si>
    <t>Бактериологическое исследование на молочнокислые микроорганизмы</t>
  </si>
  <si>
    <t>Бактериологическое исследование воды питьевой  на споры сульфитредуцирующих клостридий (централизованного водоснабжения)</t>
  </si>
  <si>
    <t>Бактериологическое исследование смывов с эндоскопического оборудования</t>
  </si>
  <si>
    <t>Бактериологическое исследование смывов на синегнойную палочку</t>
  </si>
  <si>
    <t>Бактериологическое исследование рук персонала</t>
  </si>
  <si>
    <t>Бактериологическое исследование чувствительности к химиотерапевтическим препаратам</t>
  </si>
  <si>
    <t>Бактериологическое исследование на  энтеропатогенные эшерихии</t>
  </si>
  <si>
    <t>Серологическое исследование на брюшной тиф</t>
  </si>
  <si>
    <t>Серологическое исследование с одним диагностикумом (дифтерия, столбняк)</t>
  </si>
  <si>
    <t>Серологическое исследование с одним  диагностикумом (сальмонелезный, шигеллезный, менингококковым)</t>
  </si>
  <si>
    <t>Биологический контроль работы воздушного стерилизатора (5 тестов)</t>
  </si>
  <si>
    <t>Обучение методам микробиологического исследования воды, пищевых продуктов, смывов, воздуха по программе с практикой.</t>
  </si>
  <si>
    <t>Выезд специалиста для отбора проб/проведения измерений</t>
  </si>
  <si>
    <t>Отбор проб воды (разводящая сеть)</t>
  </si>
  <si>
    <t>Отбор проб воды (скважина, водонапорная башня и пр.)</t>
  </si>
  <si>
    <t>Отбор проб воды (бассейн, поверхностный водоём, стоки)</t>
  </si>
  <si>
    <t>Отбор проб пищевых продуктов, непищевых товаров</t>
  </si>
  <si>
    <t>Отбор пробы почвы</t>
  </si>
  <si>
    <t>Взятие смывов с объектов внешней среды</t>
  </si>
  <si>
    <t>Отбор проб воздуха в закрытых помещениях</t>
  </si>
  <si>
    <t>Измерение общей вибрации</t>
  </si>
  <si>
    <t>Измерение локальной вибрации</t>
  </si>
  <si>
    <t>Измерение электростатического поля</t>
  </si>
  <si>
    <t>Измерение электромагнитного поля промышленной частоты (50Гц) в помещениях</t>
  </si>
  <si>
    <t>Определение массовой доли молочного жира - спреды и смеси топлёные</t>
  </si>
  <si>
    <t>Измерение температуры поверхностей</t>
  </si>
  <si>
    <t>Исследование проб биологического материала, клещей  на Rickettsia sibirica/Ricrettsia heilongjiangensis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</si>
  <si>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t>
  </si>
  <si>
    <t>Дезинсекция зеленого массива от клеща площадью от   20000 м.кв. за 1 кв.м. социально-значимых объектов за 1 кв.м. (каникулы)</t>
  </si>
  <si>
    <t>Дезинсекция квартир, жилых домов, помещений площадью до 60 кв.м. (2-х кратная) тараканы</t>
  </si>
  <si>
    <t>Дезинсекция квартир, жилых домов, помещений площадью до 60 кв.м. (2-х кратная) клопы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</si>
  <si>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</si>
  <si>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t>
  </si>
  <si>
    <t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t>
  </si>
  <si>
    <t>Дератизация вагона</t>
  </si>
  <si>
    <t>Дезинсекция вагона</t>
  </si>
  <si>
    <t>Дезинфекция вагона</t>
  </si>
  <si>
    <t>Камерная дезинфекция постельных принадлежностей</t>
  </si>
  <si>
    <t>Дезинфекция СДУ</t>
  </si>
  <si>
    <t>Хлорирование канализационных очков</t>
  </si>
  <si>
    <t>Дезинфекция автотранспортного средства до 3 тонн</t>
  </si>
  <si>
    <t>Дезинфекция автотранспортного средства свыше 3 тонн</t>
  </si>
  <si>
    <t>Массовая доля нерастворимого остатка в соли</t>
  </si>
  <si>
    <t>Массовая доля хлор-иона в соли</t>
  </si>
  <si>
    <t>Массовая доля сорной примеси в масляничных культурах</t>
  </si>
  <si>
    <t>Лузжистость в мосляничных культурах</t>
  </si>
  <si>
    <t>Анизидиновое число в растительных маслах</t>
  </si>
  <si>
    <t>Нидрокарбонаты в питьевой, природной воде</t>
  </si>
  <si>
    <t>Измерение напряженности электромагнитного поля по магнитной составляющей и электрической составляющей на рабочем месте с ПЭВМ</t>
  </si>
  <si>
    <t>Исследование воды на ооцисты криптоспоридий(питьевой,сточной, воды бассейнов и т.д.)</t>
  </si>
  <si>
    <t>Исследование рыбы и рыбной продукции на личинки паразитов(нематод,трематод, цестод и скребней) 1 проба</t>
  </si>
  <si>
    <t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t>
  </si>
  <si>
    <t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t>
  </si>
  <si>
    <t>Исследование проб биологического материала на грипп   с определением субтипов А(Н1N1)/А(Н3N2)</t>
  </si>
  <si>
    <t>Исследование проб биологического материала  на грипп с определением субтипа  А/H1N1(sw2009)</t>
  </si>
  <si>
    <t>Бактериологическое исследование на дрожжи, плесени, концентрацию дрожжевых клеток, плесень по Говарду</t>
  </si>
  <si>
    <t>Бактериологическое исследование на патогенную микрофлору, в т.ч. cальмонеллы</t>
  </si>
  <si>
    <t>Бактериологическое исследование воды питьевой (централизованного, нецентрализованного водоснабжения, горячего водоснабжения) на ОМЧ, ОКБ, ТКБ.</t>
  </si>
  <si>
    <t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t>
  </si>
  <si>
    <t>Бактериологическое исследование воды питьевой расфасованной в емкости на синегнойную палочку Ps.aeruginosa.</t>
  </si>
  <si>
    <t>Бактериологическое исследование воды питьевой расфасованной в емкости на споры сульфитредуцирующих клостридий</t>
  </si>
  <si>
    <t>Бактериологическое исследование воды питьевой, расфасованной в емкости на 6 показателей (ОМЧ 37°С, 22°С, ОКБ, ТКБ, ГКБ, Ps.aeruginosa)</t>
  </si>
  <si>
    <t>Бактериологическое исследование воды питьевой, расфасованной в емкости на энтерококки (фекальные стрептококки)</t>
  </si>
  <si>
    <t>Бактериологическое исследование воды питьевой, расфасованной в емкости на E. coli, БГКП</t>
  </si>
  <si>
    <t>Бактериологическое исследование готовых лекарственных форм, вспомогательные материалы для приготовления лекарственных форм, аптечной посуды</t>
  </si>
  <si>
    <t>Бактериологическое исследованиеводы для инекций  и воды для гемодиализа по фармакопее</t>
  </si>
  <si>
    <t>Определение  микробиологической чистоты лекарственных средств.</t>
  </si>
  <si>
    <t>Бактериологическое исследование смывов на БГКП/ ОКБ/ E.coli/энтеробактерии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</si>
  <si>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</si>
  <si>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t>
  </si>
  <si>
    <t>Бактериологическое исследование материала, хирургических инструментов, белья, эндоскопов на стерильность</t>
  </si>
  <si>
    <t>Исследование на патогенную микрофлору, в т.ч. сальмонеллы</t>
  </si>
  <si>
    <t>Энтомологическое обследование территории за чертой города методом сбора клещей, исследование материала на площади до 1га (1 кратно)</t>
  </si>
  <si>
    <t>Энтомологическое обследование территории в черте города методом сбора клещей, исследование материала на площади до 1га (1 кратно)</t>
  </si>
  <si>
    <t>Цена с учетом НДС, руб. 2021г.</t>
  </si>
  <si>
    <t xml:space="preserve"> Определение антител к вирусам гепатита С (ИФА) (lgM, lgG) один вид иммуноглобулина</t>
  </si>
  <si>
    <t>Определение антител к кори методом ИФА в одной сыворотке (lgG) один вид иммуноглобулина</t>
  </si>
  <si>
    <t>Определение антител к SARS-CoV-2 в одной сыворотке методом ИФА (Lg G)</t>
  </si>
  <si>
    <t>Определение антител к SARS-CoV-2 в одной сыворотке методом ИФА (Lg M)</t>
  </si>
  <si>
    <t>Определение антител к SARS-CoV-2 в одной сыворотке методом ИФА (Lg M, Lg G)</t>
  </si>
  <si>
    <t>Вирусологическое исследование речной, сточной воды на энтеровирусы</t>
  </si>
  <si>
    <t>Экспресс-метод определения лямблий и криптоспоридий в суспензии фекалий (иммунохроматографический метод)</t>
  </si>
  <si>
    <t>Метод ИФА</t>
  </si>
  <si>
    <t>ИФА качественное определение антител к лихорадке - Ку в материале от людей и из объектов внешней среды</t>
  </si>
  <si>
    <t>Исследования почвы на криптоспоридии</t>
  </si>
  <si>
    <t>Исследование проб биологического материала на грипп А/В с определением субтипов (H1N1/H3N2/H1N1pdm2009)</t>
  </si>
  <si>
    <t>Определение  зеараленона  в  продовольственном сырье и пищевых продуктах методом высоко-эффективной жидкостной хромотографии</t>
  </si>
  <si>
    <t>Определение окисляемости (общее количество органических веществ) в товарах народного потребления</t>
  </si>
  <si>
    <t>Определение цветности в товарах народного потребления</t>
  </si>
  <si>
    <t>Определение мутности в товарах народного потребления</t>
  </si>
  <si>
    <t>Определение массовой доли воды и летучих веществ (или сухого вещества) в парфюмерно-косметической продукции</t>
  </si>
  <si>
    <t>Измерение ЭМП от передающего радиотехнического объекта(1 объект)</t>
  </si>
  <si>
    <t>Измерение напряженности электромагнитного поля от передающего радиотехнического объекта в помещениях (1 точка)</t>
  </si>
  <si>
    <t>Измерение напряженности электромагнитного поля от передающего радиотехнического объекта на территории (1 точка)</t>
  </si>
  <si>
    <t>Оформление, выдача удостоверения</t>
  </si>
  <si>
    <t>Защита информации на личной медицинской книжке, удостоверении (1 голограмма)</t>
  </si>
  <si>
    <t>21 000 038</t>
  </si>
  <si>
    <t>Обследование пригородного поезда/электропоезда</t>
  </si>
  <si>
    <t>22 000 093</t>
  </si>
  <si>
    <t xml:space="preserve">Экспертиза проекта санитарно-защитной зоны предприятий I, II класса опасности </t>
  </si>
  <si>
    <t>Санитарно-эпидемиологическая оценка контейнерной площадки - места накопления ТКО</t>
  </si>
  <si>
    <t>Санитарно-эпидемиологическая оценка контейнерной площадки - места накопления ТКО в сельской местности</t>
  </si>
  <si>
    <t>Санитарно-эпидемиологическое обследование вагонов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</si>
  <si>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</si>
  <si>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t>
  </si>
  <si>
    <t>Сплошная дератизация железнодорожного вагона</t>
  </si>
  <si>
    <t>Дератизация железнодорожного вагона (плановая)</t>
  </si>
  <si>
    <t>Влажная дезинсекция железнодорожного вагона</t>
  </si>
  <si>
    <t>Дезинсекция железнодорожного вагона (плановая)</t>
  </si>
  <si>
    <t>Заключительная дезинфекция железнодорожного вагона</t>
  </si>
  <si>
    <t>Дезинфекция железнодорожного вагона (плановая)</t>
  </si>
  <si>
    <t>Заключительная дезинфекция помещений дезинфицирующими препаратами</t>
  </si>
  <si>
    <t>Заключительная дезинфекция пассажирского автобуса до 40 посадочных мест дезинфицирующими препаратами</t>
  </si>
  <si>
    <t>Дезинсекция зеленого массива от клеща площадью от   20000 м.кв. за 1 кв.м. социально-значимых объектов за 1 кв.м.</t>
  </si>
  <si>
    <t>Акарицидная обработка зеленого массива</t>
  </si>
  <si>
    <t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t>
  </si>
  <si>
    <t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t>
  </si>
  <si>
    <t>Филиал ФБУЗ "Центр гигиены и эпидемиологии в Алтайском крае в городах Славгород и Яровом, Бурлинском, Немецком и Хабарском районах</t>
  </si>
  <si>
    <t>Примечание</t>
  </si>
  <si>
    <t>* При сокращении срока исполнения по просьбе заказчика в 2 раза, цена услуги увеличивается</t>
  </si>
  <si>
    <t>на 40% от тарифа действующего прейскуранта (код услуги хх ххх ххх*2)</t>
  </si>
  <si>
    <t>* При сокращении срока исполнения по просьбе заказчика в 3 раза, цена услуги увеличивается</t>
  </si>
  <si>
    <t>на 70% от тарифа действующего прейскуранта (код услуги хх ххх ххх* 3)</t>
  </si>
  <si>
    <t>Заведующий ООЛД</t>
  </si>
  <si>
    <t>Заведующий отделом эпидемиологии</t>
  </si>
  <si>
    <t>Заведующий отделом профилактической дезинфекции</t>
  </si>
  <si>
    <t>Заведующий санитарно-гигиеническим отделом</t>
  </si>
  <si>
    <t>Бактериологическое исследование воды для инъекций  и воды для гемодиализа по фармакопее</t>
  </si>
  <si>
    <t>Определение катионов в воде методом капиллярного электрофореза (аммоний, калий, натрий, литий, магний, стронций, барий, кальций)</t>
  </si>
  <si>
    <t>Определение анионов в воде методом капиллярного электрофореза (хлорид-ионы, нитрит-ионы, сульфат-ионы, фосфат-ионы)</t>
  </si>
  <si>
    <t>УТВЕРЖДАЮ</t>
  </si>
  <si>
    <t xml:space="preserve"> Прейскурант </t>
  </si>
  <si>
    <t>Ед. изм.</t>
  </si>
  <si>
    <t xml:space="preserve">Приложение </t>
  </si>
  <si>
    <t>"Центр гигиены и эпидемиологии</t>
  </si>
  <si>
    <t>в Алтайском крае"</t>
  </si>
  <si>
    <t>Главный врач ФБУЗ</t>
  </si>
  <si>
    <t>Пробоподготовка при бактериологическом исследовании пищевых продуктов</t>
  </si>
  <si>
    <t>Бактериологическое исследование воды на колифаги</t>
  </si>
  <si>
    <t>Бактериологическое исследование воды на ОМЧ 37°С</t>
  </si>
  <si>
    <t>Бактериологическое исследование воды на ОМЧ 22°С</t>
  </si>
  <si>
    <t>Бактериологическое исследование воды на возбудители кишечных инфекций бактериальной природы</t>
  </si>
  <si>
    <t>Бактериологическое исследование воды на Staphylococcus aureus</t>
  </si>
  <si>
    <t>Бактериологическое исследование воды на энтерококки (фекальные стрептококки)</t>
  </si>
  <si>
    <t>Бактериологическое исследование лекарственных препаратов на микробиологическую чистоту</t>
  </si>
  <si>
    <t>Бактериологическое исследование смывов на БГКП</t>
  </si>
  <si>
    <t>Бактериологическое исследование смывов на ОКБ</t>
  </si>
  <si>
    <t>Бактериологическое исследование смывов на энтеробактерии</t>
  </si>
  <si>
    <t>Видовая диагностика членистоногих с выдачей результата исследования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</si>
  <si>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</si>
  <si>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t>
  </si>
  <si>
    <t>Лаборатория особо опасных бактериальных и вирусных инфекций</t>
  </si>
  <si>
    <t>Органолептические показатели (внешний вид, запах) в дистиллированной воде</t>
  </si>
  <si>
    <t>Содержание веществ, восстанавливающих перманганат калия в дистиллированной воде</t>
  </si>
  <si>
    <t>Массовая концентрация ионов аммония в дистиллированной воде</t>
  </si>
  <si>
    <t>Массовая концентрация нитрат-ионов в дистиллированной воде</t>
  </si>
  <si>
    <t>Массовая концентрация сульфат-ионов в дистиллированной воде</t>
  </si>
  <si>
    <t>Массовая концентрация хлорид-ионов в дистиллированной воде</t>
  </si>
  <si>
    <t>Массовая концентрация кальция в дистиллированной воде</t>
  </si>
  <si>
    <t>Массовая концентрация нитратов в минеральной воде</t>
  </si>
  <si>
    <t>Определение алюминия в питьевой воде, в воде для гемодиализа</t>
  </si>
  <si>
    <t>Определение бария в минеральной и питьевой воде, в воде для гемодиализа</t>
  </si>
  <si>
    <t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t>
  </si>
  <si>
    <t>Определение остаточного свободного  хлора в питьевой воде, воде для гемодиализа и воде бассейна</t>
  </si>
  <si>
    <t>Определение концентрации пыли (массовой концентрации дисперсной фазы аэрозолей) в воздухе рабочей зоны</t>
  </si>
  <si>
    <t>Определение крупности помола в муке</t>
  </si>
  <si>
    <t>Определение содержания витамина В1 в продовольственном сырье, пищевых продуктах флуориметрическим методом</t>
  </si>
  <si>
    <t>Определение содержания витамина В2  в продовольственном сырье, пищевых продуктах флуориметрическим методом</t>
  </si>
  <si>
    <t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t>
  </si>
  <si>
    <t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t>
  </si>
  <si>
    <t>Определение содержания витамина С в готовых пищевых  продуктах титриметрическим методом</t>
  </si>
  <si>
    <t>Определение охратоксина А в пищевых продуктах методом тонкослойной хроматографии (не включен в перечень к ТР ТС 021/2011)</t>
  </si>
  <si>
    <t>Определение Т-2 токсина в муке и хлебобулочных изделиях методом тонкослойной хроматографии (не включен в перечень к ТР ТС 021/2011)</t>
  </si>
  <si>
    <t>Бактериологическое исследование воды на обобщенные колиформные бактерии (ОКБ)</t>
  </si>
  <si>
    <t>Бактериологическое исследование воды на споры сульфитредуцирующих клостридий</t>
  </si>
  <si>
    <t>Бактериологическое исследование воды на синегнойную палочку Ps.aeruginosa.</t>
  </si>
  <si>
    <t>Бактериологическое исследование воды  на E.сoli/БГКП</t>
  </si>
  <si>
    <t>Соскоб на энтеробиоз по Рабиновичу</t>
  </si>
  <si>
    <t>Исследования овощей, фруктов, зелени на яйца гельминтов и цисты (ооцисты) патогенных кишечных простейших</t>
  </si>
  <si>
    <t>Клинический материал и объекты внешней среды методом ПЦР</t>
  </si>
  <si>
    <t>Обследование сотрудников ДОУ методом ПЦР</t>
  </si>
  <si>
    <t>Идентификация ДНК пищевой продукции методом ПЦР</t>
  </si>
  <si>
    <t>Л.А. Мишагина</t>
  </si>
  <si>
    <t>О.Ю. Санкина</t>
  </si>
  <si>
    <t>И.В. Сергиенко</t>
  </si>
  <si>
    <t>К.А. Николенко</t>
  </si>
  <si>
    <t>Определение аспартама, сахарина, кофеина и бензоата натрия в безалкогольных напитках методом высокоэффективной жидкостной хроматографии</t>
  </si>
  <si>
    <t>Определение консервантов (сорбиновой и бензойной кислот) в молочных продуктах методом высокоэффективной жидкостной хроматографии</t>
  </si>
  <si>
    <t>Определение аспартама, ацесульфама и сахарина в пищевой продукции методом высокоэффективной жидкостной хроматографии</t>
  </si>
  <si>
    <t>Определение охратоксина А в зерне и продуктах его переработки методом высокоэффективной жидкостной хроматографии</t>
  </si>
  <si>
    <t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t>
  </si>
  <si>
    <t>Определение сахарозы, глюкозы, фруктозы и сорбита в соковой продукции методом высокоэффективной жидкостной хроматографии</t>
  </si>
  <si>
    <t>Определение массовой доли витамина D в молоке и молочной продукции методом высокоэффективной жидкостной хроматографии</t>
  </si>
  <si>
    <t>Определение витамина С в пищевых продуктах методом высокоэффективной жидкостной хроматографии</t>
  </si>
  <si>
    <t>Определение витамина А (массовой доли общего каротина) в пищевых продуктах методом высокоэффективной жидкостной хроматографии</t>
  </si>
  <si>
    <t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t>
  </si>
  <si>
    <t>Определение массовой доли кобальта в мясе, включая мясо птицы, мясных и мясосодержащих продуктах методом атомно-абсорбционной спектрометрии.</t>
  </si>
  <si>
    <t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t>
  </si>
  <si>
    <t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t>
  </si>
  <si>
    <t>Определение массовой доли титруемых кислот в пересчете на сухое вещество в продуктах томатных концентрированных.</t>
  </si>
  <si>
    <t>Определение содержания витамина С в пищевых продуктах и сырье продовольственном флуориметрическим методом.</t>
  </si>
  <si>
    <t>Определение содержания селена в пищевых продуктах и продовольственном сырье флуориметрическим методом.</t>
  </si>
  <si>
    <t>Определение фруктозы, глюкозы и сахарозы в напитках, плодоовощной продукции, БАД, мёде методом капиллярного электрофореза.</t>
  </si>
  <si>
    <t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t>
  </si>
  <si>
    <t>Определение стойкости красителя к горячей воде в игрушках.</t>
  </si>
  <si>
    <t>Определение фенола в водной вытяжке из упаковки и материалов, контактирующих с пищевыми продуктами, методом газовой хроматографии.</t>
  </si>
  <si>
    <t>Определение эпихлоргидрина в водной вытяжке из упаковки и материалов, контактирующих с пищевыми продуктами, методом газовой хроматографии.</t>
  </si>
  <si>
    <t>Определение массовой доли мышьяка в парфюмерно-косметической продукции методом атомно-абсорбционной спектрометрии.</t>
  </si>
  <si>
    <t>Определение массовой доли ртути в парфюмерно-косметической продукции методом атомно-абсорбционной спектрометрии.</t>
  </si>
  <si>
    <t>Определение массовой доли свинца в парфюмерно-косметической продукции методом атомно-абсорбционной спектрометрии.</t>
  </si>
  <si>
    <t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t>
  </si>
  <si>
    <t>Определение степени свежести мяса методом гистологического исследования.</t>
  </si>
  <si>
    <t>Определение степени (этапов) созревания мяса методом гистологического исследования.</t>
  </si>
  <si>
    <t>кг.</t>
  </si>
  <si>
    <t>чел.</t>
  </si>
  <si>
    <t>шт.</t>
  </si>
  <si>
    <t>50 000 084</t>
  </si>
  <si>
    <t>Бактериологическое исследование воды плавательных бассейнов (на 5 показателей)</t>
  </si>
  <si>
    <t>50 000 085</t>
  </si>
  <si>
    <t>Отделение профилактической дезинфекции</t>
  </si>
  <si>
    <t>25 000 072</t>
  </si>
  <si>
    <t>Дезинсекция бытовых насекомых</t>
  </si>
  <si>
    <t>25 000 206</t>
  </si>
  <si>
    <t>Ежемесячная комплексная обработка объектов площадью до 50 кв.м., принадлежащих субъектам малого предпринимательства</t>
  </si>
  <si>
    <t>Бактериологическое исследование воды поверхностных водоемов, сточной воды (на  4 показателя)</t>
  </si>
  <si>
    <t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t>
  </si>
  <si>
    <t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t>
  </si>
  <si>
    <t>Определение цианокобаламина (витамина В12) в слабоалкогольных напитках (от 3 до 6 проб включительно)</t>
  </si>
  <si>
    <t>Определение цианокобаламина (витамина В12) в слабоалкогольных напитках (от 7 до 10 проб и более)</t>
  </si>
  <si>
    <t>Определение Т-2 токсина в пищевых продуктах (зерновые, зернобобовые культуры)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</si>
  <si>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</si>
  <si>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</si>
  <si>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t>
  </si>
  <si>
    <t>Бактериологическое исследование питьевой воды (на 4 показателя)</t>
  </si>
  <si>
    <t>Предоставление консультационных услуг</t>
  </si>
  <si>
    <t>Дезинсекция бытовых насекомых (за 1 кв. м.)</t>
  </si>
  <si>
    <t>Дезинсекция бытовых насекомых свыше 100 кв.м. (за 1 кв.м.)</t>
  </si>
  <si>
    <t>Комплексная обработка (дератизация, дезинсекция мух, дезинсекция бытовых насекомых) от 40 до 70 кв.м. (за 1 кв.м.)</t>
  </si>
  <si>
    <t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</si>
  <si>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Энтомологическое обследование прибрежной зоны на наличие комаров, видовая диагностика (1 объект)</t>
  </si>
  <si>
    <t>Химическое исследование воздуха рабочей зоны экспресс-методом</t>
  </si>
  <si>
    <t>Экспресс-метод определения лямблий в суспензии фекалий (иммунохроматографический метод)</t>
  </si>
  <si>
    <t>Измерение магнитной индукции гипогеомагнитного поля</t>
  </si>
  <si>
    <t>Рассмотрение материалов на размещение РЭС</t>
  </si>
  <si>
    <t>Рассмотрение материалов на использование РЭС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</si>
  <si>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</si>
  <si>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t>
  </si>
  <si>
    <t>Возмещение стоимости услуг по отправке Заказных писем: с уведомлением\без уведомления</t>
  </si>
  <si>
    <t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t>
  </si>
  <si>
    <t>Определение разовой концентрации гидроцианида (цианида водорода) в атмосферном воздухе и воздухе закрытых непроизводственных помещений</t>
  </si>
  <si>
    <t>Определение разовой концентрации  ванадия в атмосферном воздухе и воздухе замкнутых непроизводственных помещений*</t>
  </si>
  <si>
    <t>Определение разовой концентрации хрома ( VI ) оксида в атмосферном воздухе и воздухе замкнутых непроизводственных помещений*</t>
  </si>
  <si>
    <t>Определение хрома III, хрома общего в питьевой воде</t>
  </si>
  <si>
    <t>Определение флокулянта питьевой воде</t>
  </si>
  <si>
    <t>Определение хрома III, хрома общего в сточной воде</t>
  </si>
  <si>
    <t>Определение нешелушенных ядер в крупе, зерне, ядрах (недодир)</t>
  </si>
  <si>
    <t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</si>
  <si>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t>
  </si>
  <si>
    <t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</si>
  <si>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t>
  </si>
  <si>
    <t>Подготовка отчета 1-ДОЗ персонала (до 10 чел.)</t>
  </si>
  <si>
    <t>Подготовка отчета 1-ДОЗ персонала (более 10 чел.)</t>
  </si>
  <si>
    <t>Определение массовой концентрации фенола (гидроксибензола) в питьевой воде</t>
  </si>
  <si>
    <t xml:space="preserve">Определение массовой концентрации фенола (гидроксибензола) в сточной воде </t>
  </si>
  <si>
    <t>Определение массовой концентрации фенола (гидроксибензола) в природной, сточной воде</t>
  </si>
  <si>
    <t>Определение концентрации  фенола (гидроксибензола) в атмосферном воздухе и воздухе замкнутых непроизводственных помещений*</t>
  </si>
  <si>
    <t>Определение концентрации  хлорида водорода (гидрохлорида) в атмосферном воздухе и воздухе замкнутых непроизводственных помещений*</t>
  </si>
  <si>
    <t>Определение концентрации  сероводорода (дигидросульфида) в атмосферном воздухе и воздухе замкнутых непроизводственных помещений*</t>
  </si>
  <si>
    <t>Определение концентрации фенола (гидроксибензола) экспресс методом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</si>
  <si>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t>
  </si>
  <si>
    <t>Определение концентрации  акролеина (проп-2-не-1-аль) экспресс методом в воздухе рабочей зоны</t>
  </si>
  <si>
    <t>Определение концентрации ацетона (пропан-2-он)экспресс методом в воздухе рабочей зоны</t>
  </si>
  <si>
    <t>Определение концентрации ксилола (диметилбензол смесь 0-, м-, п-изомеров) экспресс методом в воздухе рабочей зоны</t>
  </si>
  <si>
    <t>Определение концентрации толуола (метилбензол) экспресс методом в воздухе рабочей зоны</t>
  </si>
  <si>
    <t>Определение концентрации уксусной кислоты  (этановой кислоты) экспресс методом в воздухе рабочей зоны</t>
  </si>
  <si>
    <t>Определение концентрации соляной кислоты (гидрохлорида, хлороводорода) экспресс методом в воздухе рабочей зоны</t>
  </si>
  <si>
    <t>Определение концентрации диэтилового эфира (этоксиэтана) экспресс методом в воздухе рабочей зоны</t>
  </si>
  <si>
    <t>Определение концентрации хлороформа (трихлорметана) экспресс методом в воздухе рабочей зоны</t>
  </si>
  <si>
    <t>Определение концентрации винилхлорида (хлорэтена) экспресс методом в воздухе рабочей зоны</t>
  </si>
  <si>
    <t>Определение концентрации стирола (этенилбензола) экспресс методом в воздухе рабочей зоны</t>
  </si>
  <si>
    <t>Определение концентрации фтористого водорода (гидрофторид) экспресс методом в воздухе рабочей зоны</t>
  </si>
  <si>
    <t>Определение концентрации сероводорода (дигидросульфит) экспресс методом в воздухе рабочей зоны</t>
  </si>
  <si>
    <t>Определение концентрации железа (дижелезо триоксид) оксида в воздухе рабочей зоны</t>
  </si>
  <si>
    <t>Определение концентрации хлористого водорода  (гидрохлорид, соляная кислота) в воздухе рабочей зоны</t>
  </si>
  <si>
    <t>Определение концентрации уксусной кислоты (этановой кислоты) в воздухе рабочей зоны</t>
  </si>
  <si>
    <t>Определение концентрации фенола (гидроксибензола) в воздухе рабочей зоны</t>
  </si>
  <si>
    <t>Определение концентрации щелочи (щелочи едкие (в пересчете на гидроксид натрия)) в воздухе рабочей зоны</t>
  </si>
  <si>
    <t>Определение концентрации свинца (свинец и его неорганические соединения (по свинцу)) в воздухе рабочей зоны</t>
  </si>
  <si>
    <t>Определение концентрации аминосоединений (ароматические) (аминобензол) в воздухе рабочей зоны</t>
  </si>
  <si>
    <t>Определение концентрации хрома, хромового ангидрида (хрома (VI) триоксид, оксида хрома (VI)) в воздухе рабочей зоны</t>
  </si>
  <si>
    <t>Определение концентрации мышьяковистого ангидрида (мышьяк неорганические соединения (по мышьяку)) в воздухе рабочей зоны</t>
  </si>
  <si>
    <t>Камерная обработка дезинфекционной камерой  ВФС 3\1,8</t>
  </si>
  <si>
    <t>Обучение по проведению входного радиационного контроля металлолома по 5 часовой программе с регистрацией и защитой информации (1 голограмма).</t>
  </si>
  <si>
    <t>к приказу №    от "    " августа  2022 г.</t>
  </si>
  <si>
    <t>__________________Д.И. Панченко</t>
  </si>
  <si>
    <t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t>
  </si>
  <si>
    <t>Выезд на отбор проб (1 выезд)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</si>
  <si>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t>
  </si>
  <si>
    <t>Консультационные услуги по составлению программ производственного контроля для объектов торговли, общественного питания</t>
  </si>
  <si>
    <t>Консультационные услуги по составлению программ производственного контроля для коммунальных объектов (аптеки, сауны, бассейны, салоны красоты и т.п.)</t>
  </si>
  <si>
    <t>Консультационные услуги по составлению программ производственного контроля для учреждений дополнительного образования</t>
  </si>
  <si>
    <t>Исследование воды на ооцисты криптоспоридий(питьевой, сточной, воды бассейнов и т.д.)</t>
  </si>
  <si>
    <t>Исследование овощей, фруктов и зелени  на цисты простейших.</t>
  </si>
  <si>
    <t>Определение массовой доли транс-изомеров жирных кислот в продуктах переработки растительных масел и животных жиров, пищевых продуктах</t>
  </si>
  <si>
    <t>Определение дезоксиниваленола (ДОН) в  продовольственном сырье и пищевых продуктах ме-тодом высокоэффективной жидкостной хроматографии</t>
  </si>
  <si>
    <t>Определение каротиноидов в функциональных пищевых продуктах растительного и животного происхождения спектрофотометрическим методом</t>
  </si>
  <si>
    <t>Определение Т-2 токсина в пищевых продуктах (зерновые, зернобобовые культуры) мето-дом иммуноферментного анализа (от 7 до 10 проб и более)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</si>
  <si>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</si>
  <si>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t>
  </si>
  <si>
    <t>Определение разовой концентрации  ртути в атмосферном воздухе и воздухе замкнутых непроизводственных помещений*</t>
  </si>
  <si>
    <t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t>
  </si>
  <si>
    <t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t>
  </si>
  <si>
    <t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t>
  </si>
  <si>
    <t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t>
  </si>
  <si>
    <t>Обучение дезинфекторов по программе повышения квалификации с регистрацией, защитой информации (1 голограмма), оформлением и выдачей удостоверения.</t>
  </si>
  <si>
    <t>Консультационные услуги по составлению программ производственного контроля для объектов пищевой промышленности</t>
  </si>
  <si>
    <t>Исследование сыворотки крови на цисти-церкоз методом ИФА (IgG)</t>
  </si>
  <si>
    <t>Исследование сыворотки крови на опи-сторхоз острый методом ИФА (IgM)</t>
  </si>
  <si>
    <t>Определение сурьмы в водах методом ИВА</t>
  </si>
  <si>
    <t>Определение висмута в водах методом ИВА</t>
  </si>
  <si>
    <t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t>
  </si>
  <si>
    <t>Составление радиационного - гигиенического паспорта территорий</t>
  </si>
  <si>
    <t>Расчет острого неканцерогенного риска- на 1 вещество</t>
  </si>
  <si>
    <t>Расчет хронического неканцерогенного риска- на 1 вещество</t>
  </si>
  <si>
    <t>Расчет канцерогенного риска- на 1 вещество</t>
  </si>
  <si>
    <t>Забор крови из вены</t>
  </si>
  <si>
    <t>Заведующий учебно-консультационным центром по защите прав потребителей, гигиенического обучения и воспитания населения</t>
  </si>
  <si>
    <t>А.В. Романова</t>
  </si>
  <si>
    <t>Дератизация жилых и общественных зданий за 1 кв.м.</t>
  </si>
  <si>
    <t>Комплексная обработка (дератизация /12/, дезинсекция мух /5/, дезинсекция бытовых насекомых /5/) № 4 (за 1 кв.м.)</t>
  </si>
  <si>
    <t>Комплексная обработка (дератизация /12/, дезинсекция мух /5/, дезинсекция бытовых насекомых /5/) № 2 (за 1 кв.м.)</t>
  </si>
  <si>
    <t>Комплексная обработка (дератизация/12/, дезинсекция мух/5/, дезинсекция бытовых насекомых/4/) № 3 (за 1 кв.м.)</t>
  </si>
  <si>
    <t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</si>
  <si>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 /12/, дезинсекция мух /5/, дезинсекция бытовых насекомых /4/) № 3 (за 1 кв.м.)</t>
  </si>
  <si>
    <t>Индикация и разрушение матрикса биопленок. Выявлением свободноживущих микроорганизмов (БГКП, S.aureus, P.aerugoinosa, сальмонеллы)</t>
  </si>
  <si>
    <t>Бактериологическое исследование отделяемого ротоглотки и носа на возбудителей дифтерии</t>
  </si>
  <si>
    <t>Лузжистость в масляничных культурах</t>
  </si>
  <si>
    <t>Измерение плотности потока альфа-,бета-частиц, МД нейтронного излучения</t>
  </si>
  <si>
    <t>Серологическое исследование на дифтерию с одним диагностикумом</t>
  </si>
  <si>
    <t>Серологическое исследование на столбняк с одним диагностикумом</t>
  </si>
  <si>
    <t>Санитарно-эпидемилологическая экспертиза протоколов исследований (измерений) в рамках установления СЗЗ для предприятий I, II класса опасности</t>
  </si>
  <si>
    <t>Санитарно-эпидемилологическая экспертиза протоколов исследований (измерений) в рамках установления СЗЗ для предприятий III, IV класса опасности</t>
  </si>
  <si>
    <t>Энтомологическое обследование территории методом сбора клещей, исследование материала на площади свыше 1га (1 кратно)</t>
  </si>
  <si>
    <t>Обеспечение эксплуатации транспорта с оказанием энтомологического обследования территории</t>
  </si>
  <si>
    <t>км</t>
  </si>
  <si>
    <t xml:space="preserve">Исследование проб биологического материала на вирус Эпштейна-Барр </t>
  </si>
  <si>
    <t>Энтомологическое исследование почвы на личинки, куколки синантропных мух</t>
  </si>
  <si>
    <t>Передвижной (палатный) рентгеновский аппарат. Дозиметрический контроль рабочих мест</t>
  </si>
  <si>
    <t>Маммограф, дентальный аппарат. Дозиметрический контроль рабочих мест, смежных помещений, территорий</t>
  </si>
  <si>
    <t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t>
  </si>
  <si>
    <t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t>
  </si>
  <si>
    <t>КТ, ангиограф (с-дуга), остеоденситометр. Дозиметрический контроль рабочих мест, смежных помещений, территорий</t>
  </si>
  <si>
    <t>Гамма - терапевтический аппарат, ускоритель.. Дозиметрический контроль рабочих мест, смежных помещений, территорий</t>
  </si>
  <si>
    <t>Лучевые досмотровые установки (РУДБТ, ИДК, НЛДУ)</t>
  </si>
  <si>
    <t>Исследование проб биологического материала на коклюш/паракоклюш/бронхосептикоз</t>
  </si>
  <si>
    <t>усл. ед.</t>
  </si>
  <si>
    <t>Исследование пищевых продуктов на массу изделия</t>
  </si>
  <si>
    <t>Исследование пищевых продуктов на: массо-вую долю начинки, глазури, толщину тестовой оболочки, толщину в местах заделки, объем продукции и т.д</t>
  </si>
  <si>
    <t>Бактериологическое исследование на дрожжи, плесени, концентрацию дрожжевых клеток</t>
  </si>
  <si>
    <t>Бактериологическое исследование воды питьевой, расфасованной в емкости на ОКБ, ТКБ, ГКБ</t>
  </si>
  <si>
    <t>Исследование сыворотки крови на коклюш методом ИФА (IgA/IgM-антител к Bordetella pertussis)</t>
  </si>
  <si>
    <t>12 000 046</t>
  </si>
  <si>
    <t>12 000 047</t>
  </si>
  <si>
    <t>Подача заявления на оформление электронной личной медицинской книжки (ЭЛМК) в ЕИАС Роспотребнадзора</t>
  </si>
  <si>
    <t>12 000 048</t>
  </si>
  <si>
    <t>Оформление выписки из ЕИАС Роспотребнадзора с данными ЭЛМК</t>
  </si>
  <si>
    <t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t>
  </si>
  <si>
    <t>Определение концентрации этилацетата экспресс методом в воздухе рабочей зоны</t>
  </si>
  <si>
    <t>Определение концентрации бутил ацетата экспресс методом в воздухе рабочей зоны</t>
  </si>
  <si>
    <t>Массовая концентрация марганца в водных вытяжках из товаров народного потребления</t>
  </si>
  <si>
    <t>Идентификация материалов (изделия из кожи)</t>
  </si>
  <si>
    <t>Массовая концентрация винилацетата в водных вытяжках из товаров народного потребления</t>
  </si>
  <si>
    <t>Дезинфекция квартир до 30 кв.м.</t>
  </si>
  <si>
    <t>Дезинфекция квартир свыше 30 кв.м.</t>
  </si>
  <si>
    <t>км.</t>
  </si>
  <si>
    <t>Метод исследования</t>
  </si>
  <si>
    <t>Исследование проб биологического материала, внешней среды на туляремию</t>
  </si>
  <si>
    <t>Исследование по идентификации рекомбинантной ДНК в пищевых продуктах (3 пробы и более)</t>
  </si>
  <si>
    <t>Исследования на холеру:  контроль питательных сред (1 вид среды)</t>
  </si>
  <si>
    <t>Исследования на ботулизм методом реакции нейтрализации на белых мышах с поливалентной сывороткой (смесью сывороток типа А, В, С, Е, F)</t>
  </si>
  <si>
    <t>Исследования на ботулизм методом реакции нейтрализации на белых мышах с моновалентными сыворотками типа А, В, С, Е, F</t>
  </si>
  <si>
    <t>Исследования на иерсиниоз серологическим методом от людей и грызунов  (РНГА) с диагностикумом О3</t>
  </si>
  <si>
    <t>Исследования на иерсиниоз серологическим методом от людей и грызунов  (РНГА) с диагностикумом О9</t>
  </si>
  <si>
    <t>Иммуноферментный анализ (ИФА) - определение антигена коксиелл Бернета (Ку-лихорадка) во внешней среде (органы грызунов, сено, солома, шерсть, клещи)</t>
  </si>
  <si>
    <t>Иммуноферментный анализ (ИФА) - определение антител класса G к токсину Листериолизин О (полуколич. метод) в материале от мелких млекопитающих</t>
  </si>
  <si>
    <t>Иммуноферментный анализ (ИФА) - определение антител класса G к патогенным лептоспирам в материале от мелких млекопитающих</t>
  </si>
  <si>
    <t>Обучение санитарно-паразитологическим методом исследования; диагностике гельминтозов, протозоозов, малярии</t>
  </si>
  <si>
    <t>Исследования почвы, песка на жизнеспособные яйца и личинки гельминтов и цисты (ооцисты) патогенных кишечных простейших</t>
  </si>
  <si>
    <t>Исследования воды  на цисты и ооцисты патогенных простейших, яйца и личинки гельминтов</t>
  </si>
  <si>
    <t>паразитологический</t>
  </si>
  <si>
    <t>иммунохроматографический</t>
  </si>
  <si>
    <t>санитарно-паразитологический</t>
  </si>
  <si>
    <t>энтомологический</t>
  </si>
  <si>
    <t>иммуноферментный анализ</t>
  </si>
  <si>
    <t>серологический</t>
  </si>
  <si>
    <t>разделенный импеданс</t>
  </si>
  <si>
    <t>газохроматографический</t>
  </si>
  <si>
    <t>атомно-абсорбционный</t>
  </si>
  <si>
    <t>инверсирсионно-вольамперометрический</t>
  </si>
  <si>
    <t>потенциометрический</t>
  </si>
  <si>
    <t>кондуктометрический</t>
  </si>
  <si>
    <t>инверсионно-вольамперометрический</t>
  </si>
  <si>
    <t>фотометрический</t>
  </si>
  <si>
    <t>хроматографический</t>
  </si>
  <si>
    <t>экспресс-метод</t>
  </si>
  <si>
    <t>хромато-масс-спектрометрический</t>
  </si>
  <si>
    <t>метод инверсионной вольтамперометрии</t>
  </si>
  <si>
    <t>бактериологический</t>
  </si>
  <si>
    <t>Бактериологическое исследование на Enterobacteriaceae</t>
  </si>
  <si>
    <t>Бактериологическое исследование воды на C.albicans</t>
  </si>
  <si>
    <t>Бактериологическое исследование смывов на листерии</t>
  </si>
  <si>
    <t>биологический</t>
  </si>
  <si>
    <t>полимеразная цепная реакция</t>
  </si>
  <si>
    <t>Санитарно-гигиеническая лаборатория испытательного лабораторного центра</t>
  </si>
  <si>
    <t>Определение массовой концентрации сероводорода в питьевой воде и воде упакованной в емкости</t>
  </si>
  <si>
    <t>Определение гидрокарбонат-ионов в минеральной воде</t>
  </si>
  <si>
    <t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t>
  </si>
  <si>
    <t>Определение наличия пыльцевых зерен, частоты встречаемости пыльцевых зерен в мёде</t>
  </si>
  <si>
    <t>Определение массовой доли сорбата калия (натрия), бензоата натрия в масложировой продукции титриметрическим методом</t>
  </si>
  <si>
    <t>Определение содержания бацитрацина в пищевой продукции животного происхождения (от 1 до 2 проб включительно)</t>
  </si>
  <si>
    <t>Определение цианокобаламина (витамина В12) в слабоалкогольных напитках (от 1 до 2 проб включительно)</t>
  </si>
  <si>
    <t>Определение Т-2 токсина в пищевых продуктах (зерновые, зернобобовые культуры) методом иммуноферментного анализа (от 1 до 2 проб включительно)</t>
  </si>
  <si>
    <t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t>
  </si>
  <si>
    <t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</si>
  <si>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</si>
  <si>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t>
  </si>
  <si>
    <t>Определение содержания белка (общего) в пищевой продукции</t>
  </si>
  <si>
    <t>Определение влаги и сухих веществ ( при определенной температуре и фиксированном времени)</t>
  </si>
  <si>
    <t>Определение влаги и сухих веществ (до постоянной массы)</t>
  </si>
  <si>
    <t>Определение зольности (массовой доли золы / общей золы)</t>
  </si>
  <si>
    <t>Определение растворимых сухих веществ рефрактометрическим методом</t>
  </si>
  <si>
    <t>Определение РН /активной кислотности в продовольственном сырье, пищевых продуктах</t>
  </si>
  <si>
    <t>Определение перекиси водорода в молочной продукции (качественное)</t>
  </si>
  <si>
    <t>Определение аммиака в молочной продукции (качественное)</t>
  </si>
  <si>
    <t>Определение соды в молоке, молочной продукции (качественное)</t>
  </si>
  <si>
    <t>Определение массовой доли сорбиновой кислоты в плодоовощной продукции фотометрическим методом</t>
  </si>
  <si>
    <t>Определение массовой доли бензойной кислоты в плодоовощной продукции фотометрическим методом</t>
  </si>
  <si>
    <t>Определение массовой доли влаги в обезжиренном веществе (СОМО) в молочных продуктах</t>
  </si>
  <si>
    <t>Определение  массовой доли жира (метод  Гербера)</t>
  </si>
  <si>
    <t>Определение  массовой доли жира (метод Сокслета)</t>
  </si>
  <si>
    <t>Определение массовой доли жира (экстракционно-весовой метод)</t>
  </si>
  <si>
    <t>Определение  массовой доли поваренной соли (хлористого натрия)  в пищевых продуктах</t>
  </si>
  <si>
    <t>Определение посторонних примесей</t>
  </si>
  <si>
    <t>Определение  металломагнитной примеси</t>
  </si>
  <si>
    <t>Определение минеральных примесей</t>
  </si>
  <si>
    <t>Определение массовой доли нитратов в овощах потенциометрическим методом</t>
  </si>
  <si>
    <t>Определение качества термической обработки мясных и рыбных кулинарных изделий</t>
  </si>
  <si>
    <t>Определение гидрокисметилфурфураля (оксиметилфурфурола ( ОМФ)) в мёде (качественное)</t>
  </si>
  <si>
    <t>Определение механических примесей</t>
  </si>
  <si>
    <t>Определение массовой доли бенз(а)пирена в пищевых продуктах методом высокоэффективной жидкостной хроматографии</t>
  </si>
  <si>
    <t>Определение содержания токсичных микропримесей в водке газохроматографическим методом</t>
  </si>
  <si>
    <t>Определение стеринов растительных жиров в жировой фазе (молоко и молочная продукция) методом газожидкостной хроматографии стеринов по ГОСТ 31979-2012</t>
  </si>
  <si>
    <t>Определение гидроксиметилфурфураля (оксиметилфурфурола(ОМФ)) в мёде (количественное)</t>
  </si>
  <si>
    <t>Определение левомицетина (хлорамфеникола) в продуктах животного происхождения методом иммуноферментного анализа (от 1 до 2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</si>
  <si>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</si>
  <si>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</si>
  <si>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t>
  </si>
  <si>
    <t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t>
  </si>
  <si>
    <t>Определение оксиметилфурфурола в продуктах переработки плодов и овощей фотометрическим методом</t>
  </si>
  <si>
    <t>Определение кислотности  жировой фазы в сливочном масле и спредах</t>
  </si>
  <si>
    <t>Определение примесей растительного происхождения</t>
  </si>
  <si>
    <t>Определение марганца, железа в природной, сточной воде (за один элемент)</t>
  </si>
  <si>
    <t>Определение висмута, мышьяка в водах (ААС методом) за один элемент</t>
  </si>
  <si>
    <t>Определение ванадия, молибдена  в водах (ААС методом) за один элемент</t>
  </si>
  <si>
    <t>Приготовление вытяжек из одежды, обуви, тканей, средств индивидуальной защиты</t>
  </si>
  <si>
    <t>Определение формальдегида в  модельной вытяжке из образца (игрушки, материалы, контактирующие с пищевыми продуктами, средства индивидуальной защиты)</t>
  </si>
  <si>
    <t>Определение химической стойкости лакокрасочного покрытия металлических крышек (кипячение в модельных растворах)</t>
  </si>
  <si>
    <t>Определение фенола в модельной вытяжке из образца (игрушки, средства индивидуальной защиты, одежда, ткани, обувь)</t>
  </si>
  <si>
    <t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t>
  </si>
  <si>
    <t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t>
  </si>
  <si>
    <t>Определение массы изделия для учащихся</t>
  </si>
  <si>
    <t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t>
  </si>
  <si>
    <t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t>
  </si>
  <si>
    <t>Определение среднесуточной концентрации гидрофторида (фторида водорода) в атмосферном воздухе и воздухе замкнутых непроизводственных помещений.</t>
  </si>
  <si>
    <t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t>
  </si>
  <si>
    <t>Определение среднесуточной концентрации  диоксида  азота в атмосферном воздухе и воздухе  замкнутых непроизводственных помещений*.</t>
  </si>
  <si>
    <t>Определение среднесуточной концентрации  фенола (гидроксибензола) в атмосферном воздухе и воздухе замкнутых непроизводственных помещений*.</t>
  </si>
  <si>
    <t>Определение среднесуточной концентрации  формальдегида в атмосферном воздухе и воздухе замкнутых  непроизводственных помещений*.</t>
  </si>
  <si>
    <t>Определение среднесуточной концентрации  двуокиси марганца в атмосферном воздухе и воздухе замкнутых  непроизводственных помещений*.</t>
  </si>
  <si>
    <t>Определение среднесуточной концентрации  углесодержащего аэрозоля (сажи) в атмосферном воздухе и воздухе  замкнутых непроизводственных помещений.</t>
  </si>
  <si>
    <t>Определение среднесуточной концентрации  пыли (взвешенных частиц) в атмосферном воздухе и воздухе  замкнутых непроизводственных помещений*.</t>
  </si>
  <si>
    <t>Определение среднесуточной концентрации  хлора в атмосферном воздухе и воздухе  замкнутых непроизводственных помещений*.</t>
  </si>
  <si>
    <t>Определение среднесуточной концентрации окиси углерода в атмосферном воздухе и воздухе  замкнутых непроизводственных помещений*.</t>
  </si>
  <si>
    <t>Определение среднесуточной концентрации  хлорида водорода (гидрохлорида) в атмосферном воздухе и воздухе замкнутых непроизводственных помещений*.</t>
  </si>
  <si>
    <t>Определение среднесуточной концентрации   аммиака в атмосферном воздухе и воздухе  замкнутых непроизводственных помещений*.</t>
  </si>
  <si>
    <t>Определение среднесуточной концентрации  бензола, метанола в атмосферном воздухе и воздухе замкнутых непроизводственных помещений  (1 вещество).</t>
  </si>
  <si>
    <t>весовой (гравиметрический)</t>
  </si>
  <si>
    <t>экспресс-метод с применением газоанализатора Палладий и К-100</t>
  </si>
  <si>
    <t>экспресс-метод с применением газоанализатора ГАНК-4</t>
  </si>
  <si>
    <t>пьезометрический, экспресс-метод с применением анализатора АТМАС</t>
  </si>
  <si>
    <t>пьезометрический, экспресс-метод, расчетный</t>
  </si>
  <si>
    <t>фотометрический, расчетный</t>
  </si>
  <si>
    <t>весовой, расчетный</t>
  </si>
  <si>
    <t>экспресс-метод с применением газоанализатора Палладий, К-100; расчетный</t>
  </si>
  <si>
    <t>экспресс-метод, расчетный</t>
  </si>
  <si>
    <t>хроматографический, расчетный</t>
  </si>
  <si>
    <t>Определение калорийности и химического состава одного блюда (масса изделия, сухие вещества, жир, белок, зола, углеводы, энергетическая ценность)</t>
  </si>
  <si>
    <t>гравиметрический, титриметрический, кислотный, расчётный</t>
  </si>
  <si>
    <t xml:space="preserve">визуальный </t>
  </si>
  <si>
    <t>визуальный</t>
  </si>
  <si>
    <t>органолептический</t>
  </si>
  <si>
    <t>гравиметрический / весовой</t>
  </si>
  <si>
    <t>титриметрический</t>
  </si>
  <si>
    <t>бутирометрический (метод  Гербера)</t>
  </si>
  <si>
    <t>экстракционно-весовой метод (метод Сокслета)</t>
  </si>
  <si>
    <t>рефрактометрический метод</t>
  </si>
  <si>
    <t>электрохимический</t>
  </si>
  <si>
    <t>1.1. Определение физико-химических показателей в продукции общественного питания</t>
  </si>
  <si>
    <t>1. Санитарно-гигиенические исследования продовольственного сырья и пищевой продукции на физико-химические показатели</t>
  </si>
  <si>
    <t>1.2. Определение физико-химических показателей в пищевой продукции</t>
  </si>
  <si>
    <t>1.3. Определение наличия примесей в пищевой продукции</t>
  </si>
  <si>
    <t>визуальный / гравиметрический</t>
  </si>
  <si>
    <t>1.4. Определение физико-химических показателей в мясе и мясной продукции, яйцах, продуктах их переработки</t>
  </si>
  <si>
    <t>1.5. Определение физико-химических показателей в молоке и молочной продукции</t>
  </si>
  <si>
    <t>расчетный</t>
  </si>
  <si>
    <t>ареометрический / пикнометрический</t>
  </si>
  <si>
    <t>физический</t>
  </si>
  <si>
    <t>1.6. Определение физико-химических показателей в рыбе и рыбной продукции</t>
  </si>
  <si>
    <t>1.7. Определение физико-химических показателей в муке, крупе, макаронах, хлебобулочных изделиях</t>
  </si>
  <si>
    <t>гравиметрически / физический</t>
  </si>
  <si>
    <t>визульный</t>
  </si>
  <si>
    <t>1.8. Определение физико-химических показателей в сахаре, кондитерских изделяих, мёде</t>
  </si>
  <si>
    <t>рефрактометрический</t>
  </si>
  <si>
    <t>визуальный / микроскопический</t>
  </si>
  <si>
    <t>гравиметрический / расчетный</t>
  </si>
  <si>
    <t>1.9. Определение физико-химических показателей в плодах, продуктах переработки фруктов и овощей, чае, кофе</t>
  </si>
  <si>
    <t>тотометрический</t>
  </si>
  <si>
    <t>титриметрический / расчетный</t>
  </si>
  <si>
    <t>потенциометрический / электрохимический</t>
  </si>
  <si>
    <t>фитриметрический</t>
  </si>
  <si>
    <t>1.10. Определение физико-химических показателей в масложировой продукции</t>
  </si>
  <si>
    <t>экстракционно-весовой</t>
  </si>
  <si>
    <t>1.11. Определение физико-химических показателей в напитках (безалкогольный, алкогольных, спиртных)</t>
  </si>
  <si>
    <t>пикнометрический</t>
  </si>
  <si>
    <t>пикнометричсекий / ареометрический</t>
  </si>
  <si>
    <t>дистилляционный</t>
  </si>
  <si>
    <t>дистилляционный / Расчетный</t>
  </si>
  <si>
    <t>1.12. Определение прочих физико-химических показателей в пищевой продукции</t>
  </si>
  <si>
    <t>флуориметрический</t>
  </si>
  <si>
    <t>капиллярный электрофорез</t>
  </si>
  <si>
    <t>2. Санитарно-гигиенические исследования продовольственного сырья и пищевой продукции на показатели качества и безопасности</t>
  </si>
  <si>
    <t>2.1. Исследования методом тонкослойной хроматографии (ТСХ)</t>
  </si>
  <si>
    <t>2.2. Исследования  методом иммуноферментного анализа (ИФА)</t>
  </si>
  <si>
    <t>2.3. Исследования методом высокоэффективной жидкостной хромотографии (ВЭЖХ)</t>
  </si>
  <si>
    <t>2.4. Исследования атомно-абсорбционным методом (ААС)</t>
  </si>
  <si>
    <t>2.5. Исследования газохроматографическим методом (ГХ)</t>
  </si>
  <si>
    <t>2.6. Исследования инверсионно-вольтамперометрическим методом (ИВА)</t>
  </si>
  <si>
    <t>3. Определение органолептических и химических показателей в питьевой воде</t>
  </si>
  <si>
    <t>4. Определение органолептических и химических показателей в минеральной воде</t>
  </si>
  <si>
    <t>5. Определение химических показателей сточных вод (без очистки)</t>
  </si>
  <si>
    <t>6. Определение органолептических и химических показателей природной, сточной воды</t>
  </si>
  <si>
    <t>7. Определение органолептических и химических показателей дистиллированной воды</t>
  </si>
  <si>
    <t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</si>
  <si>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9. Исследования почвы атомно-абсорбционным методом</t>
  </si>
  <si>
    <t>10. Дезинфицирующие средства</t>
  </si>
  <si>
    <t>11. Химическое исследование атмосферного воздуха и воздуха замкнутых непроизводственных помещений</t>
  </si>
  <si>
    <t>11.1. Определение разовых концентраций (однократный отбор и исследование проб)</t>
  </si>
  <si>
    <t>11.2. Определение среднесуточных концентраций (отбор и исследования проб 4 раза в сутки)</t>
  </si>
  <si>
    <t>12. Химическое исследование воздуха рабочей зоны экспресс-методом</t>
  </si>
  <si>
    <t>13. Химическое исследование воздуха рабочей зоны</t>
  </si>
  <si>
    <t>гравиметрический/весовой</t>
  </si>
  <si>
    <t>амперометрический</t>
  </si>
  <si>
    <t>физико-механический</t>
  </si>
  <si>
    <t>физические факторы</t>
  </si>
  <si>
    <t>тонкослойная хроматография</t>
  </si>
  <si>
    <t>газожидкостная хроматография</t>
  </si>
  <si>
    <t>высокоэффективная жидкостная хроматография</t>
  </si>
  <si>
    <t>гравиметрический</t>
  </si>
  <si>
    <t>экспресс-метод (газоанализатор)</t>
  </si>
  <si>
    <t>иссл.</t>
  </si>
  <si>
    <t>1.13. Исследования пищевых продуктов гистологическим методом</t>
  </si>
  <si>
    <t>Измерение МАЭД гамма-излучения на местности, в здании (не менее 5 исследований)</t>
  </si>
  <si>
    <t>Измерение МАЭД гамма-и рентгеновского - излучения на радиологическом объекте (не менее 5 исследований)</t>
  </si>
  <si>
    <t>Спектрометрическое исследование стройматериалов, шлаков, песка песочниц детских организаций</t>
  </si>
  <si>
    <t>Термолюминесцентный метод</t>
  </si>
  <si>
    <t>Спектрометрический метод</t>
  </si>
  <si>
    <t>Экспертиза проектов зон санитарной охраны с количеством источников волоснабжения от 6 до 10</t>
  </si>
  <si>
    <t>Экспертиза проектов зон санитарной охраны с количеством источников волоснабжения не более 5</t>
  </si>
  <si>
    <t>Экспертиза проектов зон санитарной охраны с количеством источников волоснабжения от 11 до 20</t>
  </si>
  <si>
    <t>Экспертиза проектов зон санитарной охраны с количеством источников волоснабжения более 20</t>
  </si>
  <si>
    <t>Исследование сыворотки крови на клонорхоз методом                        ИФА (IgG)</t>
  </si>
  <si>
    <t>Исследование сыворотки крови на трихинеллез острый методом ИФА(IgМ)</t>
  </si>
  <si>
    <t>Исследование сыворотки крови на трихинеллез хронический методом ИФА(IgG)</t>
  </si>
  <si>
    <t>Исследование сыворотки крови на описторхоз хронический методом ИФА (IgG)</t>
  </si>
  <si>
    <t>Исследование сыворотки крови  на эхинококкоз методом               ИФА (IgG)</t>
  </si>
  <si>
    <t>Исследование сыворотки крови на  аскаридоз методом ИФА(IgG)</t>
  </si>
  <si>
    <t>Исследование сыворотки крови  на токсокароз методом ИФА(IgG)</t>
  </si>
  <si>
    <t>Исследование сыворотки крови на токсоплазмоз острый методом  ИФА (IgМ)</t>
  </si>
  <si>
    <t>Сыворотки крови  на токсоплазмоз хронический  методом               ИФА (IgG)</t>
  </si>
  <si>
    <t>Исследование сыворотки крови на лямблиоз методом ИФА(суммарный IgA/IgM/IgG)</t>
  </si>
  <si>
    <t>-</t>
  </si>
  <si>
    <t>Оценка риска здоровью населения</t>
  </si>
  <si>
    <t>Оценка риска здоровью населения при воздействии химических веществ, содержащихся в воде (до 10 веществ)</t>
  </si>
  <si>
    <t>Оценка риска здоровью населения при воздействии химических веществ, содержащихся в воде (более 10 веществ)</t>
  </si>
  <si>
    <t>Определение  массовой доли клетчатки в жмыхе, в мясокостной муке, комбикормах</t>
  </si>
  <si>
    <t>весовой</t>
  </si>
  <si>
    <t>сокслета</t>
  </si>
  <si>
    <t>фотоколорометрический</t>
  </si>
  <si>
    <t>атомно-абсорбционный (гибридный)</t>
  </si>
  <si>
    <t>методом сбора клещей</t>
  </si>
  <si>
    <t>методом учета личинок</t>
  </si>
  <si>
    <t>методом ловушко-суток</t>
  </si>
  <si>
    <t>методом обследования и оценки</t>
  </si>
  <si>
    <t>спектрометрический</t>
  </si>
  <si>
    <t>радиометрический</t>
  </si>
  <si>
    <t>Радиометрический метод</t>
  </si>
  <si>
    <t>дозиметрический</t>
  </si>
  <si>
    <t>радонометрический</t>
  </si>
  <si>
    <t>термолюминесцентный</t>
  </si>
  <si>
    <t>Измерение активности изотопов радона в воздухе помещений</t>
  </si>
  <si>
    <t>Измерение плотности потока радона с поверхности грунта</t>
  </si>
  <si>
    <t>гистологический</t>
  </si>
  <si>
    <t>токсикологический</t>
  </si>
  <si>
    <t>Определение массовой концентрации летучих фенолов в водной вытяжке из различных материалов, фотометрическим методом после отгонки с паром</t>
  </si>
  <si>
    <t>м2</t>
  </si>
  <si>
    <t>Органолептические показатели питьевой воды (цветность, запах при 20 град., запах при 60 град., вкус, привкус, мутность)</t>
  </si>
  <si>
    <t>Оформление (восстановление) бланка личной медицинской книжки</t>
  </si>
  <si>
    <t>Оформление (восстановление) бланка личной медицинской книжки с фотографией</t>
  </si>
  <si>
    <t>12 000 049</t>
  </si>
  <si>
    <t>Гигиеническая подготовка декретированного контингента</t>
  </si>
  <si>
    <t>14. Исследование объектов окружающей среды на токсичность</t>
  </si>
  <si>
    <t>Определение индекса токсичности воды пить-евой, воды природной, воды сточной</t>
  </si>
  <si>
    <t>Определение индекса токсичности осадков сточных вод, почвы, почвогрунтов</t>
  </si>
  <si>
    <t>Определение микробной трансглутаминазы (МТГ) в пищевых продуктах методом имму-ноферментного анализа</t>
  </si>
  <si>
    <t>Определение среднесуточной концентрации бенз(а)пирена в атмосферном воздухе и возду-хе замкнутых непроизводственных помеще-ний методом высокоэффективной жидкостной хроматографии</t>
  </si>
  <si>
    <t>Определение концентрации бенз(а)пирена в воздухе рабочей зоны методом высокоэффективной жидкостной хроматографии</t>
  </si>
  <si>
    <t>Исследование биологического материала на метапневмовирус/респираторно-синцитиальный вирус</t>
  </si>
  <si>
    <t>Исследование проб биологического материала, внешней среды на шигеллы, сальмонеллы, кампилобактерии, эшерихии</t>
  </si>
  <si>
    <t>Энтомологическое обследование территории после проведения акарицидной обработки на площади до 1 га (объект)</t>
  </si>
  <si>
    <t>га.</t>
  </si>
  <si>
    <t xml:space="preserve">Экспертиза проекта санитарно-защитной зоны предприятий III - V класса опасности </t>
  </si>
  <si>
    <t>Энтомологическое обследование территории после проведения акарицидной обработки на площади свыше 1 га (га)</t>
  </si>
  <si>
    <t>Определение  массовой доли мышьяка, селена в продовольственном сырье, пищевых продуктах за один показатель</t>
  </si>
  <si>
    <t>Определение калорийности одного блюда (масса изделия, сухие вещества, жир, энергетическая ценность)</t>
  </si>
  <si>
    <t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t>
  </si>
  <si>
    <t xml:space="preserve"> на платные услуги (работы) ФБУЗ "Центр гигиены и эпидемиологии в Алтайском крае"  с  01.01.2026г.                                                                                          </t>
  </si>
  <si>
    <t>Определение антител (Lg G) к хантавирусам методом ИФА в сыворотке крови</t>
  </si>
  <si>
    <t>Определение антител (lg M) к возбудителю ЛЗН методом ИФА в сыворотке крови</t>
  </si>
  <si>
    <t>Определение антител (lg G) к возбудителю ЛЗН методом ИФА в сыворотке крови</t>
  </si>
  <si>
    <t>Определение антител (Lg G) к вирусу кори в сыворотке крови</t>
  </si>
  <si>
    <t>Определение антител (Lg G) к краснухе методом ИФА в сыворотке крови</t>
  </si>
  <si>
    <t>Определение антител (lg M) к вирусу эпидемического паротита методом ИФА в сыворотке крови</t>
  </si>
  <si>
    <t>Определение антител (lg G) к вирусу эпидемического паротита методом ИФА в сыворотке крови</t>
  </si>
  <si>
    <t>Определение HBS - антигенаметодом ИФА в сыворотке крови (в случае положительного результата выполняется дополнительно подтверждающий тест)</t>
  </si>
  <si>
    <t>Определение антител к вирусу гепатита С методом ИФА в сыворотке крови (в случае положительного результата выполняется дополнительно подтверждающий тест)</t>
  </si>
  <si>
    <t>Определение антител (lg M) к вирусам гепатита А методом ИФА в сыворотке крови</t>
  </si>
  <si>
    <t>Определение антител (lg M) к цитамегаловирусу методом ИФА в сыворотке крови</t>
  </si>
  <si>
    <t>Определение антител (lg M) к вирусу простого герпеса 1 и 2 типов методом ИФА  в сыворотке крови</t>
  </si>
  <si>
    <t>Определение антител (lg M) к вирусу Эпштейна-Барр методом ИФА в сыворотке крови</t>
  </si>
  <si>
    <t>Определение антител (lg M) к вирусу клещевого энцефалита методом ИФА в сыворотке крови</t>
  </si>
  <si>
    <t>Определение антител (lg G) к вирусу клещевого энцефалита методом ИФА в сыворотке крови</t>
  </si>
  <si>
    <t>Определение антител (lg M) к клещевому боррелиозу методом ИФА в сыворотке крови</t>
  </si>
  <si>
    <t>Определение антител (lg G) к клещевому боррелиозу методом ИФА в сыворотке крови</t>
  </si>
  <si>
    <t>Определение антигена клещевого энцефалита методом ИФА в спиномозговой жидкости/клещах</t>
  </si>
  <si>
    <t>Определение антигена вируса гепатита А методом ИФА в фекалиях</t>
  </si>
  <si>
    <t>Определение антигена  ротавирусов методом ИФА в фекалиях</t>
  </si>
  <si>
    <t>Определение антигена вируса гепатита А методом ИФА с использованием микропористого стекла в воде</t>
  </si>
  <si>
    <t>Исследование антигена ротавирусов методом ИФА с использованием макропористого стекла в воде</t>
  </si>
  <si>
    <t>Цена без учета НДС, руб. 2026 год</t>
  </si>
  <si>
    <t>Цена с учетом НДС, руб. 2026 год</t>
  </si>
  <si>
    <t>Определение антител к вирусу гриппа птиц (H5N1)  методом РТГА в сыворотке крови</t>
  </si>
  <si>
    <t>Исследование проб биологического материала на аденовирус/бокавирус</t>
  </si>
  <si>
    <t>Исследование проб биологического материала на коронавирусную инфекцию</t>
  </si>
  <si>
    <t>Исследование проб биологического материала, внешней среды на новую коронавирусную инфекцию SARS-CoV-2</t>
  </si>
  <si>
    <t>Исследование объектов внешней среды методом смывов на новую коронавирусную инфекцию SARS-CoV-2</t>
  </si>
  <si>
    <t>Исследование проб воды, в т.ч. бассейнов на новую коронавирусную инфекцию SARS-CoV-2</t>
  </si>
  <si>
    <t>Исследование по идентификации видовой принадлежности ДНК курицы/индейки</t>
  </si>
  <si>
    <t>Исследование фекалий на криптоспоридии (методом протозооскопии)</t>
  </si>
  <si>
    <t>Определение суммарного содержания флавоноидов в биологически активных добавках к пище</t>
  </si>
  <si>
    <t>Определение перманганатной окисляемости  питьевой воды и воды бассейнов</t>
  </si>
  <si>
    <t>Определение жесткости питьевой воды и воды бассейнов</t>
  </si>
  <si>
    <t>Определение бора в питьевой, минеральной водах</t>
  </si>
  <si>
    <t>Определение нитратов в питьевой воде и воде бассейнов</t>
  </si>
  <si>
    <t>Определение меди, цинка, свинца, кадмия в питьевой воде, в воде для гемодиализа (1 элемент)</t>
  </si>
  <si>
    <t>Определение аммиака в питьевой воде и воде бассейнов</t>
  </si>
  <si>
    <t>Определение нитритов в питьевой воде и воде бассейнов</t>
  </si>
  <si>
    <t>Определение полифосфатов, фосфатов в водах</t>
  </si>
  <si>
    <t>Определение суммы солевого состава  в питьевой воде</t>
  </si>
  <si>
    <t>Определение внешнего вида, прозрачности, цвета, запаха и вкуса в минеральной воде</t>
  </si>
  <si>
    <t>Определение  меди, цинка, свинца, кадмия  в минеральной воде (1 элемент)</t>
  </si>
  <si>
    <t xml:space="preserve"> Определение меди цинка, свинца, кадмия  в сточной воде (1 элемент)</t>
  </si>
  <si>
    <t>Определение АПАВ в природной, сточной воде</t>
  </si>
  <si>
    <t>Определение растворённого кислорода в природной воде</t>
  </si>
  <si>
    <t>Определение концентрации  углесодержащего аэрозоля (углерод пигмент черный, сажа) в атмосферном воздухе и воздухе непроизводственных помещений</t>
  </si>
  <si>
    <t>Исследования непродовольственной продукции (товаров народного потребления)</t>
  </si>
  <si>
    <t>Энтомологическое обследование территории методом сбора клещей, исследование материала на площади до 1га (1 кратно, 1 объект)</t>
  </si>
  <si>
    <t>Экспертиза проекта размещения рентгеновского оборудования (1 аппарат)</t>
  </si>
  <si>
    <t>Экспертиза проекта размещения рентгеновского оборудования (2 и более аппаратов)</t>
  </si>
  <si>
    <t>Дератизация 1 кв.м. объектов  площадью свыше 2000 кв.м.</t>
  </si>
  <si>
    <t>Дератизация по договорам объекта площадью от 1000 кв.м.</t>
  </si>
  <si>
    <t>Дератизация по договорам объекта площадью от 501 кв.м. до 1000 кв.м. (1кв.м.)</t>
  </si>
  <si>
    <t>Дератизация  за 1 кв.м.</t>
  </si>
  <si>
    <t>Дератизациясоциально-значимых объектов (за 1 кв.м)</t>
  </si>
  <si>
    <t>Дератизация  1 кв.м.</t>
  </si>
  <si>
    <t>Дератизация по договорам (1кв.м.)</t>
  </si>
  <si>
    <t>Дератизация по договорам объекта площадью от 200 кв.м. (1 кв.м.)</t>
  </si>
  <si>
    <t>Дератизация по договорам  площадью от 100 кв.м. (1 кв.м.)</t>
  </si>
  <si>
    <t>Дератизация по договорам объекта площадью от 100 кв.м. (1 кв.м.)</t>
  </si>
  <si>
    <t>Дератизация 1 кв.м. объекта площадью от 100 кв.м.</t>
  </si>
  <si>
    <t>Дератизация по договорам объекта площадью от 301 кв.м.  До 1000 кв.м. (1 кв.м.)</t>
  </si>
  <si>
    <t>Дезинсекция бытовых насекомых по договорам (за 1  кв.м.)</t>
  </si>
  <si>
    <t xml:space="preserve">Дезинсекция мух до 100 кв.м.  (за 1 кв.м) </t>
  </si>
  <si>
    <t>Заключительная дезинфекция легкового автомобиля дезинфицирующими препаратами в период эпидемиологической ситуации</t>
  </si>
  <si>
    <t>Заключительная дезинфекция грузового автомобиля дезинфицирующими препаратами в период эпидемиологической ситуации</t>
  </si>
  <si>
    <t>Заключительная дезинфекция самолета до 50 пассажирских мест дезинфицирующими препаратами в период эпидемиологической ситуации</t>
  </si>
  <si>
    <t>Заключительная дезинфекция самолета от 51 до 100 пассажирских мест дезинфицирующими препаратами в период эпидемиологической ситуации</t>
  </si>
  <si>
    <t>Заключительная дезинфекция самолета от 101 до 150 пассажирских мест дезинфицирующими препаратами в период эпидемиологической ситуации</t>
  </si>
  <si>
    <t>Заключительная дезинфекция самолета от 151 до 200 пассажирских мест дезинфицирующими препаратами в период эпидемиологической ситуации</t>
  </si>
  <si>
    <t>Заключительная дезинфекция самолета от 201 до 250 пассажирских мест дезинфицирующими препаратами в период эпидемиологической ситуации</t>
  </si>
  <si>
    <t>Заключительная дезинфекция самолета от 251 до 300 пассажирских мест дезинфицирующими препаратами в период эпидемиологической ситуации</t>
  </si>
  <si>
    <t>Заключительная дезинфекция вертолета до 15 пассажирских мест дезинфицирующими препаратами в период эпидемиологической ситуации</t>
  </si>
  <si>
    <t>Дератизация (за 1 кв.м)</t>
  </si>
  <si>
    <t>Дератизация по договорам объекта площадью от 1000 кв.м. (1кв.м.)</t>
  </si>
  <si>
    <t>Дератизация социально-значимых объектов (за 1 кв.м)</t>
  </si>
  <si>
    <t>Дератизация 1кв.м.</t>
  </si>
  <si>
    <t>Дератизация по договорам площадью от 100 кв.м. (1 кв.м.)</t>
  </si>
  <si>
    <t>Дератизация по договорам объекта площадью от 301 кв.м.  до 1000 кв.м. (1 кв.м.)</t>
  </si>
  <si>
    <t>Дезинсекция бытовых насекомых по договорам (за 1кв.м.)</t>
  </si>
  <si>
    <t>Дезинсекция территории от клеща</t>
  </si>
  <si>
    <r>
      <t>Определение фолиевой кислоты (витамина В</t>
    </r>
    <r>
      <rPr>
        <b/>
        <vertAlign val="subscript"/>
        <sz val="14"/>
        <color rgb="FF000000"/>
        <rFont val="Times New Roman"/>
        <family val="1"/>
        <charset val="204"/>
      </rPr>
      <t>9</t>
    </r>
    <r>
      <rPr>
        <b/>
        <sz val="14"/>
        <color rgb="FF000000"/>
        <rFont val="Times New Roman"/>
        <family val="1"/>
        <charset val="204"/>
      </rPr>
      <t>) в обогащенных специализированных пищевых продуктах методом иммуноферментного анализа (от 1 до 2 проб включительно)</t>
    </r>
  </si>
  <si>
    <r>
      <t>Определение витамина В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</si>
  <si>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r>
      <t>Определение витамина В</t>
    </r>
    <r>
      <rPr>
        <b/>
        <vertAlign val="subscript"/>
        <sz val="14"/>
        <color rgb="FF000000"/>
        <rFont val="Times New Roman"/>
        <family val="1"/>
        <charset val="204"/>
      </rPr>
      <t xml:space="preserve">2 </t>
    </r>
    <r>
      <rPr>
        <b/>
        <sz val="14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</si>
  <si>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r>
      <t xml:space="preserve">Определение запаха питьевой воды, воды бассейна, природной воды (запах при 20 </t>
    </r>
    <r>
      <rPr>
        <b/>
        <vertAlign val="super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 xml:space="preserve">С, запах при 60 </t>
    </r>
    <r>
      <rPr>
        <b/>
        <vertAlign val="super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>С)</t>
    </r>
  </si>
  <si>
    <r>
      <t>Исследования воды питьевой на содержание суммы NO</t>
    </r>
    <r>
      <rPr>
        <b/>
        <vertAlign val="subscript"/>
        <sz val="14"/>
        <color rgb="FF000000"/>
        <rFont val="Times New Roman"/>
        <family val="1"/>
        <charset val="204"/>
      </rPr>
      <t xml:space="preserve">2 </t>
    </r>
    <r>
      <rPr>
        <b/>
        <sz val="14"/>
        <color rgb="FF000000"/>
        <rFont val="Times New Roman"/>
        <family val="1"/>
        <charset val="204"/>
      </rPr>
      <t>и NO</t>
    </r>
    <r>
      <rPr>
        <b/>
        <vertAlign val="subscript"/>
        <sz val="14"/>
        <color rgb="FF000000"/>
        <rFont val="Times New Roman"/>
        <family val="1"/>
        <charset val="204"/>
      </rPr>
      <t>3</t>
    </r>
  </si>
  <si>
    <r>
      <t>Определение концентрации спиртов (С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>по С</t>
    </r>
    <r>
      <rPr>
        <b/>
        <vertAlign val="subscript"/>
        <sz val="14"/>
        <color rgb="FF000000"/>
        <rFont val="Times New Roman"/>
        <family val="1"/>
        <charset val="204"/>
      </rPr>
      <t>8</t>
    </r>
    <r>
      <rPr>
        <b/>
        <sz val="14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</si>
  <si>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</si>
  <si>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r>
      <t>Дезинсекция зеленого массива от клеща  площадью от 751 м.кв. 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2)</t>
    </r>
  </si>
  <si>
    <r>
      <t>Дезинсекция зеленого массива от комара  площадью от 651 м.кв. 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>)</t>
    </r>
  </si>
  <si>
    <r>
      <t>Дезинсекция зеленого массива от колорадского жука  площадью от 651 м.кв.до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>)</t>
    </r>
  </si>
  <si>
    <t>Санитарно-эпидемиологическая экспертиза маркировки пищевой продукции</t>
  </si>
  <si>
    <t>Вирусологическое исследование воды на энтеровирусы/полиовирусы</t>
  </si>
  <si>
    <t>вирусологический</t>
  </si>
  <si>
    <t>Исследование проб биологического материала на грипп  А/В (в случае положительного результата на грипп А выполняется определение субтипов: А(Н1N1)/А(Н3N2))</t>
  </si>
  <si>
    <t>Определение антислеживающий пищевых добавок – ферроцианида калия в соли поваренной фотометрическим методом (без ссылки на аттестат аккредитации ИЛЦ)</t>
  </si>
  <si>
    <t>Определение сульфат-иона, сульфата натрия в соли поваренной гравиметрическим методом (без ссылки на аттестат аккредитации ИЛЦ)</t>
  </si>
  <si>
    <t>Исследование проб биологического материала, внешней среды на РНК вируса общего для человека и животных (без ссылки на аттестат аккредитации ИЛЦ)</t>
  </si>
  <si>
    <t>Заключительная дезинфекция выгребных ям, 1 яма</t>
  </si>
  <si>
    <t>Заключительная дезинфекция помещений дезинфицирующими препаратами (в вечернее и ночное время, в праздничные и выходные дни)</t>
  </si>
  <si>
    <t>Заключительная дезинфекция колодца, 1 колодец (в вечернее и ночное время, в праздничные и выходные дни)</t>
  </si>
  <si>
    <t>Заключительная дезинфекция выгребных ям, 1 яма (в вечернее и ночное время, в праздничные и выходные дни)</t>
  </si>
  <si>
    <t>Дератизация в очаге инфекционного заболе-вания, 1 очаг (в вечернее и ночное время, в праздничные и выходные дни)</t>
  </si>
  <si>
    <t>Заключительная дезинфекция колодца, 1 ко-лодец</t>
  </si>
  <si>
    <t>Дератизация в очаге инфекционного заболе-вания, 1 очаг</t>
  </si>
  <si>
    <t>Исследование проб биологического материала на грипп С</t>
  </si>
  <si>
    <t>Дезинсекция зеленого массива от клеща площадью от   1000 м.кв. до 3000 кв.м.</t>
  </si>
  <si>
    <t>Дезинсекция зеленого массива от клеща площадью от   3000 м.кв. до 5000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</si>
</sst>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_ ;\-#,##0\ "/>
    <numFmt numFmtId="166" formatCode="_-* #,##0_р_._-;\-* #,##0_р_._-;_-* &quot;-&quot;??_р_._-;_-@_-"/>
    <numFmt numFmtId="167" formatCode="_-* #,##0_р_._-;\-* #,##0_р_._-;_-* \-??_р_._-;_-@_-"/>
    <numFmt numFmtId="168" formatCode="0.0"/>
    <numFmt numFmtId="169" formatCode="_-* #,##0.0_р_._-;\-* #,##0.0_р_._-;_-* \-??_р_._-;_-@_-"/>
  </numFmts>
  <fonts count="35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rgb="FF7F7F7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bscript"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rgb="FFDBEEF4"/>
        <bgColor rgb="FFDCE6F2"/>
      </patternFill>
    </fill>
    <fill>
      <patternFill patternType="solid">
        <fgColor theme="6" tint="0.39997558519241921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3" tint="0.79998168889431442"/>
        <bgColor rgb="FFFF99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rgb="FFFFC000"/>
        <bgColor rgb="FFFFFF00"/>
      </patternFill>
    </fill>
    <fill>
      <patternFill patternType="solid">
        <fgColor theme="0"/>
        <bgColor rgb="FFDBEEF4"/>
      </patternFill>
    </fill>
    <fill>
      <patternFill patternType="solid">
        <fgColor theme="7" tint="0.59999389629810485"/>
        <bgColor rgb="FFDBEEF4"/>
      </patternFill>
    </fill>
    <fill>
      <patternFill patternType="solid">
        <fgColor theme="3" tint="0.79998168889431442"/>
        <bgColor rgb="FFDBEEF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5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2" applyNumberFormat="1" applyFont="1" applyFill="1" applyBorder="1" applyAlignment="1">
      <alignment horizontal="left" vertical="center" wrapText="1"/>
    </xf>
    <xf numFmtId="0" fontId="5" fillId="2" borderId="1" xfId="2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3" fontId="4" fillId="3" borderId="1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2" borderId="1" xfId="2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3" fontId="4" fillId="2" borderId="1" xfId="2" applyNumberFormat="1" applyFont="1" applyFill="1" applyBorder="1" applyAlignment="1" applyProtection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6" fontId="6" fillId="3" borderId="1" xfId="1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justify" wrapText="1"/>
    </xf>
    <xf numFmtId="0" fontId="15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0" xfId="0" applyNumberFormat="1" applyFont="1"/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5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2" fontId="0" fillId="17" borderId="1" xfId="0" applyNumberFormat="1" applyFill="1" applyBorder="1"/>
    <xf numFmtId="2" fontId="0" fillId="19" borderId="1" xfId="0" applyNumberFormat="1" applyFill="1" applyBorder="1"/>
    <xf numFmtId="2" fontId="0" fillId="9" borderId="1" xfId="1" applyNumberFormat="1" applyFont="1" applyFill="1" applyBorder="1"/>
    <xf numFmtId="3" fontId="4" fillId="2" borderId="1" xfId="1" applyNumberFormat="1" applyFont="1" applyFill="1" applyBorder="1" applyAlignment="1" applyProtection="1">
      <alignment horizontal="left" vertical="center" wrapText="1"/>
    </xf>
    <xf numFmtId="3" fontId="4" fillId="3" borderId="1" xfId="1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0" fillId="0" borderId="1" xfId="0" applyBorder="1"/>
    <xf numFmtId="3" fontId="4" fillId="2" borderId="1" xfId="1" applyNumberFormat="1" applyFont="1" applyFill="1" applyBorder="1" applyAlignment="1" applyProtection="1">
      <alignment horizontal="left" vertical="center"/>
    </xf>
    <xf numFmtId="3" fontId="5" fillId="2" borderId="1" xfId="1" applyNumberFormat="1" applyFont="1" applyFill="1" applyBorder="1" applyAlignment="1" applyProtection="1">
      <alignment horizontal="left" vertical="center" wrapText="1"/>
    </xf>
    <xf numFmtId="165" fontId="5" fillId="2" borderId="1" xfId="1" applyNumberFormat="1" applyFont="1" applyFill="1" applyBorder="1" applyAlignment="1" applyProtection="1">
      <alignment horizontal="left" vertical="center"/>
    </xf>
    <xf numFmtId="3" fontId="7" fillId="2" borderId="1" xfId="1" applyNumberFormat="1" applyFont="1" applyFill="1" applyBorder="1" applyAlignment="1" applyProtection="1">
      <alignment horizontal="left" vertical="center"/>
    </xf>
    <xf numFmtId="165" fontId="5" fillId="2" borderId="1" xfId="1" applyNumberFormat="1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>
      <alignment wrapText="1"/>
    </xf>
    <xf numFmtId="3" fontId="7" fillId="2" borderId="1" xfId="1" applyNumberFormat="1" applyFont="1" applyFill="1" applyBorder="1" applyAlignment="1" applyProtection="1">
      <alignment horizontal="left" vertical="center" wrapText="1"/>
    </xf>
    <xf numFmtId="165" fontId="5" fillId="10" borderId="1" xfId="1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/>
    </xf>
    <xf numFmtId="4" fontId="16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/>
    </xf>
    <xf numFmtId="4" fontId="0" fillId="18" borderId="1" xfId="0" applyNumberFormat="1" applyFill="1" applyBorder="1"/>
    <xf numFmtId="4" fontId="0" fillId="0" borderId="0" xfId="0" applyNumberFormat="1"/>
    <xf numFmtId="165" fontId="4" fillId="2" borderId="5" xfId="1" applyNumberFormat="1" applyFont="1" applyFill="1" applyBorder="1" applyAlignment="1" applyProtection="1">
      <alignment horizontal="left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7" fillId="20" borderId="1" xfId="0" applyFont="1" applyFill="1" applyBorder="1" applyAlignment="1">
      <alignment horizontal="left" vertical="center" wrapText="1"/>
    </xf>
    <xf numFmtId="2" fontId="0" fillId="0" borderId="3" xfId="0" applyNumberFormat="1" applyBorder="1"/>
    <xf numFmtId="2" fontId="0" fillId="19" borderId="3" xfId="0" applyNumberFormat="1" applyFill="1" applyBorder="1"/>
    <xf numFmtId="2" fontId="0" fillId="9" borderId="2" xfId="1" applyNumberFormat="1" applyFont="1" applyFill="1" applyBorder="1"/>
    <xf numFmtId="0" fontId="4" fillId="9" borderId="1" xfId="0" applyFont="1" applyFill="1" applyBorder="1" applyAlignment="1">
      <alignment horizontal="left" vertical="center" wrapText="1"/>
    </xf>
    <xf numFmtId="0" fontId="5" fillId="20" borderId="1" xfId="0" applyFont="1" applyFill="1" applyBorder="1" applyAlignment="1">
      <alignment horizontal="left" vertical="center" wrapText="1"/>
    </xf>
    <xf numFmtId="0" fontId="4" fillId="20" borderId="1" xfId="2" applyNumberFormat="1" applyFont="1" applyFill="1" applyBorder="1" applyAlignment="1" applyProtection="1">
      <alignment horizontal="left" vertical="center" wrapText="1"/>
    </xf>
    <xf numFmtId="0" fontId="4" fillId="10" borderId="1" xfId="2" applyNumberFormat="1" applyFont="1" applyFill="1" applyBorder="1" applyAlignment="1" applyProtection="1">
      <alignment horizontal="left" vertical="center" wrapText="1"/>
    </xf>
    <xf numFmtId="0" fontId="5" fillId="9" borderId="1" xfId="0" applyFont="1" applyFill="1" applyBorder="1" applyAlignment="1">
      <alignment wrapText="1"/>
    </xf>
    <xf numFmtId="3" fontId="4" fillId="2" borderId="5" xfId="0" applyNumberFormat="1" applyFont="1" applyFill="1" applyBorder="1" applyAlignment="1">
      <alignment horizontal="center" wrapText="1"/>
    </xf>
    <xf numFmtId="3" fontId="5" fillId="2" borderId="4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/>
    </xf>
    <xf numFmtId="10" fontId="0" fillId="0" borderId="0" xfId="0" applyNumberFormat="1"/>
    <xf numFmtId="3" fontId="5" fillId="2" borderId="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vertical="center"/>
    </xf>
    <xf numFmtId="4" fontId="0" fillId="18" borderId="3" xfId="0" applyNumberFormat="1" applyFill="1" applyBorder="1"/>
    <xf numFmtId="3" fontId="5" fillId="2" borderId="3" xfId="0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center" wrapText="1"/>
    </xf>
    <xf numFmtId="1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vertical="top" wrapText="1"/>
    </xf>
    <xf numFmtId="165" fontId="4" fillId="2" borderId="4" xfId="1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2" fontId="0" fillId="15" borderId="3" xfId="0" applyNumberFormat="1" applyFill="1" applyBorder="1"/>
    <xf numFmtId="2" fontId="0" fillId="16" borderId="3" xfId="0" applyNumberFormat="1" applyFill="1" applyBorder="1"/>
    <xf numFmtId="2" fontId="0" fillId="17" borderId="3" xfId="0" applyNumberFormat="1" applyFill="1" applyBorder="1"/>
    <xf numFmtId="3" fontId="4" fillId="3" borderId="4" xfId="1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4" fontId="22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3" fontId="25" fillId="10" borderId="1" xfId="1" applyNumberFormat="1" applyFont="1" applyFill="1" applyBorder="1" applyAlignment="1" applyProtection="1">
      <alignment horizontal="center" vertical="center" wrapText="1"/>
    </xf>
    <xf numFmtId="0" fontId="25" fillId="10" borderId="1" xfId="0" applyFont="1" applyFill="1" applyBorder="1" applyAlignment="1">
      <alignment horizontal="left" vertical="center" wrapText="1"/>
    </xf>
    <xf numFmtId="3" fontId="25" fillId="2" borderId="1" xfId="1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3" fontId="25" fillId="2" borderId="1" xfId="1" applyNumberFormat="1" applyFont="1" applyFill="1" applyBorder="1" applyAlignment="1" applyProtection="1">
      <alignment horizontal="center" vertical="center"/>
    </xf>
    <xf numFmtId="0" fontId="25" fillId="10" borderId="1" xfId="0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horizontal="left" vertical="center" wrapText="1"/>
    </xf>
    <xf numFmtId="3" fontId="25" fillId="3" borderId="1" xfId="1" applyNumberFormat="1" applyFont="1" applyFill="1" applyBorder="1" applyAlignment="1">
      <alignment horizontal="center" vertical="center"/>
    </xf>
    <xf numFmtId="3" fontId="27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3" fontId="25" fillId="3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3" fontId="25" fillId="10" borderId="1" xfId="1" applyNumberFormat="1" applyFont="1" applyFill="1" applyBorder="1" applyAlignment="1" applyProtection="1">
      <alignment horizontal="center" vertical="center"/>
    </xf>
    <xf numFmtId="49" fontId="27" fillId="2" borderId="1" xfId="2" applyNumberFormat="1" applyFont="1" applyFill="1" applyBorder="1" applyAlignment="1">
      <alignment horizontal="left" vertical="center" wrapText="1"/>
    </xf>
    <xf numFmtId="3" fontId="28" fillId="3" borderId="1" xfId="0" applyNumberFormat="1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horizontal="center" vertical="center"/>
    </xf>
    <xf numFmtId="3" fontId="27" fillId="10" borderId="1" xfId="0" applyNumberFormat="1" applyFont="1" applyFill="1" applyBorder="1" applyAlignment="1">
      <alignment horizontal="center" vertical="center"/>
    </xf>
    <xf numFmtId="0" fontId="27" fillId="2" borderId="1" xfId="2" applyNumberFormat="1" applyFont="1" applyFill="1" applyBorder="1" applyAlignment="1">
      <alignment horizontal="left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left" vertical="center" wrapText="1"/>
    </xf>
    <xf numFmtId="165" fontId="25" fillId="2" borderId="1" xfId="1" applyNumberFormat="1" applyFont="1" applyFill="1" applyBorder="1" applyAlignment="1" applyProtection="1">
      <alignment horizontal="center" vertical="center"/>
    </xf>
    <xf numFmtId="3" fontId="27" fillId="2" borderId="1" xfId="1" applyNumberFormat="1" applyFont="1" applyFill="1" applyBorder="1" applyAlignment="1" applyProtection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left" vertical="center" wrapText="1"/>
    </xf>
    <xf numFmtId="3" fontId="27" fillId="8" borderId="1" xfId="0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 applyProtection="1">
      <alignment horizontal="left" vertical="center"/>
    </xf>
    <xf numFmtId="0" fontId="27" fillId="0" borderId="1" xfId="0" applyFont="1" applyBorder="1" applyAlignment="1">
      <alignment wrapText="1"/>
    </xf>
    <xf numFmtId="3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7" fillId="10" borderId="1" xfId="1" applyNumberFormat="1" applyFont="1" applyFill="1" applyBorder="1" applyAlignment="1" applyProtection="1">
      <alignment horizontal="center" vertical="center" wrapText="1"/>
    </xf>
    <xf numFmtId="3" fontId="27" fillId="8" borderId="1" xfId="0" applyNumberFormat="1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wrapText="1"/>
    </xf>
    <xf numFmtId="3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wrapText="1"/>
    </xf>
    <xf numFmtId="3" fontId="27" fillId="23" borderId="1" xfId="1" applyNumberFormat="1" applyFont="1" applyFill="1" applyBorder="1" applyAlignment="1" applyProtection="1">
      <alignment horizontal="center" vertical="center" wrapText="1"/>
    </xf>
    <xf numFmtId="0" fontId="25" fillId="23" borderId="1" xfId="2" applyNumberFormat="1" applyFont="1" applyFill="1" applyBorder="1" applyAlignment="1">
      <alignment horizontal="left" vertical="center" wrapText="1"/>
    </xf>
    <xf numFmtId="0" fontId="28" fillId="22" borderId="1" xfId="0" applyFont="1" applyFill="1" applyBorder="1" applyAlignment="1">
      <alignment horizontal="center" vertical="center"/>
    </xf>
    <xf numFmtId="2" fontId="28" fillId="22" borderId="1" xfId="0" applyNumberFormat="1" applyFont="1" applyFill="1" applyBorder="1" applyAlignment="1">
      <alignment horizontal="center" vertical="center"/>
    </xf>
    <xf numFmtId="4" fontId="28" fillId="22" borderId="1" xfId="0" applyNumberFormat="1" applyFont="1" applyFill="1" applyBorder="1" applyAlignment="1">
      <alignment horizontal="center" vertical="center"/>
    </xf>
    <xf numFmtId="0" fontId="27" fillId="27" borderId="1" xfId="2" applyNumberFormat="1" applyFont="1" applyFill="1" applyBorder="1" applyAlignment="1">
      <alignment horizontal="center" vertical="center" wrapText="1"/>
    </xf>
    <xf numFmtId="0" fontId="25" fillId="2" borderId="1" xfId="2" applyNumberFormat="1" applyFont="1" applyFill="1" applyBorder="1" applyAlignment="1">
      <alignment horizontal="left" vertical="center" wrapText="1"/>
    </xf>
    <xf numFmtId="0" fontId="25" fillId="10" borderId="1" xfId="2" applyNumberFormat="1" applyFont="1" applyFill="1" applyBorder="1" applyAlignment="1">
      <alignment horizontal="left" vertical="center" wrapText="1"/>
    </xf>
    <xf numFmtId="0" fontId="27" fillId="10" borderId="1" xfId="2" applyNumberFormat="1" applyFont="1" applyFill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center" vertical="center"/>
    </xf>
    <xf numFmtId="0" fontId="25" fillId="2" borderId="1" xfId="2" applyNumberFormat="1" applyFont="1" applyFill="1" applyBorder="1" applyAlignment="1">
      <alignment vertical="center" wrapText="1"/>
    </xf>
    <xf numFmtId="3" fontId="25" fillId="10" borderId="1" xfId="0" applyNumberFormat="1" applyFont="1" applyFill="1" applyBorder="1" applyAlignment="1">
      <alignment horizontal="center" vertical="center" wrapText="1"/>
    </xf>
    <xf numFmtId="3" fontId="25" fillId="25" borderId="1" xfId="0" applyNumberFormat="1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wrapText="1"/>
    </xf>
    <xf numFmtId="0" fontId="27" fillId="3" borderId="1" xfId="0" applyFont="1" applyFill="1" applyBorder="1" applyAlignment="1">
      <alignment horizontal="left" vertical="center" wrapText="1"/>
    </xf>
    <xf numFmtId="165" fontId="27" fillId="2" borderId="1" xfId="1" applyNumberFormat="1" applyFont="1" applyFill="1" applyBorder="1" applyAlignment="1" applyProtection="1">
      <alignment horizontal="center" vertical="center" wrapText="1"/>
    </xf>
    <xf numFmtId="165" fontId="25" fillId="2" borderId="1" xfId="1" applyNumberFormat="1" applyFont="1" applyFill="1" applyBorder="1" applyAlignment="1" applyProtection="1">
      <alignment horizontal="center" vertical="center" wrapText="1"/>
    </xf>
    <xf numFmtId="3" fontId="25" fillId="2" borderId="1" xfId="2" applyNumberFormat="1" applyFont="1" applyFill="1" applyBorder="1" applyAlignment="1" applyProtection="1">
      <alignment horizontal="center" vertical="center" wrapText="1"/>
    </xf>
    <xf numFmtId="0" fontId="25" fillId="10" borderId="1" xfId="2" applyNumberFormat="1" applyFont="1" applyFill="1" applyBorder="1" applyAlignment="1" applyProtection="1">
      <alignment horizontal="left" vertical="center" wrapText="1"/>
    </xf>
    <xf numFmtId="3" fontId="25" fillId="2" borderId="1" xfId="0" applyNumberFormat="1" applyFont="1" applyFill="1" applyBorder="1" applyAlignment="1">
      <alignment horizontal="center" vertical="center"/>
    </xf>
    <xf numFmtId="0" fontId="25" fillId="2" borderId="1" xfId="2" applyNumberFormat="1" applyFont="1" applyFill="1" applyBorder="1" applyAlignment="1" applyProtection="1">
      <alignment horizontal="left" vertical="center" wrapText="1"/>
    </xf>
    <xf numFmtId="0" fontId="27" fillId="0" borderId="1" xfId="0" applyFont="1" applyBorder="1" applyAlignment="1">
      <alignment vertical="center" wrapText="1"/>
    </xf>
    <xf numFmtId="3" fontId="25" fillId="11" borderId="1" xfId="0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center" vertical="center" wrapText="1"/>
    </xf>
    <xf numFmtId="3" fontId="27" fillId="10" borderId="1" xfId="0" applyNumberFormat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left" vertical="center" wrapText="1"/>
    </xf>
    <xf numFmtId="3" fontId="25" fillId="25" borderId="1" xfId="0" applyNumberFormat="1" applyFont="1" applyFill="1" applyBorder="1" applyAlignment="1">
      <alignment horizontal="center" vertical="center"/>
    </xf>
    <xf numFmtId="3" fontId="28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horizontal="left" vertical="center" wrapText="1"/>
    </xf>
    <xf numFmtId="0" fontId="27" fillId="10" borderId="1" xfId="0" applyFont="1" applyFill="1" applyBorder="1" applyAlignment="1">
      <alignment vertical="center" wrapText="1"/>
    </xf>
    <xf numFmtId="3" fontId="27" fillId="10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vertical="center" wrapText="1"/>
    </xf>
    <xf numFmtId="0" fontId="25" fillId="25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3" fontId="28" fillId="3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horizontal="justify" vertical="center" wrapText="1"/>
    </xf>
    <xf numFmtId="3" fontId="28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3" fillId="0" borderId="0" xfId="0" applyFont="1"/>
    <xf numFmtId="2" fontId="28" fillId="0" borderId="0" xfId="0" applyNumberFormat="1" applyFont="1" applyAlignment="1">
      <alignment horizontal="center" vertical="center"/>
    </xf>
    <xf numFmtId="3" fontId="33" fillId="2" borderId="0" xfId="1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left" vertical="center" wrapText="1"/>
    </xf>
    <xf numFmtId="3" fontId="21" fillId="2" borderId="0" xfId="0" applyNumberFormat="1" applyFont="1" applyFill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/>
    </xf>
    <xf numFmtId="3" fontId="34" fillId="3" borderId="0" xfId="1" applyNumberFormat="1" applyFont="1" applyFill="1" applyAlignment="1">
      <alignment horizontal="center" vertical="center"/>
    </xf>
    <xf numFmtId="3" fontId="21" fillId="3" borderId="0" xfId="0" applyNumberFormat="1" applyFont="1" applyFill="1" applyAlignment="1">
      <alignment horizontal="left" vertical="center"/>
    </xf>
    <xf numFmtId="3" fontId="24" fillId="2" borderId="0" xfId="1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4" fontId="28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7" fontId="4" fillId="7" borderId="4" xfId="1" applyNumberFormat="1" applyFont="1" applyFill="1" applyBorder="1" applyAlignment="1" applyProtection="1">
      <alignment horizontal="center" vertical="center"/>
    </xf>
    <xf numFmtId="167" fontId="4" fillId="7" borderId="3" xfId="1" applyNumberFormat="1" applyFont="1" applyFill="1" applyBorder="1" applyAlignment="1" applyProtection="1">
      <alignment horizontal="center" vertical="center"/>
    </xf>
    <xf numFmtId="167" fontId="4" fillId="7" borderId="2" xfId="1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7" borderId="4" xfId="2" applyNumberFormat="1" applyFont="1" applyFill="1" applyBorder="1" applyAlignment="1">
      <alignment horizontal="center" vertical="center" wrapText="1"/>
    </xf>
    <xf numFmtId="0" fontId="5" fillId="7" borderId="3" xfId="2" applyNumberFormat="1" applyFont="1" applyFill="1" applyBorder="1" applyAlignment="1">
      <alignment horizontal="center" vertical="center" wrapText="1"/>
    </xf>
    <xf numFmtId="0" fontId="5" fillId="7" borderId="2" xfId="2" applyNumberFormat="1" applyFont="1" applyFill="1" applyBorder="1" applyAlignment="1">
      <alignment horizontal="center" vertical="center" wrapText="1"/>
    </xf>
    <xf numFmtId="0" fontId="4" fillId="7" borderId="4" xfId="2" applyNumberFormat="1" applyFont="1" applyFill="1" applyBorder="1" applyAlignment="1">
      <alignment horizontal="center" vertical="center" wrapText="1"/>
    </xf>
    <xf numFmtId="0" fontId="4" fillId="7" borderId="3" xfId="2" applyNumberFormat="1" applyFont="1" applyFill="1" applyBorder="1" applyAlignment="1">
      <alignment horizontal="center" vertical="center" wrapText="1"/>
    </xf>
    <xf numFmtId="0" fontId="4" fillId="7" borderId="2" xfId="2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horizontal="center" vertical="center" wrapText="1"/>
    </xf>
    <xf numFmtId="3" fontId="4" fillId="7" borderId="3" xfId="0" applyNumberFormat="1" applyFont="1" applyFill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6" fontId="4" fillId="6" borderId="4" xfId="1" applyNumberFormat="1" applyFont="1" applyFill="1" applyBorder="1" applyAlignment="1">
      <alignment horizontal="center" vertical="center"/>
    </xf>
    <xf numFmtId="166" fontId="4" fillId="6" borderId="3" xfId="1" applyNumberFormat="1" applyFont="1" applyFill="1" applyBorder="1" applyAlignment="1">
      <alignment horizontal="center" vertical="center"/>
    </xf>
    <xf numFmtId="166" fontId="4" fillId="6" borderId="2" xfId="1" applyNumberFormat="1" applyFont="1" applyFill="1" applyBorder="1" applyAlignment="1">
      <alignment horizontal="center" vertical="center"/>
    </xf>
    <xf numFmtId="167" fontId="4" fillId="7" borderId="4" xfId="1" applyNumberFormat="1" applyFont="1" applyFill="1" applyBorder="1" applyAlignment="1" applyProtection="1">
      <alignment horizontal="center" vertical="center" wrapText="1"/>
    </xf>
    <xf numFmtId="167" fontId="4" fillId="7" borderId="3" xfId="1" applyNumberFormat="1" applyFont="1" applyFill="1" applyBorder="1" applyAlignment="1" applyProtection="1">
      <alignment horizontal="center" vertical="center" wrapText="1"/>
    </xf>
    <xf numFmtId="167" fontId="4" fillId="7" borderId="2" xfId="1" applyNumberFormat="1" applyFont="1" applyFill="1" applyBorder="1" applyAlignment="1" applyProtection="1">
      <alignment horizontal="center" vertical="center" wrapText="1"/>
    </xf>
    <xf numFmtId="2" fontId="0" fillId="9" borderId="1" xfId="1" applyNumberFormat="1" applyFont="1" applyFill="1" applyBorder="1" applyAlignment="1">
      <alignment horizontal="center" vertical="center"/>
    </xf>
    <xf numFmtId="166" fontId="13" fillId="3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6" borderId="1" xfId="0" applyNumberFormat="1" applyFont="1" applyFill="1" applyBorder="1" applyAlignment="1">
      <alignment horizontal="center" vertical="center" wrapText="1"/>
    </xf>
    <xf numFmtId="2" fontId="16" fillId="17" borderId="1" xfId="0" applyNumberFormat="1" applyFont="1" applyFill="1" applyBorder="1" applyAlignment="1">
      <alignment horizontal="center" vertical="center" wrapText="1"/>
    </xf>
    <xf numFmtId="4" fontId="17" fillId="18" borderId="1" xfId="0" applyNumberFormat="1" applyFont="1" applyFill="1" applyBorder="1" applyAlignment="1">
      <alignment horizontal="center" vertical="center" wrapText="1"/>
    </xf>
    <xf numFmtId="2" fontId="17" fillId="19" borderId="1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5" fillId="14" borderId="4" xfId="0" applyNumberFormat="1" applyFont="1" applyFill="1" applyBorder="1" applyAlignment="1">
      <alignment horizontal="center" wrapText="1"/>
    </xf>
    <xf numFmtId="3" fontId="5" fillId="14" borderId="3" xfId="0" applyNumberFormat="1" applyFont="1" applyFill="1" applyBorder="1" applyAlignment="1">
      <alignment horizontal="center" wrapText="1"/>
    </xf>
    <xf numFmtId="3" fontId="5" fillId="14" borderId="2" xfId="0" applyNumberFormat="1" applyFont="1" applyFill="1" applyBorder="1" applyAlignment="1">
      <alignment horizontal="center" wrapText="1"/>
    </xf>
    <xf numFmtId="3" fontId="4" fillId="13" borderId="4" xfId="0" applyNumberFormat="1" applyFont="1" applyFill="1" applyBorder="1" applyAlignment="1">
      <alignment horizontal="center" vertical="center" wrapText="1"/>
    </xf>
    <xf numFmtId="3" fontId="4" fillId="13" borderId="3" xfId="0" applyNumberFormat="1" applyFont="1" applyFill="1" applyBorder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12" borderId="4" xfId="0" applyNumberFormat="1" applyFont="1" applyFill="1" applyBorder="1" applyAlignment="1">
      <alignment horizontal="center" vertical="center"/>
    </xf>
    <xf numFmtId="3" fontId="5" fillId="12" borderId="3" xfId="0" applyNumberFormat="1" applyFont="1" applyFill="1" applyBorder="1" applyAlignment="1">
      <alignment horizontal="center" vertical="center"/>
    </xf>
    <xf numFmtId="3" fontId="5" fillId="12" borderId="2" xfId="0" applyNumberFormat="1" applyFont="1" applyFill="1" applyBorder="1" applyAlignment="1">
      <alignment horizontal="center" vertical="center"/>
    </xf>
    <xf numFmtId="3" fontId="5" fillId="14" borderId="1" xfId="0" applyNumberFormat="1" applyFont="1" applyFill="1" applyBorder="1" applyAlignment="1">
      <alignment horizontal="center" wrapText="1"/>
    </xf>
    <xf numFmtId="165" fontId="4" fillId="4" borderId="4" xfId="1" applyNumberFormat="1" applyFont="1" applyFill="1" applyBorder="1" applyAlignment="1" applyProtection="1">
      <alignment horizontal="center" vertical="center" wrapText="1"/>
    </xf>
    <xf numFmtId="165" fontId="4" fillId="4" borderId="3" xfId="1" applyNumberFormat="1" applyFont="1" applyFill="1" applyBorder="1" applyAlignment="1" applyProtection="1">
      <alignment horizontal="center" vertical="center" wrapText="1"/>
    </xf>
    <xf numFmtId="165" fontId="4" fillId="4" borderId="2" xfId="1" applyNumberFormat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7" fillId="26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2" applyNumberFormat="1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3" fontId="27" fillId="14" borderId="1" xfId="0" applyNumberFormat="1" applyFont="1" applyFill="1" applyBorder="1" applyAlignment="1">
      <alignment horizontal="center" wrapText="1"/>
    </xf>
    <xf numFmtId="3" fontId="27" fillId="24" borderId="1" xfId="0" applyNumberFormat="1" applyFont="1" applyFill="1" applyBorder="1" applyAlignment="1">
      <alignment horizontal="center" wrapText="1"/>
    </xf>
    <xf numFmtId="3" fontId="27" fillId="5" borderId="1" xfId="0" applyNumberFormat="1" applyFont="1" applyFill="1" applyBorder="1" applyAlignment="1">
      <alignment horizontal="center" vertical="center"/>
    </xf>
    <xf numFmtId="3" fontId="27" fillId="12" borderId="1" xfId="0" applyNumberFormat="1" applyFont="1" applyFill="1" applyBorder="1" applyAlignment="1">
      <alignment horizontal="center" vertical="center"/>
    </xf>
    <xf numFmtId="3" fontId="25" fillId="13" borderId="1" xfId="0" applyNumberFormat="1" applyFont="1" applyFill="1" applyBorder="1" applyAlignment="1">
      <alignment horizontal="center" vertical="center" wrapText="1"/>
    </xf>
    <xf numFmtId="3" fontId="25" fillId="5" borderId="1" xfId="0" applyNumberFormat="1" applyFont="1" applyFill="1" applyBorder="1" applyAlignment="1">
      <alignment horizontal="center" vertical="center" wrapText="1"/>
    </xf>
    <xf numFmtId="3" fontId="24" fillId="2" borderId="0" xfId="1" applyNumberFormat="1" applyFont="1" applyFill="1" applyBorder="1" applyAlignment="1" applyProtection="1">
      <alignment horizontal="left" vertical="center" wrapText="1"/>
    </xf>
    <xf numFmtId="2" fontId="34" fillId="0" borderId="0" xfId="0" applyNumberFormat="1" applyFont="1" applyAlignment="1">
      <alignment horizontal="center" vertical="center"/>
    </xf>
    <xf numFmtId="3" fontId="34" fillId="3" borderId="0" xfId="1" applyNumberFormat="1" applyFont="1" applyFill="1" applyAlignment="1">
      <alignment horizontal="left"/>
    </xf>
    <xf numFmtId="0" fontId="33" fillId="2" borderId="0" xfId="0" applyFont="1" applyFill="1" applyAlignment="1">
      <alignment horizontal="left" vertical="center" wrapText="1"/>
    </xf>
    <xf numFmtId="3" fontId="21" fillId="3" borderId="0" xfId="0" applyNumberFormat="1" applyFont="1" applyFill="1" applyAlignment="1">
      <alignment horizontal="left"/>
    </xf>
    <xf numFmtId="0" fontId="25" fillId="21" borderId="1" xfId="0" applyFont="1" applyFill="1" applyBorder="1" applyAlignment="1">
      <alignment horizontal="center" vertical="center" wrapText="1"/>
    </xf>
    <xf numFmtId="0" fontId="25" fillId="2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 applyProtection="1">
      <alignment horizontal="center" vertical="center" wrapText="1"/>
    </xf>
    <xf numFmtId="165" fontId="25" fillId="23" borderId="1" xfId="1" applyNumberFormat="1" applyFont="1" applyFill="1" applyBorder="1" applyAlignment="1" applyProtection="1">
      <alignment horizontal="center" vertical="center" wrapText="1"/>
    </xf>
    <xf numFmtId="3" fontId="24" fillId="2" borderId="0" xfId="1" applyNumberFormat="1" applyFont="1" applyFill="1" applyBorder="1" applyAlignment="1" applyProtection="1">
      <alignment horizontal="center" vertical="center" wrapText="1"/>
    </xf>
    <xf numFmtId="166" fontId="25" fillId="22" borderId="1" xfId="1" applyNumberFormat="1" applyFont="1" applyFill="1" applyBorder="1" applyAlignment="1">
      <alignment horizontal="center" vertical="center"/>
    </xf>
    <xf numFmtId="166" fontId="25" fillId="6" borderId="1" xfId="1" applyNumberFormat="1" applyFont="1" applyFill="1" applyBorder="1" applyAlignment="1">
      <alignment horizontal="center" vertical="center"/>
    </xf>
    <xf numFmtId="169" fontId="21" fillId="2" borderId="0" xfId="1" applyNumberFormat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right" vertical="center"/>
    </xf>
    <xf numFmtId="166" fontId="26" fillId="3" borderId="1" xfId="1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67" fontId="27" fillId="2" borderId="1" xfId="1" applyNumberFormat="1" applyFont="1" applyFill="1" applyBorder="1" applyAlignment="1" applyProtection="1">
      <alignment horizontal="center" vertical="center" wrapText="1"/>
    </xf>
    <xf numFmtId="2" fontId="25" fillId="2" borderId="1" xfId="1" applyNumberFormat="1" applyFont="1" applyFill="1" applyBorder="1" applyAlignment="1" applyProtection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67" fontId="25" fillId="7" borderId="1" xfId="1" applyNumberFormat="1" applyFont="1" applyFill="1" applyBorder="1" applyAlignment="1" applyProtection="1">
      <alignment horizontal="center" vertical="center" wrapText="1"/>
    </xf>
    <xf numFmtId="167" fontId="25" fillId="7" borderId="1" xfId="1" applyNumberFormat="1" applyFont="1" applyFill="1" applyBorder="1" applyAlignment="1" applyProtection="1">
      <alignment horizontal="center" vertical="center"/>
    </xf>
    <xf numFmtId="0" fontId="25" fillId="7" borderId="1" xfId="2" applyNumberFormat="1" applyFont="1" applyFill="1" applyBorder="1" applyAlignment="1">
      <alignment horizontal="center" vertical="center" wrapText="1"/>
    </xf>
    <xf numFmtId="165" fontId="4" fillId="23" borderId="4" xfId="1" applyNumberFormat="1" applyFont="1" applyFill="1" applyBorder="1" applyAlignment="1" applyProtection="1">
      <alignment horizontal="center" vertical="center" wrapText="1"/>
    </xf>
    <xf numFmtId="165" fontId="4" fillId="23" borderId="3" xfId="1" applyNumberFormat="1" applyFont="1" applyFill="1" applyBorder="1" applyAlignment="1" applyProtection="1">
      <alignment horizontal="center" vertical="center" wrapText="1"/>
    </xf>
    <xf numFmtId="165" fontId="4" fillId="23" borderId="2" xfId="1" applyNumberFormat="1" applyFont="1" applyFill="1" applyBorder="1" applyAlignment="1" applyProtection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ояснение" xfId="2" builtinId="53"/>
    <cellStyle name="Финансовый" xfId="1" builtinId="3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2143125</xdr:colOff>
      <xdr:row>15</xdr:row>
      <xdr:rowOff>333375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E1A3CF-B193-4062-9405-FD08C375CBAF}"/>
            </a:ext>
          </a:extLst>
        </xdr:cNvPr>
        <xdr:cNvSpPr txBox="1"/>
      </xdr:nvSpPr>
      <xdr:spPr>
        <a:xfrm>
          <a:off x="297180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18</xdr:row>
      <xdr:rowOff>333375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E6B525-E03D-48AD-8D63-B9F69F4F79C8}"/>
            </a:ext>
          </a:extLst>
        </xdr:cNvPr>
        <xdr:cNvSpPr txBox="1"/>
      </xdr:nvSpPr>
      <xdr:spPr>
        <a:xfrm>
          <a:off x="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2143125</xdr:colOff>
      <xdr:row>18</xdr:row>
      <xdr:rowOff>333375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E1696D-BD67-483E-A752-ADDDFCA9876A}"/>
            </a:ext>
          </a:extLst>
        </xdr:cNvPr>
        <xdr:cNvSpPr txBox="1"/>
      </xdr:nvSpPr>
      <xdr:spPr>
        <a:xfrm>
          <a:off x="318135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90;&#1088;&#1091;&#1076;&#1086;&#1079;&#1072;&#1090;&#1088;&#1072;&#1090;&#1099;%20&#1085;&#1072;%202018%20&#1075;&#1086;&#1076;%20(&#1074;&#1072;&#1088;&#1080;&#1072;&#1085;&#1090;%20Exce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56;&#1072;&#1089;&#1095;&#1077;&#1090;&#1085;&#1072;&#1103;%20&#1089;&#1077;&#1073;&#1077;&#1089;&#1090;&#1086;&#1080;&#1084;&#1086;&#1089;&#1090;&#1100;%20&#1091;&#1089;&#1083;&#1091;&#1075;%20&#1085;&#1072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19/&#1055;&#1056;&#1045;&#1049;&#1057;&#1050;&#1059;&#1056;&#1040;&#1053;&#1058;%20&#1085;&#1072;%202019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conom_07/&#1056;&#1072;&#1073;&#1086;&#1095;&#1080;&#1081;%20&#1089;&#1090;&#1086;&#1083;/&#1055;&#1088;&#1077;&#1081;&#1089;&#1082;&#1091;&#1088;&#1072;&#1085;&#1090;%202016/&#1087;&#1088;&#1080;&#1083;&#1086;&#1078;&#1077;&#1085;&#1080;&#1077;%20&#1082;%20&#1087;&#1088;&#1080;&#1082;&#1072;&#1079;&#1091;%20&#1087;&#1086;%20&#1090;&#1088;&#1091;&#1076;&#1086;&#1079;&#1072;&#1090;&#1088;&#1072;&#1090;&#1072;&#1084;%20&#1085;&#1072;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23.%20&#1055;&#1051;&#1040;&#1053;&#1054;&#1042;&#1054;-&#1069;&#1050;&#1054;&#1053;&#1054;&#1052;&#1048;&#1063;&#1045;&#1057;&#1050;&#1048;&#1049;%20&#1054;&#1058;&#1044;&#1045;&#1051;\00.%20&#1046;&#1080;&#1083;&#1080;&#1085;%20&#1053;.&#1069;\&#1055;&#1088;&#1077;&#1081;&#1089;&#1082;&#1091;&#1088;&#1072;&#1085;&#1090;%202026\&#1056;&#1072;&#1089;&#1095;&#1077;&#1090;&#1085;&#1072;&#1103;%20&#1089;&#1077;&#1073;&#1077;&#1089;&#1090;&#1086;&#1080;&#1084;&#1086;&#1089;&#1090;&#1100;%20&#1091;&#1089;&#1083;&#1091;&#1075;%20&#1085;&#1072;%202026%20&#1075;&#1086;&#1076;%20&#1089;%20&#1080;&#1079;&#1084;&#1077;&#1085;&#1077;&#1085;&#1080;&#1077;&#1084;.xlsx" TargetMode="External"/><Relationship Id="rId1" Type="http://schemas.openxmlformats.org/officeDocument/2006/relationships/externalLinkPath" Target="file:///P:\23.%20&#1055;&#1051;&#1040;&#1053;&#1054;&#1042;&#1054;-&#1069;&#1050;&#1054;&#1053;&#1054;&#1052;&#1048;&#1063;&#1045;&#1057;&#1050;&#1048;&#1049;%20&#1054;&#1058;&#1044;&#1045;&#1051;\00.%20&#1046;&#1080;&#1083;&#1080;&#1085;%20&#1053;.&#1069;\&#1055;&#1088;&#1077;&#1081;&#1089;&#1082;&#1091;&#1088;&#1072;&#1085;&#1090;%202026\&#1056;&#1072;&#1089;&#1095;&#1077;&#1090;&#1085;&#1072;&#1103;%20&#1089;&#1077;&#1073;&#1077;&#1089;&#1090;&#1086;&#1080;&#1084;&#1086;&#1089;&#1090;&#1100;%20&#1091;&#1089;&#1083;&#1091;&#1075;%20&#1085;&#1072;%202026%20&#1075;&#1086;&#1076;%20&#1089;%20&#1080;&#1079;&#1084;&#1077;&#1085;&#1077;&#1085;&#1080;&#1077;&#108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1/&#1055;&#1056;&#1045;&#1049;&#1057;&#1050;&#1059;&#1056;&#1040;&#1053;&#1058;%20&#1085;&#1072;%202021%20&#1075;&#1086;&#1076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conom_06\Desktop\&#1055;&#1088;&#1077;&#1081;&#1089;&#1082;&#1091;&#1088;&#1072;&#1085;&#1090;%202025\&#1055;&#1088;&#1077;&#1081;&#1089;&#1082;&#1091;&#1088;&#1072;&#1085;&#1090;%202025.xlsx" TargetMode="External"/><Relationship Id="rId1" Type="http://schemas.openxmlformats.org/officeDocument/2006/relationships/externalLinkPath" Target="/Users/econom_06/Desktop/&#1055;&#1088;&#1077;&#1081;&#1089;&#1082;&#1091;&#1088;&#1072;&#1085;&#1090;%202025/&#1055;&#1088;&#1077;&#1081;&#1089;&#1082;&#1091;&#1088;&#1072;&#1085;&#109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( новый)"/>
    </sheetNames>
    <sheetDataSet>
      <sheetData sheetId="0">
        <row r="9">
          <cell r="A9" t="str">
            <v xml:space="preserve">Вирусологическая  лаборатория  </v>
          </cell>
          <cell r="B9"/>
          <cell r="C9"/>
        </row>
        <row r="10">
          <cell r="A10" t="str">
            <v>Метод ИФА</v>
          </cell>
          <cell r="B10"/>
          <cell r="C10"/>
        </row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2.35</v>
          </cell>
        </row>
        <row r="12">
          <cell r="A12">
            <v>10000800</v>
          </cell>
          <cell r="B12" t="str">
            <v>Исследование на бореллиоз методом ИФА.</v>
          </cell>
          <cell r="C12">
            <v>0.21</v>
          </cell>
        </row>
        <row r="13">
          <cell r="A13">
            <v>10000167</v>
          </cell>
          <cell r="B13" t="str">
            <v>Исследование на краснуху методом ИФА.</v>
          </cell>
          <cell r="C13">
            <v>0.21</v>
          </cell>
        </row>
        <row r="14">
          <cell r="A14">
            <v>10000803</v>
          </cell>
          <cell r="B14" t="str">
            <v>Определение HBS – антигена в ИФА</v>
          </cell>
          <cell r="C14">
            <v>0.21</v>
          </cell>
        </row>
        <row r="15">
          <cell r="A15">
            <v>10001304</v>
          </cell>
          <cell r="B15" t="str">
            <v xml:space="preserve">Диагностика поверхностного антигена гепатита В + подтверждающий тест методом ИФА </v>
          </cell>
          <cell r="C15">
            <v>0.21</v>
          </cell>
        </row>
        <row r="16">
          <cell r="A16">
            <v>10000804</v>
          </cell>
          <cell r="B16" t="str">
            <v>Определение антител к вирусам гепатита А (ИФА).</v>
          </cell>
          <cell r="C16">
            <v>0.21</v>
          </cell>
        </row>
        <row r="17">
          <cell r="A17">
            <v>10000805</v>
          </cell>
          <cell r="B17" t="str">
            <v>Определение антител к вирусам гепатита С (ИФА).</v>
          </cell>
          <cell r="C17">
            <v>0.21</v>
          </cell>
        </row>
        <row r="18">
          <cell r="A18">
            <v>10001306</v>
          </cell>
          <cell r="B18" t="str">
            <v>Диагностика антител к вирусу гепатита С + подтверждающий тест методом ИФА</v>
          </cell>
          <cell r="C18">
            <v>0.21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0.38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0.38</v>
          </cell>
        </row>
        <row r="21">
          <cell r="A21">
            <v>10000809</v>
          </cell>
          <cell r="B21" t="str">
            <v xml:space="preserve">Определение антител к кори методом ИФА в одной сыворотке </v>
          </cell>
          <cell r="C21">
            <v>0.33</v>
          </cell>
        </row>
        <row r="22">
          <cell r="A22">
            <v>10000813</v>
          </cell>
          <cell r="B22" t="str">
            <v>Определение антител к вирусу клещевого энцефалита в одной сыворотке методом ИФА</v>
          </cell>
          <cell r="C22">
            <v>0.21</v>
          </cell>
        </row>
        <row r="23">
          <cell r="A23">
            <v>10000831</v>
          </cell>
          <cell r="B23" t="str">
            <v>Определение антител к вирусу клещевого энцефалита в одной сыворотке методом ИФА - проверочный тест</v>
          </cell>
          <cell r="C23">
            <v>0.21</v>
          </cell>
        </row>
        <row r="24">
          <cell r="A24">
            <v>10000816</v>
          </cell>
          <cell r="B24" t="str">
            <v>Определение антигена клещевого энцефалита в клещах</v>
          </cell>
          <cell r="C24">
            <v>6</v>
          </cell>
        </row>
        <row r="25">
          <cell r="A25">
            <v>10000817</v>
          </cell>
          <cell r="B25" t="str">
            <v>Определение антител  на паротит</v>
          </cell>
          <cell r="C25">
            <v>0.21</v>
          </cell>
        </row>
        <row r="26">
          <cell r="A26">
            <v>10000992</v>
          </cell>
          <cell r="B26" t="str">
            <v>Исследование воды на ротавирус методом ИФА с использованием макропористого стекла.</v>
          </cell>
          <cell r="C26">
            <v>1</v>
          </cell>
        </row>
        <row r="27">
          <cell r="A27">
            <v>10000994</v>
          </cell>
          <cell r="B27" t="str">
            <v>Исследование воды на антиген А в ИФА с использованием МПС.</v>
          </cell>
          <cell r="C27">
            <v>1</v>
          </cell>
        </row>
        <row r="28">
          <cell r="A28">
            <v>10000997</v>
          </cell>
          <cell r="B28" t="str">
            <v>Определение антител к ЛЗН методом ИФА с отрицательным результатом</v>
          </cell>
          <cell r="C28">
            <v>0.21</v>
          </cell>
        </row>
        <row r="29">
          <cell r="A29">
            <v>10001312</v>
          </cell>
          <cell r="B29" t="str">
            <v>Определение антител к ЛЗН методом ИФА с положительным результатом</v>
          </cell>
          <cell r="C29">
            <v>0.63</v>
          </cell>
        </row>
        <row r="30">
          <cell r="A30">
            <v>10001301</v>
          </cell>
          <cell r="B30" t="str">
            <v>Диагностика антител к цитамегаловирусу методом ИФА</v>
          </cell>
          <cell r="C30">
            <v>0.21</v>
          </cell>
        </row>
        <row r="31">
          <cell r="A31">
            <v>10001302</v>
          </cell>
          <cell r="B31" t="str">
            <v>Диагностика антител к вирусу простого герпеса 1 и 2 типов методом ИФА</v>
          </cell>
          <cell r="C31">
            <v>0.21</v>
          </cell>
        </row>
        <row r="32">
          <cell r="A32">
            <v>10001309</v>
          </cell>
          <cell r="B32" t="str">
            <v>Диагностика антител к вирусу Эпштейна-Барр методом ИФА</v>
          </cell>
          <cell r="C32">
            <v>0.21</v>
          </cell>
        </row>
        <row r="33">
          <cell r="A33">
            <v>10001310</v>
          </cell>
          <cell r="B33" t="str">
            <v>Определение антител к ВИЧ 1,2 и антигена р24 ВИЧ - 1 методом ИФА (комплект)</v>
          </cell>
          <cell r="C33">
            <v>0.21</v>
          </cell>
        </row>
        <row r="34">
          <cell r="A34">
            <v>10001311</v>
          </cell>
          <cell r="B34" t="str">
            <v>Определение антител класс М к Treponema pallidum методом ИФА</v>
          </cell>
          <cell r="C34">
            <v>0.21</v>
          </cell>
        </row>
        <row r="35">
          <cell r="A35" t="str">
            <v>Серологический метод</v>
          </cell>
          <cell r="B35"/>
          <cell r="C35"/>
        </row>
        <row r="36">
          <cell r="A36">
            <v>10000801</v>
          </cell>
          <cell r="B36" t="str">
            <v>Определение антител к гриппу в парных сыворотках с 4 антигенами (РТГА).</v>
          </cell>
          <cell r="C36">
            <v>2.25</v>
          </cell>
        </row>
        <row r="37">
          <cell r="A37">
            <v>10000822</v>
          </cell>
          <cell r="B37" t="str">
            <v>Исследования секционного материала, смывов на антиген  вируса гриппа методом МФА</v>
          </cell>
          <cell r="C37">
            <v>0.56000000000000005</v>
          </cell>
        </row>
        <row r="38">
          <cell r="A38">
            <v>10000823</v>
          </cell>
          <cell r="B38" t="str">
            <v>Исследования на птичий грипп  от людей в РТГА.</v>
          </cell>
          <cell r="C38">
            <v>3</v>
          </cell>
        </row>
        <row r="39">
          <cell r="A39">
            <v>10000825</v>
          </cell>
          <cell r="B39" t="str">
            <v xml:space="preserve">Исследования на птичий грипп биологического материала от людей </v>
          </cell>
          <cell r="C39">
            <v>1.25</v>
          </cell>
        </row>
        <row r="40">
          <cell r="A40">
            <v>10000186</v>
          </cell>
          <cell r="B40" t="str">
            <v>Реакция микропреципитации (экспресс-реакция на сифилис)</v>
          </cell>
          <cell r="C40">
            <v>0.33</v>
          </cell>
        </row>
        <row r="41">
          <cell r="A41" t="str">
            <v>Вирусологический метод</v>
          </cell>
          <cell r="B41"/>
          <cell r="C41"/>
        </row>
        <row r="42">
          <cell r="A42">
            <v>10000795</v>
          </cell>
          <cell r="B42" t="str">
            <v xml:space="preserve">Исследования на энтеровирусы  с отрицательным результатом от людей </v>
          </cell>
          <cell r="C42">
            <v>6.13</v>
          </cell>
        </row>
        <row r="43">
          <cell r="A43">
            <v>10000796</v>
          </cell>
          <cell r="B43" t="str">
            <v>Типирование выделенных штаммов энтеровирусов с положительным результатом от людей в РН (реакция нейтрализации)</v>
          </cell>
          <cell r="C43">
            <v>13</v>
          </cell>
        </row>
        <row r="44">
          <cell r="A44">
            <v>10000810</v>
          </cell>
          <cell r="B44" t="str">
            <v>Определение антител вируса полиомиелита к 2 типам в одной сыворотке от здоровых людей</v>
          </cell>
          <cell r="C44">
            <v>4.09</v>
          </cell>
        </row>
        <row r="45">
          <cell r="A45">
            <v>10000818</v>
          </cell>
          <cell r="B45" t="str">
            <v>Вирусологическое исследование сточной воды на энтеровирусы</v>
          </cell>
          <cell r="C45">
            <v>4.9000000000000004</v>
          </cell>
        </row>
        <row r="46">
          <cell r="A46">
            <v>10000821</v>
          </cell>
          <cell r="B46" t="str">
            <v>Реакция нейтрализации с аутоштаммом парных сывороток от больного на энтеровирусы</v>
          </cell>
          <cell r="C46">
            <v>6.79</v>
          </cell>
        </row>
        <row r="47">
          <cell r="A47">
            <v>10000827</v>
          </cell>
          <cell r="B47" t="str">
            <v>Вирусологическое исследование  водопроводной (питьевой) воды на энтеровирусы</v>
          </cell>
          <cell r="C47">
            <v>5</v>
          </cell>
        </row>
        <row r="48">
          <cell r="A48">
            <v>10000828</v>
          </cell>
          <cell r="B48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48">
            <v>10</v>
          </cell>
        </row>
        <row r="49">
          <cell r="A49" t="str">
            <v>Другие методы</v>
          </cell>
          <cell r="B49"/>
          <cell r="C49"/>
        </row>
        <row r="50">
          <cell r="A50">
            <v>10000177</v>
          </cell>
          <cell r="B50" t="str">
            <v>Бактериологическое исследование воздуха закрытых помещений.</v>
          </cell>
          <cell r="C50">
            <v>1.88</v>
          </cell>
        </row>
        <row r="51">
          <cell r="A51" t="str">
            <v>Лаборатория особо опасных инфекций</v>
          </cell>
          <cell r="B51"/>
          <cell r="C51"/>
        </row>
        <row r="52">
          <cell r="A52" t="str">
            <v>Бактериологический метод</v>
          </cell>
          <cell r="B52"/>
          <cell r="C52"/>
        </row>
        <row r="53">
          <cell r="A53">
            <v>20000762</v>
          </cell>
          <cell r="B53" t="str">
            <v>Исследование воды на иерсинии методом мембранного фильтрования</v>
          </cell>
          <cell r="C53">
            <v>2.06</v>
          </cell>
        </row>
        <row r="54">
          <cell r="A54">
            <v>20000766</v>
          </cell>
          <cell r="B54" t="str">
            <v>Бактериологическое исследование на псевдотуберкулез от людей, грызунов, из объектов внешней среды.</v>
          </cell>
          <cell r="C54">
            <v>1.67</v>
          </cell>
        </row>
        <row r="55">
          <cell r="A55">
            <v>20000768</v>
          </cell>
          <cell r="B55" t="str">
            <v>Бактериологическое исследование на иерсиниоз  от людей, грызунов, из объектов внешней среды</v>
          </cell>
          <cell r="C55">
            <v>1.67</v>
          </cell>
        </row>
        <row r="56">
          <cell r="A56">
            <v>20000784</v>
          </cell>
          <cell r="B56" t="str">
            <v>Исследования на сибирскую язву от людей и объектов внешней среды бакпосев, биопроба, люм. микроскопия.</v>
          </cell>
          <cell r="C56">
            <v>4.9800000000000004</v>
          </cell>
        </row>
        <row r="57">
          <cell r="A57">
            <v>20000788</v>
          </cell>
          <cell r="B57" t="str">
            <v>Исследования на холеру:  контроль питательных сред</v>
          </cell>
          <cell r="C57">
            <v>4.33</v>
          </cell>
        </row>
        <row r="58">
          <cell r="A58">
            <v>20000789</v>
          </cell>
          <cell r="B58" t="str">
            <v>Исследования на холеру:  бак. метод  - люди по эпид. показаниям</v>
          </cell>
          <cell r="C58">
            <v>1.0900000000000001</v>
          </cell>
        </row>
        <row r="59">
          <cell r="A59">
            <v>20000790</v>
          </cell>
          <cell r="B59" t="str">
            <v>Исследования на холеру:  бак. метод - вода,  продукты, гидробионты и другие объекты внешней среды.</v>
          </cell>
          <cell r="C59">
            <v>2</v>
          </cell>
        </row>
        <row r="60">
          <cell r="A60">
            <v>20000166</v>
          </cell>
          <cell r="B60" t="str">
            <v>Бактериологическое исследование смывов на условно патогенную микрофлору.</v>
          </cell>
          <cell r="C60">
            <v>1.54</v>
          </cell>
        </row>
        <row r="61">
          <cell r="A61">
            <v>20001098</v>
          </cell>
          <cell r="B61" t="str">
            <v>Бактериологическое исследование продуктов на иерсиниоз</v>
          </cell>
          <cell r="C61">
            <v>1.67</v>
          </cell>
        </row>
        <row r="62">
          <cell r="A62">
            <v>20000763</v>
          </cell>
          <cell r="B62" t="str">
            <v>Исследование методом биопроб на туляремию</v>
          </cell>
          <cell r="C62">
            <v>3.67</v>
          </cell>
        </row>
        <row r="63">
          <cell r="A63">
            <v>20000764</v>
          </cell>
          <cell r="B63" t="str">
            <v>Идентификация возбудителя туляремии</v>
          </cell>
          <cell r="C63">
            <v>9.17</v>
          </cell>
        </row>
        <row r="64">
          <cell r="A64">
            <v>20000783</v>
          </cell>
          <cell r="B64" t="str">
            <v>Исследования на ботулизм методом РН с поливалентной сывороткой.</v>
          </cell>
          <cell r="C64">
            <v>3</v>
          </cell>
        </row>
        <row r="65">
          <cell r="A65">
            <v>20000801</v>
          </cell>
          <cell r="B65" t="str">
            <v>Исследования на ботулизм методом РН с моновалентными сыворотками.</v>
          </cell>
          <cell r="C65">
            <v>4</v>
          </cell>
        </row>
        <row r="66">
          <cell r="A66">
            <v>20000956</v>
          </cell>
          <cell r="B66" t="str">
            <v>Автоклавирование при 132 ° С</v>
          </cell>
          <cell r="C66">
            <v>0.21</v>
          </cell>
        </row>
        <row r="67">
          <cell r="A67" t="str">
            <v>Серологический метод</v>
          </cell>
          <cell r="B67"/>
          <cell r="C67"/>
        </row>
        <row r="68">
          <cell r="A68">
            <v>20000765</v>
          </cell>
          <cell r="B68" t="str">
            <v>Исследования на псевдотуберкулез серологические от людей и грызунов (РНГА)</v>
          </cell>
          <cell r="C68">
            <v>0.79</v>
          </cell>
        </row>
        <row r="69">
          <cell r="A69">
            <v>20000767</v>
          </cell>
          <cell r="B69" t="str">
            <v>Исследования на иерсиниоз серологическим методом от людей и грызунов  (РНГА)</v>
          </cell>
          <cell r="C69">
            <v>0.79</v>
          </cell>
        </row>
        <row r="70">
          <cell r="A70">
            <v>20000769</v>
          </cell>
          <cell r="B70" t="str">
            <v>Исследования на сыпной тиф методом РНГА  от людей</v>
          </cell>
          <cell r="C70">
            <v>0.79</v>
          </cell>
        </row>
        <row r="71">
          <cell r="A71">
            <v>20000780</v>
          </cell>
          <cell r="B71" t="str">
            <v>Исследования на бруцеллез реакцией Хеддлсона  от людей</v>
          </cell>
          <cell r="C71">
            <v>0.88</v>
          </cell>
        </row>
        <row r="72">
          <cell r="A72">
            <v>20000781</v>
          </cell>
          <cell r="B72" t="str">
            <v>Исследования на бруцеллез методом Райта от людей</v>
          </cell>
          <cell r="C72">
            <v>0.88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0.79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1.46</v>
          </cell>
        </row>
        <row r="76">
          <cell r="A76">
            <v>20001093</v>
          </cell>
          <cell r="B76" t="str">
            <v>Исследования на иерсиниоз О3 серотипа объемным методом РА от людей и животных</v>
          </cell>
          <cell r="C76">
            <v>0.88</v>
          </cell>
        </row>
        <row r="77">
          <cell r="A77">
            <v>20001094</v>
          </cell>
          <cell r="B77" t="str">
            <v>Исследования на иерсиниоз О9 серотипа объемным методом РА от людей и животных</v>
          </cell>
          <cell r="C77">
            <v>0.88</v>
          </cell>
        </row>
        <row r="78">
          <cell r="A78">
            <v>20001095</v>
          </cell>
          <cell r="B78" t="str">
            <v>Исследования на иерсиниоз О5;27 серотипа объемным методом РА от людей и животных</v>
          </cell>
          <cell r="C78">
            <v>0.88</v>
          </cell>
        </row>
        <row r="79">
          <cell r="A79">
            <v>20001096</v>
          </cell>
          <cell r="B79" t="str">
            <v>Исследования на псевдотуберкулез I серотипа объемным методом РА от людей и животных</v>
          </cell>
          <cell r="C79">
            <v>0.88</v>
          </cell>
        </row>
        <row r="80">
          <cell r="A80">
            <v>20001097</v>
          </cell>
          <cell r="B80" t="str">
            <v>Исследования на псевдотуберкулез III серотипа объемным методом РА от людей и животных</v>
          </cell>
          <cell r="C80">
            <v>0.88</v>
          </cell>
        </row>
        <row r="81">
          <cell r="A81" t="str">
            <v>ИФА - метод</v>
          </cell>
          <cell r="B81"/>
          <cell r="C81"/>
        </row>
        <row r="82">
          <cell r="A82">
            <v>20000795</v>
          </cell>
          <cell r="B82" t="str">
            <v>Иммуноферментный анализ (ИФА) - определение антигена коксиелл Бернета (Ку-лихорадка) во внешней среде.</v>
          </cell>
          <cell r="C82">
            <v>0.92</v>
          </cell>
        </row>
        <row r="83">
          <cell r="A83">
            <v>20000798</v>
          </cell>
          <cell r="B83" t="str">
            <v>ИФА качественное определение антител к лихорадке - Ку в материале объектов внешней среды</v>
          </cell>
          <cell r="C83">
            <v>0.75</v>
          </cell>
        </row>
        <row r="84">
          <cell r="A84">
            <v>20000803</v>
          </cell>
          <cell r="B84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4">
            <v>0.75</v>
          </cell>
        </row>
        <row r="85">
          <cell r="A85">
            <v>20000804</v>
          </cell>
          <cell r="B85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5">
            <v>0.75</v>
          </cell>
        </row>
        <row r="86">
          <cell r="A86">
            <v>20000805</v>
          </cell>
          <cell r="B86" t="str">
            <v>Иммуноферментный анализ (ИФА) - определение антител класса М к иерсиниям (полуколич. метод)</v>
          </cell>
          <cell r="C86">
            <v>0.75</v>
          </cell>
        </row>
        <row r="87">
          <cell r="A87">
            <v>20000806</v>
          </cell>
          <cell r="B87" t="str">
            <v>Иммуноферментный анализ (ИФА) - определение антител класса G к патогенным иерсиниям (полуколич. метод)</v>
          </cell>
          <cell r="C87">
            <v>0.75</v>
          </cell>
        </row>
        <row r="88">
          <cell r="A88">
            <v>20000807</v>
          </cell>
          <cell r="B88" t="str">
            <v>Иммуноферментный анализ (ИФА) - определение антител класса G к суммарному антигену бруцелл.</v>
          </cell>
          <cell r="C88">
            <v>0.75</v>
          </cell>
        </row>
        <row r="89">
          <cell r="A89">
            <v>20000808</v>
          </cell>
          <cell r="B89" t="str">
            <v>Определение антител класса А к хламидии трахоматис методом ИФА</v>
          </cell>
          <cell r="C89">
            <v>0.75</v>
          </cell>
        </row>
        <row r="90">
          <cell r="A90">
            <v>20000809</v>
          </cell>
          <cell r="B90" t="str">
            <v>Определение антител класса М к хламидии трахоматис методом ИФА</v>
          </cell>
          <cell r="C90">
            <v>0.75</v>
          </cell>
        </row>
        <row r="91">
          <cell r="A91">
            <v>20000810</v>
          </cell>
          <cell r="B91" t="str">
            <v>Определение антител класса G к хламидии трахоматис методом ИФА</v>
          </cell>
          <cell r="C91">
            <v>0.75</v>
          </cell>
        </row>
        <row r="92">
          <cell r="A92">
            <v>20000813</v>
          </cell>
          <cell r="B92" t="str">
            <v>Определение антител класса М к суммарному антигену бруцелл методом ИФА</v>
          </cell>
          <cell r="C92">
            <v>0.75</v>
          </cell>
        </row>
        <row r="93">
          <cell r="A93">
            <v>20000814</v>
          </cell>
          <cell r="B93" t="str">
            <v>Определение антител класса А к суммарному антигену бруцелл методом ИФА</v>
          </cell>
          <cell r="C93">
            <v>0.75</v>
          </cell>
        </row>
        <row r="94">
          <cell r="A94">
            <v>20000952</v>
          </cell>
          <cell r="B94" t="str">
            <v>Определение антител класса А к патогенным иерсиниям методом ИФА (полуколич. метод)</v>
          </cell>
          <cell r="C94">
            <v>1.5</v>
          </cell>
        </row>
        <row r="95">
          <cell r="A95">
            <v>20000953</v>
          </cell>
          <cell r="B95" t="str">
            <v>Определение антител класса G  к хламидиям пневмонии методом ИФА</v>
          </cell>
          <cell r="C95">
            <v>0.75</v>
          </cell>
        </row>
        <row r="96">
          <cell r="A96">
            <v>20000954</v>
          </cell>
          <cell r="B96" t="str">
            <v>Определение антител класса А к хламидии пневмонии</v>
          </cell>
          <cell r="C96">
            <v>0.75</v>
          </cell>
        </row>
        <row r="97">
          <cell r="A97">
            <v>20000955</v>
          </cell>
          <cell r="B97" t="str">
            <v>Определение антител класса М к хламидии пневмонии</v>
          </cell>
          <cell r="C97">
            <v>0.75</v>
          </cell>
        </row>
        <row r="98">
          <cell r="A98">
            <v>20000172</v>
          </cell>
          <cell r="B98" t="str">
            <v>ИФА на суммарные антитела к бруцеллезу</v>
          </cell>
          <cell r="C98">
            <v>0.75</v>
          </cell>
        </row>
        <row r="99">
          <cell r="A99" t="str">
            <v xml:space="preserve">Паразитологическая лаборатория </v>
          </cell>
          <cell r="B99"/>
          <cell r="C99"/>
        </row>
        <row r="100">
          <cell r="A100">
            <v>30000823</v>
          </cell>
          <cell r="B100" t="str">
            <v>Копрологические исследования по Като</v>
          </cell>
          <cell r="C100">
            <v>0.28999999999999998</v>
          </cell>
        </row>
        <row r="101">
          <cell r="A101">
            <v>30000824</v>
          </cell>
          <cell r="B101" t="str">
            <v>Копрологические исследования формалин-эфирным методом</v>
          </cell>
          <cell r="C101">
            <v>0.54</v>
          </cell>
        </row>
        <row r="102">
          <cell r="A102">
            <v>30000825</v>
          </cell>
          <cell r="B102" t="str">
            <v>Копрологические исследования на простейшие кишечника</v>
          </cell>
          <cell r="C102">
            <v>0.54</v>
          </cell>
        </row>
        <row r="103">
          <cell r="A103">
            <v>30000826</v>
          </cell>
          <cell r="B103" t="str">
            <v>Копрологические исследования по Калантарян (м.флотации)</v>
          </cell>
          <cell r="C103">
            <v>0.38</v>
          </cell>
        </row>
        <row r="104">
          <cell r="A104">
            <v>30000827</v>
          </cell>
          <cell r="B104" t="str">
            <v>Соскоб с глицерином</v>
          </cell>
          <cell r="C104">
            <v>0.28999999999999998</v>
          </cell>
        </row>
        <row r="105">
          <cell r="A105">
            <v>30000828</v>
          </cell>
          <cell r="B105" t="str">
            <v>Соскоб липкой лентой (по Грэхему)</v>
          </cell>
          <cell r="C105">
            <v>0.28999999999999998</v>
          </cell>
        </row>
        <row r="106">
          <cell r="A106">
            <v>30000830</v>
          </cell>
          <cell r="B106" t="str">
            <v>Макроанализ (идентификация паразитов, их фрагментов).</v>
          </cell>
          <cell r="C106">
            <v>0.9</v>
          </cell>
        </row>
        <row r="107">
          <cell r="A107">
            <v>30000831</v>
          </cell>
          <cell r="B107" t="str">
            <v>Исследование фекалий на криптоспоридии</v>
          </cell>
          <cell r="C107">
            <v>1.63</v>
          </cell>
        </row>
        <row r="108">
          <cell r="A108">
            <v>30000855</v>
          </cell>
          <cell r="B108" t="str">
            <v>Исследование кала с использованием концентраторов Parasep</v>
          </cell>
          <cell r="C108">
            <v>1.1499999999999999</v>
          </cell>
        </row>
        <row r="109">
          <cell r="A109">
            <v>30000864</v>
          </cell>
          <cell r="B109" t="str">
            <v>Выявление антигена лямблий в фекалиях методом ИФА</v>
          </cell>
          <cell r="C109">
            <v>0.68</v>
          </cell>
        </row>
        <row r="110">
          <cell r="A110" t="str">
            <v>Исследование препаратов крови, пунктатов</v>
          </cell>
          <cell r="B110"/>
          <cell r="C110"/>
        </row>
        <row r="111">
          <cell r="A111">
            <v>30000829</v>
          </cell>
          <cell r="B111" t="str">
            <v>Исследование желчи, дуоденального содержимого, мочи, мокроты на личинки и яйца гельминтов , цисты простейших.</v>
          </cell>
          <cell r="C111">
            <v>0.45</v>
          </cell>
        </row>
        <row r="112">
          <cell r="A112">
            <v>30000832</v>
          </cell>
          <cell r="B112" t="str">
            <v>Исследование мазков крови на малярию</v>
          </cell>
          <cell r="C112">
            <v>1.38</v>
          </cell>
        </row>
        <row r="113">
          <cell r="A113">
            <v>30000833</v>
          </cell>
          <cell r="B113" t="str">
            <v>Исследование мазков крови на микрофилярии</v>
          </cell>
          <cell r="C113">
            <v>1.38</v>
          </cell>
        </row>
        <row r="114">
          <cell r="A114">
            <v>30000834</v>
          </cell>
          <cell r="B114" t="str">
            <v>Исследование мазков на кожный лейшманиоз</v>
          </cell>
          <cell r="C114">
            <v>0.63</v>
          </cell>
        </row>
        <row r="115">
          <cell r="A115">
            <v>30000835</v>
          </cell>
          <cell r="B115" t="str">
            <v>Исследование мазков на висцеральный лейшманиоз</v>
          </cell>
          <cell r="C115">
            <v>0.93</v>
          </cell>
        </row>
        <row r="116">
          <cell r="A116">
            <v>30000836</v>
          </cell>
          <cell r="B116" t="str">
            <v>Исследования венозной крови на микрофилярии и других кровепаразитов</v>
          </cell>
          <cell r="C116">
            <v>1.38</v>
          </cell>
        </row>
        <row r="117">
          <cell r="A117" t="str">
            <v>Серологические исследования методом ИФА</v>
          </cell>
          <cell r="B117"/>
          <cell r="C117"/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0.51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0.51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0.51</v>
          </cell>
        </row>
        <row r="121">
          <cell r="A121">
            <v>30000837</v>
          </cell>
          <cell r="B121" t="str">
            <v>Исследование сыворотки крови на описторхоз методом ИФА</v>
          </cell>
          <cell r="C121">
            <v>0.51</v>
          </cell>
        </row>
        <row r="122">
          <cell r="A122">
            <v>30000838</v>
          </cell>
          <cell r="B122" t="str">
            <v>Исследование сыворотки крови  на эхинококкоз методом ИФА</v>
          </cell>
          <cell r="C122">
            <v>0.51</v>
          </cell>
        </row>
        <row r="123">
          <cell r="A123">
            <v>30000839</v>
          </cell>
          <cell r="B123" t="str">
            <v>Исследование сыворотки крови на  аскаридоз методом ИФА</v>
          </cell>
          <cell r="C123">
            <v>0.51</v>
          </cell>
        </row>
        <row r="124">
          <cell r="A124">
            <v>30000840</v>
          </cell>
          <cell r="B124" t="str">
            <v>Исследование сыворотки крови  на токсокароз методом ИФА</v>
          </cell>
          <cell r="C124">
            <v>0.51</v>
          </cell>
        </row>
        <row r="125">
          <cell r="A125">
            <v>30000842</v>
          </cell>
          <cell r="B125" t="str">
            <v>Исследование сыворотки крови на токсоплазмоз острый методом  ИФА</v>
          </cell>
          <cell r="C125">
            <v>0.51</v>
          </cell>
        </row>
        <row r="126">
          <cell r="A126">
            <v>30000843</v>
          </cell>
          <cell r="B126" t="str">
            <v>Сыворотки крови  на токсоплазмоз хронический  методом ИФА</v>
          </cell>
          <cell r="C126">
            <v>0.51</v>
          </cell>
        </row>
        <row r="127">
          <cell r="A127">
            <v>30000844</v>
          </cell>
          <cell r="B127" t="str">
            <v>Исследование сыворотки крови на лямблиоз методом ИФА</v>
          </cell>
          <cell r="C127">
            <v>0.51</v>
          </cell>
        </row>
        <row r="128">
          <cell r="A128">
            <v>30000865</v>
          </cell>
          <cell r="B128" t="str">
            <v>Исследование сыворотки крови на пневмоцистоз острый методом ИФА</v>
          </cell>
          <cell r="C128">
            <v>0.51</v>
          </cell>
        </row>
        <row r="129">
          <cell r="A129">
            <v>30000866</v>
          </cell>
          <cell r="B129" t="str">
            <v>Исследование сыворотки крови на пневмоцистоз хронический методом ИФА</v>
          </cell>
          <cell r="C129">
            <v>0.51</v>
          </cell>
        </row>
        <row r="130">
          <cell r="A130">
            <v>30000858</v>
          </cell>
          <cell r="B130" t="str">
            <v>Дифференциальная диагностика гельминтозов (3 вида гельминтов) методом ИФА</v>
          </cell>
          <cell r="C130">
            <v>2.5</v>
          </cell>
        </row>
        <row r="131">
          <cell r="A131">
            <v>30000867</v>
          </cell>
          <cell r="B131" t="str">
            <v>Исследование положительной сыворотки с указанием титров</v>
          </cell>
          <cell r="C131">
            <v>0.9</v>
          </cell>
        </row>
        <row r="132">
          <cell r="A132" t="str">
            <v xml:space="preserve"> Почва, вода</v>
          </cell>
          <cell r="B132"/>
          <cell r="C132"/>
        </row>
        <row r="133">
          <cell r="A133">
            <v>30000845</v>
          </cell>
          <cell r="B133" t="str">
            <v>Исследования почвы на я/гельминтов</v>
          </cell>
          <cell r="C133">
            <v>1.46</v>
          </cell>
        </row>
        <row r="134">
          <cell r="A134">
            <v>30000846</v>
          </cell>
          <cell r="B134" t="str">
            <v>Исследования воды  на я/гельминтов</v>
          </cell>
          <cell r="C134">
            <v>1.75</v>
          </cell>
        </row>
        <row r="135">
          <cell r="A135">
            <v>30000848</v>
          </cell>
          <cell r="B135" t="str">
            <v>Исследования почвы на токсокароз</v>
          </cell>
          <cell r="C135">
            <v>1.46</v>
          </cell>
        </row>
        <row r="136">
          <cell r="A136">
            <v>30000849</v>
          </cell>
          <cell r="B136" t="str">
            <v>Исследования почвы  на цисты патогенных простейших.</v>
          </cell>
          <cell r="C136">
            <v>1.46</v>
          </cell>
        </row>
        <row r="137">
          <cell r="A137">
            <v>30000850</v>
          </cell>
          <cell r="B137" t="str">
            <v>Исследование воды на цисты лямблий (питьевой, сточной, бассейнов, открытых водоемов).</v>
          </cell>
          <cell r="C137">
            <v>1.96</v>
          </cell>
        </row>
        <row r="138">
          <cell r="A138">
            <v>30000851</v>
          </cell>
          <cell r="B138" t="str">
            <v>Исследование  питьевой, бутилированной воды на ооциты криптоспоридии</v>
          </cell>
          <cell r="C138">
            <v>1.96</v>
          </cell>
        </row>
        <row r="139">
          <cell r="A139" t="str">
            <v>Пищевые продукты</v>
          </cell>
          <cell r="B139"/>
          <cell r="C139"/>
        </row>
        <row r="140">
          <cell r="A140">
            <v>30000847</v>
          </cell>
          <cell r="B140" t="str">
            <v>Исследования овощей, фруктов, зелени на я/гельминтов</v>
          </cell>
          <cell r="C140">
            <v>1.46</v>
          </cell>
        </row>
        <row r="141">
          <cell r="A141">
            <v>30000852</v>
          </cell>
          <cell r="B141" t="str">
            <v>Исследования рыбы и рыбной продукции на личинки гельминтов методом пластования и методом компрессии (1 проба)</v>
          </cell>
          <cell r="C141">
            <v>1.3</v>
          </cell>
        </row>
        <row r="142">
          <cell r="A142">
            <v>30000856</v>
          </cell>
          <cell r="B142" t="str">
            <v>Исследование овощей,фруктов и зелени  на цисты простейших.</v>
          </cell>
          <cell r="C142">
            <v>1.46</v>
          </cell>
        </row>
        <row r="143">
          <cell r="A143">
            <v>30000857</v>
          </cell>
          <cell r="B143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3">
            <v>1.46</v>
          </cell>
        </row>
        <row r="144">
          <cell r="A144" t="str">
            <v>Смывы с объектов внешней среды</v>
          </cell>
          <cell r="B144"/>
          <cell r="C144"/>
        </row>
        <row r="145">
          <cell r="A145">
            <v>30000854</v>
          </cell>
          <cell r="B145" t="str">
            <v>Исследование смывов с предметов окружающей среды на яйца гельминтов и цисты патогенных  простейших.</v>
          </cell>
          <cell r="C145">
            <v>0.9</v>
          </cell>
        </row>
        <row r="146">
          <cell r="A146">
            <v>30000861</v>
          </cell>
          <cell r="B146" t="str">
            <v>Исследование смывов с предметов окружающей среды на яйца гельминтов (для бассейнов)</v>
          </cell>
          <cell r="C146">
            <v>0.5</v>
          </cell>
        </row>
        <row r="147">
          <cell r="A147">
            <v>30000868</v>
          </cell>
          <cell r="B147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47">
            <v>0.9</v>
          </cell>
        </row>
        <row r="148">
          <cell r="A148" t="str">
            <v>Внутрилабораторный контроль</v>
          </cell>
          <cell r="B148"/>
          <cell r="C148"/>
        </row>
        <row r="149">
          <cell r="A149">
            <v>30000862</v>
          </cell>
          <cell r="B149" t="str">
            <v>Контроль обсемененности предметов окружающей среды  методом смыва на цисты лямблий и яйца остриц (ВЛК)</v>
          </cell>
          <cell r="C149">
            <v>0.9</v>
          </cell>
        </row>
        <row r="150">
          <cell r="A150" t="str">
            <v>Обучение</v>
          </cell>
          <cell r="B150"/>
          <cell r="C150"/>
        </row>
        <row r="151">
          <cell r="A151">
            <v>30000860</v>
          </cell>
          <cell r="B151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1">
            <v>75</v>
          </cell>
        </row>
        <row r="152">
          <cell r="A152" t="str">
            <v>Музейные препараты</v>
          </cell>
          <cell r="B152"/>
          <cell r="C152"/>
        </row>
        <row r="153">
          <cell r="A153">
            <v>30000951</v>
          </cell>
          <cell r="B153" t="str">
            <v>Подготовка музейных препаратов</v>
          </cell>
          <cell r="C153">
            <v>1.8</v>
          </cell>
        </row>
        <row r="154">
          <cell r="A154" t="str">
            <v>Лаборатория исследования методом ПЦР</v>
          </cell>
          <cell r="B154"/>
          <cell r="C154"/>
        </row>
        <row r="155">
          <cell r="A155" t="str">
            <v>Клинический материал и объекты внешней среды</v>
          </cell>
          <cell r="B155"/>
          <cell r="C155"/>
        </row>
        <row r="156">
          <cell r="A156">
            <v>40000002</v>
          </cell>
          <cell r="B156" t="str">
            <v>Исследование проб биологического материала на грипп  с определением субтипов (единичное исследование)</v>
          </cell>
          <cell r="C156">
            <v>3</v>
          </cell>
        </row>
        <row r="157">
          <cell r="A157" t="str">
            <v>*40000002.1</v>
          </cell>
          <cell r="B157" t="str">
            <v>Исследование проб биологического материала на грипп  с определением субтипов (групповые исследования)</v>
          </cell>
          <cell r="C157">
            <v>1.5</v>
          </cell>
        </row>
        <row r="158">
          <cell r="A158">
            <v>40000003</v>
          </cell>
          <cell r="B158" t="str">
            <v>Исследование проб биологического материала для проведения типирования гриппа А/H1 (грипп свиней) (единичное исследование)</v>
          </cell>
          <cell r="C158">
            <v>3</v>
          </cell>
        </row>
        <row r="159">
          <cell r="A159" t="str">
            <v>40000003.1</v>
          </cell>
          <cell r="B159" t="str">
            <v>Исследование проб биологического материала для проведения типирования гриппа А/H1 (грипп свиней) (групповые исследования)</v>
          </cell>
          <cell r="C159">
            <v>1.5</v>
          </cell>
        </row>
        <row r="160">
          <cell r="A160">
            <v>40000004</v>
          </cell>
          <cell r="B160" t="str">
            <v xml:space="preserve">Исследование проб биологического материала на вирус Эпштейн-Барра. </v>
          </cell>
          <cell r="C160">
            <v>3</v>
          </cell>
        </row>
        <row r="161">
          <cell r="A161">
            <v>40000005</v>
          </cell>
          <cell r="B161" t="str">
            <v>Исследование проб биологического материала на вирус простого герпеса 1-2 типа</v>
          </cell>
          <cell r="C161">
            <v>3</v>
          </cell>
        </row>
        <row r="162">
          <cell r="A162">
            <v>40000006</v>
          </cell>
          <cell r="B162" t="str">
            <v>Исследование проб биологического материала на цитомегаловирус</v>
          </cell>
          <cell r="C162">
            <v>3</v>
          </cell>
        </row>
        <row r="163">
          <cell r="A163">
            <v>40000007</v>
          </cell>
          <cell r="B163" t="str">
            <v>Исследование проб биологического материала на хламидию трахоматис</v>
          </cell>
          <cell r="C163">
            <v>3</v>
          </cell>
        </row>
        <row r="164">
          <cell r="A164">
            <v>40000008</v>
          </cell>
          <cell r="B164" t="str">
            <v>Исследование проб биологического материала на уреаплазму уреалитикум</v>
          </cell>
          <cell r="C164">
            <v>3</v>
          </cell>
        </row>
        <row r="165">
          <cell r="A165">
            <v>40000009</v>
          </cell>
          <cell r="B165" t="str">
            <v>Исследование проб биологического материала на микоплазму хоминис</v>
          </cell>
          <cell r="C165">
            <v>3</v>
          </cell>
        </row>
        <row r="166">
          <cell r="A166">
            <v>40000010</v>
          </cell>
          <cell r="B166" t="str">
            <v>Исследование проб биологического материала на микоплазму гениталис</v>
          </cell>
          <cell r="C166">
            <v>3</v>
          </cell>
        </row>
        <row r="167">
          <cell r="A167">
            <v>40000011</v>
          </cell>
          <cell r="B167" t="str">
            <v>Исследование проб биологического материала на нейссерию гонореи</v>
          </cell>
          <cell r="C167">
            <v>3</v>
          </cell>
        </row>
        <row r="168">
          <cell r="A168">
            <v>40000012</v>
          </cell>
          <cell r="B168" t="str">
            <v>Исследование проб биологического материала на трихомонас вагиналис</v>
          </cell>
          <cell r="C168">
            <v>3</v>
          </cell>
        </row>
        <row r="169">
          <cell r="A169">
            <v>40000013</v>
          </cell>
          <cell r="B169" t="str">
            <v>Исследование проб биологического материала на гарднерелла вагиналис</v>
          </cell>
          <cell r="C169">
            <v>3</v>
          </cell>
        </row>
        <row r="170">
          <cell r="A170">
            <v>40000015</v>
          </cell>
          <cell r="B170" t="str">
            <v>Исследование проб биологического материала на кандида альбиканс</v>
          </cell>
          <cell r="C170">
            <v>3</v>
          </cell>
        </row>
        <row r="171">
          <cell r="A171">
            <v>40000027</v>
          </cell>
          <cell r="B17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1">
            <v>3</v>
          </cell>
        </row>
        <row r="172">
          <cell r="A172">
            <v>40000028</v>
          </cell>
          <cell r="B172" t="str">
            <v xml:space="preserve">Исследование проб биологического материала на вирус папилломы человека 16 и 18 типов. </v>
          </cell>
          <cell r="C172">
            <v>3</v>
          </cell>
        </row>
        <row r="173">
          <cell r="A173">
            <v>40000034</v>
          </cell>
          <cell r="B173" t="str">
            <v>Исследование проб биологического материала на микоплазму пневмониэ и хламидофиллу пневмониэ</v>
          </cell>
          <cell r="C173">
            <v>3</v>
          </cell>
        </row>
        <row r="174">
          <cell r="A174">
            <v>40000037</v>
          </cell>
          <cell r="B174" t="str">
            <v xml:space="preserve">Исследование проб биологического материала на биовары уреаплазмы. </v>
          </cell>
          <cell r="C174">
            <v>3</v>
          </cell>
        </row>
        <row r="175">
          <cell r="A175">
            <v>40000041</v>
          </cell>
          <cell r="B17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5">
            <v>3</v>
          </cell>
        </row>
        <row r="176">
          <cell r="A176">
            <v>40000042</v>
          </cell>
          <cell r="B176" t="str">
            <v>Исследование проб биологического материала на лептоспироз.</v>
          </cell>
          <cell r="C176">
            <v>1.5</v>
          </cell>
        </row>
        <row r="177">
          <cell r="A177">
            <v>40000043</v>
          </cell>
          <cell r="B177" t="str">
            <v>Исследование проб биологического материала на бруцеллез.</v>
          </cell>
          <cell r="C177">
            <v>3</v>
          </cell>
        </row>
        <row r="178">
          <cell r="A178">
            <v>40000044</v>
          </cell>
          <cell r="B178" t="str">
            <v xml:space="preserve">Исследование проб биологического материала, внешней среды на сибирскую язву. </v>
          </cell>
          <cell r="C178">
            <v>3</v>
          </cell>
        </row>
        <row r="179">
          <cell r="A179">
            <v>40000045</v>
          </cell>
          <cell r="B179" t="str">
            <v>Исследование проб биологического материала на легионеллез.</v>
          </cell>
          <cell r="C179">
            <v>3</v>
          </cell>
        </row>
        <row r="180">
          <cell r="A180">
            <v>40000046</v>
          </cell>
          <cell r="B180" t="str">
            <v>Исследование проб биологического материала на грипп А, В без определения субтипов (единичное исследование)</v>
          </cell>
          <cell r="C180">
            <v>3</v>
          </cell>
        </row>
        <row r="181">
          <cell r="A181" t="str">
            <v>40000046.1</v>
          </cell>
          <cell r="B181" t="str">
            <v>Исследование проб биологического материала на грипп А, В без определения субтипов (групповые исследования)</v>
          </cell>
          <cell r="C181">
            <v>1.5</v>
          </cell>
        </row>
        <row r="182">
          <cell r="A182">
            <v>40000047</v>
          </cell>
          <cell r="B182" t="str">
            <v>Исследование проб биологического материала на РС - вирус  (единичное исследование)</v>
          </cell>
          <cell r="C182">
            <v>3</v>
          </cell>
        </row>
        <row r="183">
          <cell r="A183" t="str">
            <v>40000047.1</v>
          </cell>
          <cell r="B183" t="str">
            <v>Исследование проб биологического материала на РС - вирус (групповые исследования)</v>
          </cell>
          <cell r="C183">
            <v>1.5</v>
          </cell>
        </row>
        <row r="184">
          <cell r="A184">
            <v>40000048</v>
          </cell>
          <cell r="B184" t="str">
            <v>Исследование проб биологического материала на аденовирус (единичное исследование)</v>
          </cell>
          <cell r="C184">
            <v>3</v>
          </cell>
        </row>
        <row r="185">
          <cell r="A185" t="str">
            <v>40000048.1</v>
          </cell>
          <cell r="B185" t="str">
            <v>Исследование проб биологического материала на аденовирус (групповые исследования)</v>
          </cell>
          <cell r="C185">
            <v>1.5</v>
          </cell>
        </row>
        <row r="186">
          <cell r="A186">
            <v>40000035</v>
          </cell>
          <cell r="B186" t="str">
            <v>Исследование биологического материала на возбудителей ОРВИ</v>
          </cell>
          <cell r="C186">
            <v>3</v>
          </cell>
        </row>
        <row r="187">
          <cell r="A187">
            <v>40000056</v>
          </cell>
          <cell r="B187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(единичное исследование)</v>
          </cell>
          <cell r="C187">
            <v>3</v>
          </cell>
        </row>
        <row r="188">
          <cell r="A188" t="str">
            <v>40000056.1</v>
          </cell>
          <cell r="B188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(групповые исследования)</v>
          </cell>
          <cell r="C188">
            <v>1.5</v>
          </cell>
        </row>
        <row r="189">
          <cell r="A189">
            <v>40000057</v>
          </cell>
          <cell r="B189" t="str">
            <v>Исследование проб биологического материала, внешней среды на эшерихиозы методом ПЦР</v>
          </cell>
          <cell r="C189">
            <v>3</v>
          </cell>
        </row>
        <row r="190">
          <cell r="A190">
            <v>40000036</v>
          </cell>
          <cell r="B190" t="str">
            <v>Исследование биологического материала на метапневмовирус/бокавирус (единичное исследование)</v>
          </cell>
          <cell r="C190">
            <v>3</v>
          </cell>
        </row>
        <row r="191">
          <cell r="A191" t="str">
            <v>40000036.1</v>
          </cell>
          <cell r="B191" t="str">
            <v>Исследование биологического материала на метапневмовирус/бокавирус (групповые исследования)</v>
          </cell>
          <cell r="C191">
            <v>1.5</v>
          </cell>
        </row>
        <row r="192">
          <cell r="A192">
            <v>40000038</v>
          </cell>
          <cell r="B192" t="str">
            <v>Исследование биологического материала на риновирус (единичное исследование)</v>
          </cell>
          <cell r="C192">
            <v>3</v>
          </cell>
        </row>
        <row r="193">
          <cell r="A193" t="str">
            <v>40000038.1</v>
          </cell>
          <cell r="B193" t="str">
            <v>Исследование биологического материала на риновирус (групповые исследование)</v>
          </cell>
          <cell r="C193">
            <v>1.5</v>
          </cell>
        </row>
        <row r="194">
          <cell r="A194">
            <v>40000856</v>
          </cell>
          <cell r="B194" t="str">
            <v>Исследование проб биологического материала на коронавирус ТОРС.</v>
          </cell>
          <cell r="C194">
            <v>3</v>
          </cell>
        </row>
        <row r="195">
          <cell r="A195">
            <v>40000857</v>
          </cell>
          <cell r="B195" t="str">
            <v>Исследование проб биологического материала, внешней среды на вирус гепатита А (единочное исследование)</v>
          </cell>
          <cell r="C195">
            <v>3</v>
          </cell>
        </row>
        <row r="196">
          <cell r="A196" t="str">
            <v>40000857.1</v>
          </cell>
          <cell r="B196" t="str">
            <v>Исследование проб биологического материала, внешней среды на вирус гепатита А (групповые исследования)</v>
          </cell>
          <cell r="C196">
            <v>1.5</v>
          </cell>
        </row>
        <row r="197">
          <cell r="A197">
            <v>40000858</v>
          </cell>
          <cell r="B197" t="str">
            <v>Исследование проб биологического материала на вирус гепатита В.</v>
          </cell>
          <cell r="C197">
            <v>3</v>
          </cell>
        </row>
        <row r="198">
          <cell r="A198">
            <v>40000859</v>
          </cell>
          <cell r="B198" t="str">
            <v>Исследование проб биологического материала на вирус гепатита С.</v>
          </cell>
          <cell r="C198">
            <v>3</v>
          </cell>
        </row>
        <row r="199">
          <cell r="A199">
            <v>40000861</v>
          </cell>
          <cell r="B199" t="str">
            <v>Исследование проб биологического материала, клещей  на боррелиоз</v>
          </cell>
          <cell r="C199">
            <v>3</v>
          </cell>
        </row>
        <row r="200">
          <cell r="A200">
            <v>40000863</v>
          </cell>
          <cell r="B200" t="str">
            <v>Исследование проб биологического материала на краснуху.</v>
          </cell>
          <cell r="C200">
            <v>3</v>
          </cell>
        </row>
        <row r="201">
          <cell r="A201">
            <v>40000864</v>
          </cell>
          <cell r="B201" t="str">
            <v>Исследование проб биологического материала на энтеровирусы (единичное исследование)</v>
          </cell>
          <cell r="C201">
            <v>3</v>
          </cell>
        </row>
        <row r="202">
          <cell r="A202" t="str">
            <v>40000864.1</v>
          </cell>
          <cell r="B202" t="str">
            <v>Исследование проб биологического материала на энтеровирусы (групповые исследования)</v>
          </cell>
          <cell r="C202">
            <v>1.5</v>
          </cell>
        </row>
        <row r="203">
          <cell r="A203">
            <v>40000883</v>
          </cell>
          <cell r="B203" t="str">
            <v xml:space="preserve">Исследование проб внешней среды на туляремию. </v>
          </cell>
          <cell r="C203">
            <v>3</v>
          </cell>
        </row>
        <row r="204">
          <cell r="A204">
            <v>40000884</v>
          </cell>
          <cell r="B204" t="str">
            <v xml:space="preserve">Исследование проб биологического материала, внешней среды на холеру </v>
          </cell>
          <cell r="C204">
            <v>3</v>
          </cell>
        </row>
        <row r="205">
          <cell r="A205">
            <v>40000885</v>
          </cell>
          <cell r="B205" t="str">
            <v xml:space="preserve">Исследование проб внешней среды на энтеровирусы . </v>
          </cell>
          <cell r="C205">
            <v>3</v>
          </cell>
        </row>
        <row r="206">
          <cell r="A206">
            <v>40000894</v>
          </cell>
          <cell r="B206" t="str">
            <v>Исследование проб биологического материала, внешней среды  на ротавирусы, норовирусы, астровирусы (единичное исследование)</v>
          </cell>
          <cell r="C206">
            <v>3</v>
          </cell>
        </row>
        <row r="207">
          <cell r="A207" t="str">
            <v>40000894.1</v>
          </cell>
          <cell r="B207" t="str">
            <v>Исследование проб биологического материала, внешней среды  на ротавирусы, норовирусы, астровирусы (групповые исследования)</v>
          </cell>
          <cell r="C207">
            <v>1.5</v>
          </cell>
        </row>
        <row r="208">
          <cell r="A208">
            <v>40000895</v>
          </cell>
          <cell r="B208" t="str">
            <v>Исследование проб биологического материала на шигеллы, сальмонеллы, кампило бактерии.</v>
          </cell>
          <cell r="C208">
            <v>3</v>
          </cell>
        </row>
        <row r="209">
          <cell r="A209">
            <v>40000896</v>
          </cell>
          <cell r="B209" t="str">
            <v>Исследование проб биологического материала на парагрипп (единичное исследование).</v>
          </cell>
          <cell r="C209">
            <v>3</v>
          </cell>
        </row>
        <row r="210">
          <cell r="A210" t="str">
            <v>40000896.1</v>
          </cell>
          <cell r="B210" t="str">
            <v>Исследование проб биологического материала на парагрипп (групповые исследования).</v>
          </cell>
          <cell r="C210">
            <v>1.5</v>
          </cell>
        </row>
        <row r="211">
          <cell r="A211">
            <v>40000897</v>
          </cell>
          <cell r="B211" t="str">
            <v>Исследование проб биологического материала, внешней среды на иерсиниозы методом ПЦР</v>
          </cell>
          <cell r="C211">
            <v>3</v>
          </cell>
        </row>
        <row r="212">
          <cell r="A212">
            <v>40000054</v>
          </cell>
          <cell r="B212" t="str">
            <v>Исследование биологического материала на лихорадку Западного Нила (единичное исследование)</v>
          </cell>
          <cell r="C212">
            <v>3</v>
          </cell>
        </row>
        <row r="213">
          <cell r="A213" t="str">
            <v>40000054.1</v>
          </cell>
          <cell r="B213" t="str">
            <v>Исследование биологического материала на лихорадку Западного Нила (групповые исследования)</v>
          </cell>
          <cell r="C213">
            <v>1.5</v>
          </cell>
        </row>
        <row r="214">
          <cell r="A214">
            <v>40000965</v>
          </cell>
          <cell r="B214" t="str">
            <v>Исследование проб биологического материала, внешней среды на КУ-лихорадку</v>
          </cell>
          <cell r="C214">
            <v>3</v>
          </cell>
        </row>
        <row r="215">
          <cell r="A215">
            <v>40000079</v>
          </cell>
          <cell r="B215" t="str">
            <v>Исследование проб биологического материала на вирус Зика</v>
          </cell>
          <cell r="C215">
            <v>3</v>
          </cell>
        </row>
        <row r="216">
          <cell r="A216" t="str">
            <v>Обследование сотрудников ДОУ</v>
          </cell>
          <cell r="B216"/>
          <cell r="C216"/>
        </row>
        <row r="217">
          <cell r="A217">
            <v>40000078</v>
          </cell>
          <cell r="B217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7">
            <v>3</v>
          </cell>
        </row>
        <row r="218">
          <cell r="A218">
            <v>40000958</v>
          </cell>
          <cell r="B218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8">
            <v>3</v>
          </cell>
        </row>
        <row r="219">
          <cell r="A219" t="str">
            <v>Пищевые продукты</v>
          </cell>
          <cell r="B219"/>
          <cell r="C219"/>
        </row>
        <row r="220">
          <cell r="A220">
            <v>40000855</v>
          </cell>
          <cell r="B220" t="str">
            <v>Исследование по идентификации рекомбинантной ДНК в пищевых продуктах (1 проба)</v>
          </cell>
          <cell r="C220">
            <v>3</v>
          </cell>
        </row>
        <row r="221">
          <cell r="A221">
            <v>40000956</v>
          </cell>
          <cell r="B221" t="str">
            <v>Исследование по идентификации рекомбинантной ДНК в пищевых продуктах (2 пробы)</v>
          </cell>
          <cell r="C221">
            <v>2</v>
          </cell>
        </row>
        <row r="222">
          <cell r="A222">
            <v>40000957</v>
          </cell>
          <cell r="B222" t="str">
            <v>Исследование по идентификации рекомбинантной ДНК в пищевых продуктах (3 пробы)</v>
          </cell>
          <cell r="C222">
            <v>1.3</v>
          </cell>
        </row>
        <row r="223">
          <cell r="A223">
            <v>40000077</v>
          </cell>
          <cell r="B223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3">
            <v>3</v>
          </cell>
        </row>
        <row r="224">
          <cell r="A224">
            <v>40000952</v>
          </cell>
          <cell r="B224" t="str">
            <v>Исследование по идентификации видовой принадлежности ДНК крупного рогатого скота (КРС)</v>
          </cell>
          <cell r="C224">
            <v>3</v>
          </cell>
        </row>
        <row r="225">
          <cell r="A225">
            <v>40000953</v>
          </cell>
          <cell r="B225" t="str">
            <v>Исследование по идентификации видовой принадлежности ДНК курицы/индейки</v>
          </cell>
          <cell r="C225">
            <v>3</v>
          </cell>
        </row>
        <row r="226">
          <cell r="A226">
            <v>40000954</v>
          </cell>
          <cell r="B226" t="str">
            <v>Исследование по идентификации видовой принадлежности рыб семейства лососевых (горбуша-кета-нерка)</v>
          </cell>
          <cell r="C226">
            <v>3</v>
          </cell>
        </row>
        <row r="227">
          <cell r="A227">
            <v>40000080</v>
          </cell>
          <cell r="B227" t="str">
            <v>Исследование по идентификации видовой принадлежности ДНК баранины</v>
          </cell>
          <cell r="C227">
            <v>3</v>
          </cell>
        </row>
        <row r="228">
          <cell r="A228">
            <v>40000081</v>
          </cell>
          <cell r="B228" t="str">
            <v>Исследование по идентификации видовой принадлежности ДНК свинины</v>
          </cell>
          <cell r="C228">
            <v>3</v>
          </cell>
        </row>
        <row r="229">
          <cell r="A229" t="str">
            <v>Внутренний контроль качества проводимых исследований</v>
          </cell>
          <cell r="B229"/>
          <cell r="C229"/>
        </row>
        <row r="230">
          <cell r="A230">
            <v>40000647</v>
          </cell>
          <cell r="B230" t="str">
            <v xml:space="preserve">Смывы с рабочих поверхностей для определения  возможной контаминации </v>
          </cell>
          <cell r="C230">
            <v>3</v>
          </cell>
        </row>
        <row r="231">
          <cell r="A231" t="str">
            <v>Бактериологическая  лаборатория</v>
          </cell>
          <cell r="B231"/>
          <cell r="C231"/>
        </row>
        <row r="232">
          <cell r="A232" t="str">
            <v>Пищевые продукты</v>
          </cell>
          <cell r="B232"/>
          <cell r="C232"/>
        </row>
        <row r="233">
          <cell r="A233">
            <v>50001327</v>
          </cell>
          <cell r="B233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3">
            <v>0.57999999999999996</v>
          </cell>
        </row>
        <row r="234">
          <cell r="A234">
            <v>50001315</v>
          </cell>
          <cell r="B234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4">
            <v>5.41</v>
          </cell>
        </row>
        <row r="235">
          <cell r="A235">
            <v>50000035</v>
          </cell>
          <cell r="B235" t="str">
            <v>Определение ингибирующих веществ в сыром молоке.</v>
          </cell>
          <cell r="C235">
            <v>0.88</v>
          </cell>
        </row>
        <row r="236">
          <cell r="A236">
            <v>50000930</v>
          </cell>
          <cell r="B236" t="str">
            <v>Определение количества соматических клеток в сыром молоке.</v>
          </cell>
          <cell r="C236">
            <v>1</v>
          </cell>
        </row>
        <row r="237">
          <cell r="A237">
            <v>50000025</v>
          </cell>
          <cell r="B237" t="str">
            <v>Определение остаточного количества антибиотиков в пищевых продуктах (на один антибиотик).</v>
          </cell>
          <cell r="C237">
            <v>6.79</v>
          </cell>
        </row>
        <row r="238">
          <cell r="A238">
            <v>50001074</v>
          </cell>
          <cell r="B238" t="str">
            <v>Бактериологическое исследование пищевых продуктов на ботулизм.</v>
          </cell>
          <cell r="C238">
            <v>2.21</v>
          </cell>
        </row>
        <row r="239">
          <cell r="A239">
            <v>50000098</v>
          </cell>
          <cell r="B239" t="str">
            <v>Бактериологическое исследование на КМАФАнМ, КМАэМ, в том числе методом петрифильмов</v>
          </cell>
          <cell r="C239">
            <v>0.71</v>
          </cell>
        </row>
        <row r="240">
          <cell r="A240">
            <v>50000099</v>
          </cell>
          <cell r="B240" t="str">
            <v>Бактериологическое исследование на БГКП (колиформы)</v>
          </cell>
          <cell r="C240">
            <v>0.63</v>
          </cell>
        </row>
        <row r="241">
          <cell r="A241">
            <v>50000109</v>
          </cell>
          <cell r="B241" t="str">
            <v>Бактериологическое исследование на стафилококки S. аureus.</v>
          </cell>
          <cell r="C241">
            <v>0.71</v>
          </cell>
        </row>
        <row r="242">
          <cell r="A242">
            <v>50000105</v>
          </cell>
          <cell r="B242" t="str">
            <v>Бактериологическое исследование на бактерии рода  Proteus.</v>
          </cell>
          <cell r="C242">
            <v>0.71</v>
          </cell>
        </row>
        <row r="243">
          <cell r="A243">
            <v>50000101</v>
          </cell>
          <cell r="B243" t="str">
            <v>Бактериологическое исследование на дрожжи, плесень, концентрацию дрожжевых клеток, плесень по Говарду</v>
          </cell>
          <cell r="C243">
            <v>0.63</v>
          </cell>
        </row>
        <row r="244">
          <cell r="A244">
            <v>50000100</v>
          </cell>
          <cell r="B244" t="str">
            <v>Бактериологическое исследование на сульфитредуцирующие клостридии, мезофильные клостридии</v>
          </cell>
          <cell r="C244">
            <v>0.71</v>
          </cell>
        </row>
        <row r="245">
          <cell r="A245">
            <v>50000104</v>
          </cell>
          <cell r="B245" t="str">
            <v>Бактериологическое исследование на E.coli</v>
          </cell>
          <cell r="C245">
            <v>0.71</v>
          </cell>
        </row>
        <row r="246">
          <cell r="A246">
            <v>50000103</v>
          </cell>
          <cell r="B246" t="str">
            <v>Бактериологическое исследование на энтерококки Enterococcus.</v>
          </cell>
          <cell r="C246">
            <v>0.71</v>
          </cell>
        </row>
        <row r="247">
          <cell r="A247">
            <v>50000107</v>
          </cell>
          <cell r="B247" t="str">
            <v>Бактериологическое исследование на молочнокислые микроорганизмы, ацидофильные микроорганизмы</v>
          </cell>
          <cell r="C247">
            <v>0.71</v>
          </cell>
        </row>
        <row r="248">
          <cell r="A248">
            <v>50001075</v>
          </cell>
          <cell r="B248" t="str">
            <v>Бактериологическое исследование на бифидобактерии.</v>
          </cell>
          <cell r="C248">
            <v>0.71</v>
          </cell>
        </row>
        <row r="249">
          <cell r="A249">
            <v>50000111</v>
          </cell>
          <cell r="B249" t="str">
            <v xml:space="preserve">Бактериологическое исследование на парагемолитический вибрион </v>
          </cell>
          <cell r="C249">
            <v>0.54</v>
          </cell>
        </row>
        <row r="250">
          <cell r="A250">
            <v>50000102</v>
          </cell>
          <cell r="B250" t="str">
            <v>Бактериологическое исследование на B.cereus.</v>
          </cell>
          <cell r="C250">
            <v>0.71</v>
          </cell>
        </row>
        <row r="251">
          <cell r="A251">
            <v>50000110</v>
          </cell>
          <cell r="B251" t="str">
            <v>Бактериологическое исследование на листерии Listeria monocytogenes</v>
          </cell>
          <cell r="C251">
            <v>1.88</v>
          </cell>
        </row>
        <row r="252">
          <cell r="A252">
            <v>50001076</v>
          </cell>
          <cell r="B252" t="str">
            <v>Бактериологическое исследование на патогенную микрофлору в т.ч. сальмонеллы (в том числе методом импеданса).</v>
          </cell>
          <cell r="C252">
            <v>1.88</v>
          </cell>
        </row>
        <row r="253">
          <cell r="A253">
            <v>50001077</v>
          </cell>
          <cell r="B253" t="str">
            <v>Бактериологическое исследование на синегнойную палочку Ps.aeruginosa.</v>
          </cell>
          <cell r="C253">
            <v>0.71</v>
          </cell>
        </row>
        <row r="254">
          <cell r="A254">
            <v>50001317</v>
          </cell>
          <cell r="B254" t="str">
            <v>Бактериологическое исследование на Enterobacter sakazakii</v>
          </cell>
          <cell r="C254">
            <v>0.71</v>
          </cell>
        </row>
        <row r="255">
          <cell r="A255">
            <v>50001318</v>
          </cell>
          <cell r="B255" t="str">
            <v>Бактериологическое исследование на неспорообразующие микроорганизмы</v>
          </cell>
          <cell r="C255">
            <v>0.46</v>
          </cell>
        </row>
        <row r="256">
          <cell r="A256">
            <v>50001072</v>
          </cell>
          <cell r="B256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6">
            <v>5.65</v>
          </cell>
        </row>
        <row r="257">
          <cell r="A257" t="str">
            <v>Вода и почва</v>
          </cell>
          <cell r="B257"/>
          <cell r="C257"/>
        </row>
        <row r="258">
          <cell r="A258">
            <v>50001078</v>
          </cell>
          <cell r="B258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8">
            <v>1.38</v>
          </cell>
        </row>
        <row r="259">
          <cell r="A259">
            <v>50001079</v>
          </cell>
          <cell r="B259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9">
            <v>1.75</v>
          </cell>
        </row>
        <row r="260">
          <cell r="A260">
            <v>50001089</v>
          </cell>
          <cell r="B260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60">
            <v>0.71</v>
          </cell>
        </row>
        <row r="261">
          <cell r="A261">
            <v>50001080</v>
          </cell>
          <cell r="B261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61">
            <v>0.57999999999999996</v>
          </cell>
        </row>
        <row r="262">
          <cell r="A262">
            <v>50001123</v>
          </cell>
          <cell r="B262" t="str">
            <v xml:space="preserve">Бактериологическое исследование воды питьевой расфасованной на сульфитредуцирующие клостридии </v>
          </cell>
          <cell r="C262">
            <v>0.5</v>
          </cell>
        </row>
        <row r="263">
          <cell r="A263">
            <v>50001126</v>
          </cell>
          <cell r="B263" t="str">
            <v>Бактериологическое исследование воды аквапарков</v>
          </cell>
          <cell r="C263">
            <v>3.53</v>
          </cell>
        </row>
        <row r="264">
          <cell r="A264">
            <v>50001134</v>
          </cell>
          <cell r="B264" t="str">
            <v>Бактериологическое исследование воды питьевой, питьевой, расфасованной в емкости на ОМЧ, ОМЧ 37°С</v>
          </cell>
          <cell r="C264">
            <v>0.5</v>
          </cell>
        </row>
        <row r="265">
          <cell r="A265">
            <v>50001139</v>
          </cell>
          <cell r="B265" t="str">
            <v>Бактериологическое исследование воды питьевой, расфасованной в емкости на ОМЧ 22°С</v>
          </cell>
          <cell r="C265">
            <v>0.57999999999999996</v>
          </cell>
        </row>
        <row r="266">
          <cell r="A266">
            <v>50001135</v>
          </cell>
          <cell r="B266" t="str">
            <v>Бактериологическое исследование воды питьевой, питьевой, расфасованной в емкости на ОКБ, ТКБ, ГКБ</v>
          </cell>
          <cell r="C266">
            <v>0.5</v>
          </cell>
        </row>
        <row r="267">
          <cell r="A267">
            <v>50001082</v>
          </cell>
          <cell r="B267" t="str">
            <v>Бактериологическое исследование поверхностных водоемов, сточной воды, воды технической на ОКБ, ТКБ.</v>
          </cell>
          <cell r="C267">
            <v>1.1299999999999999</v>
          </cell>
        </row>
        <row r="268">
          <cell r="A268">
            <v>50001083</v>
          </cell>
          <cell r="B268" t="str">
            <v>Бактериологическое исследование поверхностных водоемов, сточной воды, воды технической на колифаги.</v>
          </cell>
          <cell r="C268">
            <v>1.75</v>
          </cell>
        </row>
        <row r="269">
          <cell r="A269">
            <v>50001088</v>
          </cell>
          <cell r="B269" t="str">
            <v>Бактериологическое исследование воды на патогенную микрофлору.</v>
          </cell>
          <cell r="C269">
            <v>3.54</v>
          </cell>
        </row>
        <row r="270">
          <cell r="A270">
            <v>50000140</v>
          </cell>
          <cell r="B270" t="str">
            <v>Бактериологическое исследование воды в плавательных бассейнах.</v>
          </cell>
          <cell r="C270">
            <v>3.13</v>
          </cell>
        </row>
        <row r="271">
          <cell r="A271">
            <v>50001133</v>
          </cell>
          <cell r="B271" t="str">
            <v>Бактериологическое исследование воды на легионеллы.</v>
          </cell>
          <cell r="C271">
            <v>1.21</v>
          </cell>
        </row>
        <row r="272">
          <cell r="A272">
            <v>50000174</v>
          </cell>
          <cell r="B272" t="str">
            <v>Бактериологическое исследование почвы и песка.</v>
          </cell>
          <cell r="C272">
            <v>3.58</v>
          </cell>
        </row>
        <row r="273">
          <cell r="A273">
            <v>50001329</v>
          </cell>
          <cell r="B273" t="str">
            <v>Бактериологическое исследование воды питьевой, расфасованной на 6 показателей (ОМЧ 37°С, 22°С, ОКБ, ТКБ, ГКБ, Ps.aeruginosa)</v>
          </cell>
          <cell r="C273">
            <v>2.21</v>
          </cell>
        </row>
        <row r="274">
          <cell r="A274" t="str">
            <v>Воздух</v>
          </cell>
          <cell r="B274"/>
          <cell r="C274"/>
        </row>
        <row r="275">
          <cell r="A275">
            <v>50000224</v>
          </cell>
          <cell r="B275" t="str">
            <v>Бактериологическое исследование воздуха закрытых помещений на общее микробное число (ОМЧ).</v>
          </cell>
          <cell r="C275">
            <v>0.57999999999999996</v>
          </cell>
        </row>
        <row r="276">
          <cell r="A276">
            <v>50000225</v>
          </cell>
          <cell r="B276" t="str">
            <v>Бактериологическое исследование воздуха закрытых помещений на S.aureus.</v>
          </cell>
          <cell r="C276">
            <v>0.57999999999999996</v>
          </cell>
        </row>
        <row r="277">
          <cell r="A277">
            <v>50000226</v>
          </cell>
          <cell r="B277" t="str">
            <v>Бактериологическое исследование воздуха закрытых помещений на плесневые грибы и дрожжи.</v>
          </cell>
          <cell r="C277">
            <v>0.57999999999999996</v>
          </cell>
        </row>
        <row r="278">
          <cell r="A278">
            <v>50000227</v>
          </cell>
          <cell r="B278" t="str">
            <v>Бактериологическое исследование воздуха холодильных камер на плесень</v>
          </cell>
          <cell r="C278">
            <v>0.57999999999999996</v>
          </cell>
        </row>
        <row r="279">
          <cell r="A279" t="str">
            <v>Лекарственные формы, парфюмерно-косметическая продукция, средства личной гигиены</v>
          </cell>
          <cell r="B279"/>
          <cell r="C279"/>
        </row>
        <row r="280">
          <cell r="A280">
            <v>50000147</v>
          </cell>
          <cell r="B280" t="str">
            <v>Бактериологическое исследование лекарственных форм на стерильность.</v>
          </cell>
          <cell r="C280">
            <v>1.21</v>
          </cell>
        </row>
        <row r="281">
          <cell r="A281">
            <v>50001094</v>
          </cell>
          <cell r="B281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81">
            <v>2.63</v>
          </cell>
        </row>
        <row r="282">
          <cell r="A282">
            <v>50001118</v>
          </cell>
          <cell r="B282" t="str">
            <v>Бактериологическое исследование на пирогенообразующие микроорганизмы</v>
          </cell>
          <cell r="C282">
            <v>0.38</v>
          </cell>
        </row>
        <row r="283">
          <cell r="A283">
            <v>50001119</v>
          </cell>
          <cell r="B283" t="str">
            <v>Бактериологическое исследование воды очищенной по фармакопее</v>
          </cell>
          <cell r="C283">
            <v>1.58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>
            <v>3.13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>
            <v>3.96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>
            <v>2.88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>
            <v>2.88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>
            <v>2.88</v>
          </cell>
        </row>
        <row r="289">
          <cell r="A289" t="str">
            <v>Смывы с объектов внешней среды</v>
          </cell>
          <cell r="B289"/>
          <cell r="C289"/>
        </row>
        <row r="290">
          <cell r="A290">
            <v>50000169</v>
          </cell>
          <cell r="B290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90">
            <v>0.38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>
            <v>0.71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>
            <v>1.54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>
            <v>0.42</v>
          </cell>
        </row>
        <row r="294">
          <cell r="A294">
            <v>50000166</v>
          </cell>
          <cell r="B294" t="str">
            <v>Бактериологическое исследование смывов на условно - патогенную микрофлору.</v>
          </cell>
          <cell r="C294">
            <v>3.42</v>
          </cell>
        </row>
        <row r="295">
          <cell r="A295">
            <v>50001095</v>
          </cell>
          <cell r="B295" t="str">
            <v>Бактериологическое исследование смывов на дрожжи, плесень.</v>
          </cell>
          <cell r="C295">
            <v>0.5</v>
          </cell>
        </row>
        <row r="296">
          <cell r="A296">
            <v>50000172</v>
          </cell>
          <cell r="B296" t="str">
            <v>Бактериологическое исследование смывов на  протеи.</v>
          </cell>
          <cell r="C296">
            <v>0.71</v>
          </cell>
        </row>
        <row r="297">
          <cell r="A297">
            <v>50001121</v>
          </cell>
          <cell r="B297" t="str">
            <v>Бактериологическое исследование смывов из холодильных камер на  плесень.</v>
          </cell>
          <cell r="C297">
            <v>0.5</v>
          </cell>
        </row>
        <row r="298">
          <cell r="A298">
            <v>50000223</v>
          </cell>
          <cell r="B298" t="str">
            <v>Бактериологическое исследование смывов на легионеллы.</v>
          </cell>
          <cell r="C298">
            <v>1.21</v>
          </cell>
        </row>
        <row r="299">
          <cell r="A299">
            <v>50001319</v>
          </cell>
          <cell r="B299" t="str">
            <v>Бактериологическое исследование смывов с эндоскопического оборудования на ДВУ (дезинфекция высокого уровня)</v>
          </cell>
          <cell r="C299">
            <v>3.42</v>
          </cell>
        </row>
        <row r="300">
          <cell r="A300" t="str">
            <v>Клинический материал</v>
          </cell>
          <cell r="B300"/>
          <cell r="C300"/>
        </row>
        <row r="301">
          <cell r="A301">
            <v>50000002</v>
          </cell>
          <cell r="B301" t="str">
            <v>Бактериологическое исследование материала от больного при пищевой токсикоинфекции.</v>
          </cell>
          <cell r="C301">
            <v>3.71</v>
          </cell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302">
            <v>2.63</v>
          </cell>
        </row>
        <row r="303">
          <cell r="A303">
            <v>50001098</v>
          </cell>
          <cell r="B303" t="str">
            <v>Бактериологическое исследование отделяемого зева, носа на стафилококк (1 исследование)</v>
          </cell>
          <cell r="C303">
            <v>1.04</v>
          </cell>
        </row>
        <row r="304">
          <cell r="A304">
            <v>50000194</v>
          </cell>
          <cell r="B304" t="str">
            <v xml:space="preserve">Бактериологическое исследование на возбудителей дифтерии (1 исследование).  </v>
          </cell>
          <cell r="C304">
            <v>1.01</v>
          </cell>
        </row>
        <row r="305">
          <cell r="A305">
            <v>50000195</v>
          </cell>
          <cell r="B305" t="str">
            <v>Бактериологическое исследование на возбудителей коклюша и паракоклюша.</v>
          </cell>
          <cell r="C305">
            <v>1.01</v>
          </cell>
        </row>
        <row r="306">
          <cell r="A306">
            <v>50000197</v>
          </cell>
          <cell r="B306" t="str">
            <v>Бактериологическое исследование на менингококк</v>
          </cell>
          <cell r="C306">
            <v>1.38</v>
          </cell>
        </row>
        <row r="307">
          <cell r="A307">
            <v>50000198</v>
          </cell>
          <cell r="B307" t="str">
            <v xml:space="preserve">Бактериологическое исследование на кишечную группу инфекций.  </v>
          </cell>
          <cell r="C307">
            <v>1.38</v>
          </cell>
        </row>
        <row r="308">
          <cell r="A308">
            <v>50000196</v>
          </cell>
          <cell r="B308" t="str">
            <v>Бактериологическое исследование на  энтеропатогенные эшерихии  (ЭПКП).</v>
          </cell>
          <cell r="C308">
            <v>1.88</v>
          </cell>
        </row>
        <row r="309">
          <cell r="A309">
            <v>50001100</v>
          </cell>
          <cell r="B309" t="str">
            <v>Бактериологическое исследование крови на гемокультуру.</v>
          </cell>
          <cell r="C309">
            <v>1.38</v>
          </cell>
        </row>
        <row r="310">
          <cell r="A310">
            <v>50001107</v>
          </cell>
          <cell r="B310" t="str">
            <v>Бактериологическое исследование крови на стерильность</v>
          </cell>
          <cell r="C310">
            <v>2.21</v>
          </cell>
        </row>
        <row r="311">
          <cell r="A311">
            <v>50001101</v>
          </cell>
          <cell r="B311" t="str">
            <v xml:space="preserve">Бактериологическое исследование на дисбактериоз. </v>
          </cell>
          <cell r="C311">
            <v>8.5399999999999991</v>
          </cell>
        </row>
        <row r="312">
          <cell r="A312">
            <v>50001112</v>
          </cell>
          <cell r="B312" t="str">
            <v>Определение устойчивости микроорганизмов к дезинфектантам</v>
          </cell>
          <cell r="C312">
            <v>1.54</v>
          </cell>
        </row>
        <row r="313">
          <cell r="A313">
            <v>50001320</v>
          </cell>
          <cell r="B313" t="str">
            <v>Бактериологическое исследование кала на условно-патогенную микрофлору</v>
          </cell>
          <cell r="C313">
            <v>3.54</v>
          </cell>
        </row>
        <row r="314">
          <cell r="A314">
            <v>50001321</v>
          </cell>
          <cell r="B314" t="str">
            <v>Бактериологическое исследование клинического материала на дрожжевые грибы рода Candida</v>
          </cell>
          <cell r="C314">
            <v>0.5</v>
          </cell>
        </row>
        <row r="315">
          <cell r="A315" t="str">
            <v>Серологические исследования</v>
          </cell>
          <cell r="B315"/>
          <cell r="C315"/>
        </row>
        <row r="316">
          <cell r="A316">
            <v>50001102</v>
          </cell>
          <cell r="B316" t="str">
            <v>Серологическое исследование на коклюш, паракоклюш с одним диагностикумом</v>
          </cell>
          <cell r="C316">
            <v>0.38</v>
          </cell>
        </row>
        <row r="317">
          <cell r="A317">
            <v>50001322</v>
          </cell>
          <cell r="B317" t="str">
            <v>Серологическое исследование на тиф и паратифы с одним диагностикумом (реакция Видаля)</v>
          </cell>
          <cell r="C317">
            <v>0.38</v>
          </cell>
        </row>
        <row r="318">
          <cell r="A318">
            <v>50001103</v>
          </cell>
          <cell r="B318" t="str">
            <v>Серологическое исследование с одним эритрацитарным диагностикумом (в том числе на брюшной тиф)</v>
          </cell>
          <cell r="C318">
            <v>0.46</v>
          </cell>
        </row>
        <row r="319">
          <cell r="A319">
            <v>50001104</v>
          </cell>
          <cell r="B319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9">
            <v>1.1299999999999999</v>
          </cell>
        </row>
        <row r="320">
          <cell r="A320">
            <v>50001105</v>
          </cell>
          <cell r="B320" t="str">
            <v xml:space="preserve">Серологическое исследование с одним  диагностикумом (сальмонелезный, шигеллезный). </v>
          </cell>
          <cell r="C320">
            <v>0.46</v>
          </cell>
        </row>
        <row r="321">
          <cell r="A321" t="str">
            <v>Стерилизация, контроль стерилизации</v>
          </cell>
          <cell r="B321"/>
          <cell r="C321"/>
        </row>
        <row r="322">
          <cell r="A322">
            <v>50001323</v>
          </cell>
          <cell r="B322" t="str">
            <v>Микробиологические исследования по контролю качества камерной дезинфекции (9 биотестов)</v>
          </cell>
          <cell r="C322">
            <v>2.2599999999999998</v>
          </cell>
        </row>
        <row r="323">
          <cell r="A323">
            <v>50001324</v>
          </cell>
          <cell r="B323" t="str">
            <v>Микробиологические исследования по контролю качества камерной дезинфекции (15 биотестов)</v>
          </cell>
          <cell r="C323">
            <v>3.77</v>
          </cell>
        </row>
        <row r="324">
          <cell r="A324">
            <v>50000952</v>
          </cell>
          <cell r="B324" t="str">
            <v>Биологический контроль работы сухожарового стерилизатора (5 тестов)</v>
          </cell>
          <cell r="C324">
            <v>8.5</v>
          </cell>
        </row>
        <row r="325">
          <cell r="A325">
            <v>50000953</v>
          </cell>
          <cell r="B325" t="str">
            <v>Биологический контроль работы парового стерилизатора ( 5 тестов)</v>
          </cell>
          <cell r="C325">
            <v>7.02</v>
          </cell>
        </row>
        <row r="326">
          <cell r="A326">
            <v>51000177</v>
          </cell>
          <cell r="B326" t="str">
            <v>Стерилизация изделий медицинского назначения (1 цикл)</v>
          </cell>
          <cell r="C326">
            <v>0.3</v>
          </cell>
        </row>
        <row r="327">
          <cell r="A327">
            <v>50001328</v>
          </cell>
          <cell r="B327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7">
            <v>1.3</v>
          </cell>
        </row>
        <row r="328">
          <cell r="A328" t="str">
            <v>Исследование на стерильность</v>
          </cell>
          <cell r="B328"/>
          <cell r="C328"/>
        </row>
        <row r="329">
          <cell r="A329">
            <v>50001090</v>
          </cell>
          <cell r="B329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29">
            <v>1.21</v>
          </cell>
        </row>
        <row r="330">
          <cell r="A330" t="str">
            <v>Обучение</v>
          </cell>
          <cell r="B330"/>
          <cell r="C330"/>
        </row>
        <row r="331">
          <cell r="A331">
            <v>50000031</v>
          </cell>
          <cell r="B331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31">
            <v>75</v>
          </cell>
        </row>
        <row r="332">
          <cell r="A332" t="str">
            <v>Исследования методом ИФА</v>
          </cell>
          <cell r="B332"/>
          <cell r="C332"/>
        </row>
        <row r="333">
          <cell r="A333">
            <v>50001330</v>
          </cell>
          <cell r="B333" t="str">
            <v>Определение остаточного количества антибиотиков в пищевых продуктах (на один антибиотик) методом ИФА</v>
          </cell>
          <cell r="C333">
            <v>1</v>
          </cell>
        </row>
        <row r="334">
          <cell r="A334" t="str">
            <v>Исследования методом разделенного импеданса</v>
          </cell>
          <cell r="B334"/>
          <cell r="C334"/>
        </row>
        <row r="335">
          <cell r="A335">
            <v>50000028</v>
          </cell>
          <cell r="B335" t="str">
            <v>Бактериологическое исследование на КМАФАнМ</v>
          </cell>
          <cell r="C335">
            <v>0.71</v>
          </cell>
        </row>
        <row r="336">
          <cell r="A336">
            <v>50000029</v>
          </cell>
          <cell r="B336" t="str">
            <v>Бактериологическое исследование на листерии</v>
          </cell>
          <cell r="C336">
            <v>1.88</v>
          </cell>
        </row>
        <row r="337">
          <cell r="A337">
            <v>50000030</v>
          </cell>
          <cell r="B337" t="str">
            <v xml:space="preserve">Исследование на патогенную микрофлору </v>
          </cell>
          <cell r="C337">
            <v>1.88</v>
          </cell>
        </row>
        <row r="338">
          <cell r="A338" t="str">
            <v xml:space="preserve">Лаборатория  физико-химических методов исследования  </v>
          </cell>
          <cell r="B338"/>
          <cell r="C338"/>
        </row>
        <row r="339">
          <cell r="A339" t="str">
            <v>Санитарно-гигиенические исследования продовольственного сырья и пищевых продуктов</v>
          </cell>
          <cell r="B339"/>
          <cell r="C339"/>
        </row>
        <row r="340">
          <cell r="A340">
            <v>60000005</v>
          </cell>
          <cell r="B340" t="str">
            <v>Определение жирнокислотного состава-масла растительного, жиры животных</v>
          </cell>
          <cell r="C340">
            <v>10.3</v>
          </cell>
        </row>
        <row r="341">
          <cell r="A341">
            <v>60000111</v>
          </cell>
          <cell r="B341" t="str">
            <v>Определение ферропримесей в сахаре.</v>
          </cell>
          <cell r="C341">
            <v>0.67</v>
          </cell>
        </row>
        <row r="342">
          <cell r="A342">
            <v>60000112</v>
          </cell>
          <cell r="B342" t="str">
            <v>Определение массовой доли редуцирующих веществ в сахаре.</v>
          </cell>
          <cell r="C342">
            <v>2</v>
          </cell>
        </row>
        <row r="343">
          <cell r="A343">
            <v>60000113</v>
          </cell>
          <cell r="B343" t="str">
            <v>Определение цветности сахара.</v>
          </cell>
          <cell r="C343">
            <v>1</v>
          </cell>
        </row>
        <row r="344">
          <cell r="A344">
            <v>60000114</v>
          </cell>
          <cell r="B344" t="str">
            <v>Определение внешнего вида, запаха, вкуса и чистоты раствора сахара.</v>
          </cell>
          <cell r="C344">
            <v>0.5</v>
          </cell>
        </row>
        <row r="345">
          <cell r="A345">
            <v>60000115</v>
          </cell>
          <cell r="B345" t="str">
            <v>Определение массовой доли мелочи в сахаре-рафинаде.</v>
          </cell>
          <cell r="C345">
            <v>1</v>
          </cell>
        </row>
        <row r="346">
          <cell r="A346">
            <v>60000222</v>
          </cell>
          <cell r="B346" t="str">
            <v>Определение органолептических показателей продовольственного сырья, пищевых продуктов.</v>
          </cell>
          <cell r="C346">
            <v>1.2</v>
          </cell>
        </row>
        <row r="347">
          <cell r="A347">
            <v>60000223</v>
          </cell>
          <cell r="B347" t="str">
            <v>Определение массовой доли экстрактивных веществ в кофе.</v>
          </cell>
          <cell r="C347">
            <v>2.42</v>
          </cell>
        </row>
        <row r="348">
          <cell r="A348">
            <v>60000224</v>
          </cell>
          <cell r="B348" t="str">
            <v>Определение массовой доли экстрактивных водорастворимых веществ в чае.</v>
          </cell>
          <cell r="C348">
            <v>2.42</v>
          </cell>
        </row>
        <row r="349">
          <cell r="A349">
            <v>60000225</v>
          </cell>
          <cell r="B349" t="str">
            <v>Определение массовой доли белка в продовольственном сырье, пищевых продуктов.</v>
          </cell>
          <cell r="C349">
            <v>4.33</v>
          </cell>
        </row>
        <row r="350">
          <cell r="A350">
            <v>60000226</v>
          </cell>
          <cell r="B350" t="str">
            <v>Расчет одного блюда на калорийность по Экземплярскому.</v>
          </cell>
          <cell r="C350">
            <v>1.5</v>
          </cell>
        </row>
        <row r="351">
          <cell r="A351">
            <v>60000229</v>
          </cell>
          <cell r="B351" t="str">
            <v>Определение массовой доли осадка в растительном масле.</v>
          </cell>
          <cell r="C351">
            <v>2.25</v>
          </cell>
        </row>
        <row r="352">
          <cell r="A352">
            <v>60000231</v>
          </cell>
          <cell r="B352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2">
            <v>1.33</v>
          </cell>
        </row>
        <row r="353">
          <cell r="A353">
            <v>60000232</v>
          </cell>
          <cell r="B353" t="str">
            <v xml:space="preserve">Определение содержания этилового спирта в продуктах переработки плодов и овощей </v>
          </cell>
          <cell r="C353">
            <v>3</v>
          </cell>
        </row>
        <row r="354">
          <cell r="A354">
            <v>60000233</v>
          </cell>
          <cell r="B354" t="str">
            <v>Определение влаги и сухих веществ до постоянного веса в пищевых продуктах</v>
          </cell>
          <cell r="C354">
            <v>1.83</v>
          </cell>
        </row>
        <row r="355">
          <cell r="A355">
            <v>60000234</v>
          </cell>
          <cell r="B355" t="str">
            <v>Определение зольности в продовольственном сырье, пищевых продуктах</v>
          </cell>
          <cell r="C355">
            <v>2.5</v>
          </cell>
        </row>
        <row r="356">
          <cell r="A356">
            <v>60000235</v>
          </cell>
          <cell r="B356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6">
            <v>4.67</v>
          </cell>
        </row>
        <row r="357">
          <cell r="A357">
            <v>60000237</v>
          </cell>
          <cell r="B357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7">
            <v>1.08</v>
          </cell>
        </row>
        <row r="358">
          <cell r="A358">
            <v>60000239</v>
          </cell>
          <cell r="B358" t="str">
            <v>Определение массовой доли неомыляемых веществ в растительных маслах  и натуральных жирных кислотах</v>
          </cell>
          <cell r="C358">
            <v>3.08</v>
          </cell>
        </row>
        <row r="359">
          <cell r="A359">
            <v>60000240</v>
          </cell>
          <cell r="B359" t="str">
            <v>Определение массовой доли не жировых примесей и  объемной доли отстоя в растительных маслах</v>
          </cell>
          <cell r="C359">
            <v>3.4</v>
          </cell>
        </row>
        <row r="360">
          <cell r="A360">
            <v>60000241</v>
          </cell>
          <cell r="B360" t="str">
            <v>Определение  массовой доли фосфорсодержащих веществ в растительных маслах</v>
          </cell>
          <cell r="C360">
            <v>4.2</v>
          </cell>
        </row>
        <row r="361">
          <cell r="A361">
            <v>60000242</v>
          </cell>
          <cell r="B361" t="str">
            <v>Определение РН в продовольственном сырье, пищевых продуктах</v>
          </cell>
          <cell r="C361">
            <v>1.42</v>
          </cell>
        </row>
        <row r="362">
          <cell r="A362">
            <v>60000243</v>
          </cell>
          <cell r="B362" t="str">
            <v>Определение объемной доли этилового спирта  и массовой доли действительного экстракта в пиве</v>
          </cell>
          <cell r="C362">
            <v>3.88</v>
          </cell>
        </row>
        <row r="363">
          <cell r="A363">
            <v>60000244</v>
          </cell>
          <cell r="B363" t="str">
            <v>Определение массовой доли меди, цинка, кадмия, свинца в продовольственном сырье  и пищевых продуктах</v>
          </cell>
          <cell r="C363">
            <v>5.58</v>
          </cell>
        </row>
        <row r="364">
          <cell r="A364">
            <v>60000246</v>
          </cell>
          <cell r="B364" t="str">
            <v xml:space="preserve">Определение ртути в продовольственном сырье и пищевых продуктах </v>
          </cell>
          <cell r="C364">
            <v>5.83</v>
          </cell>
        </row>
        <row r="365">
          <cell r="A365">
            <v>60000247</v>
          </cell>
          <cell r="B365" t="str">
            <v xml:space="preserve">Определение железа в продовольственном сырье и пищевых продуктах </v>
          </cell>
          <cell r="C365">
            <v>3.92</v>
          </cell>
        </row>
        <row r="366">
          <cell r="A366">
            <v>60000248</v>
          </cell>
          <cell r="B366" t="str">
            <v xml:space="preserve">Определение хрома в продовольственном сырье и пищевых продуктах </v>
          </cell>
          <cell r="C366">
            <v>3.92</v>
          </cell>
        </row>
        <row r="367">
          <cell r="A367">
            <v>60000249</v>
          </cell>
          <cell r="B367" t="str">
            <v xml:space="preserve">Определение никеля в продовольственном сырье и пищевых продуктах </v>
          </cell>
          <cell r="C367">
            <v>3.92</v>
          </cell>
        </row>
        <row r="368">
          <cell r="A368">
            <v>60000250</v>
          </cell>
          <cell r="B368" t="str">
            <v>Качественное определение перекиси водорода в молочной продукции</v>
          </cell>
          <cell r="C368">
            <v>1.17</v>
          </cell>
        </row>
        <row r="369">
          <cell r="A369">
            <v>60000251</v>
          </cell>
          <cell r="B369" t="str">
            <v>Определение готовности концентратов  в пищевых продуктов не требующих варки</v>
          </cell>
          <cell r="C369">
            <v>1.58</v>
          </cell>
        </row>
        <row r="370">
          <cell r="A370">
            <v>60000252</v>
          </cell>
          <cell r="B370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0">
            <v>2.25</v>
          </cell>
        </row>
        <row r="371">
          <cell r="A371">
            <v>60000253</v>
          </cell>
          <cell r="B371" t="str">
            <v>Определение массовой доли фосфора в пищевых продуктах</v>
          </cell>
          <cell r="C371">
            <v>5.75</v>
          </cell>
        </row>
        <row r="372">
          <cell r="A372">
            <v>60000254</v>
          </cell>
          <cell r="B372" t="str">
            <v>Определение содержания вомитоксина (дезоксиниваленола)  в  продовольственном сырье, пищевых продуктах</v>
          </cell>
          <cell r="C372">
            <v>5</v>
          </cell>
        </row>
        <row r="373">
          <cell r="A373">
            <v>60000255</v>
          </cell>
          <cell r="B373" t="str">
            <v>Определение массовой доли олова в продовольственном сырье, пищевых продуктах</v>
          </cell>
          <cell r="C373">
            <v>5.47</v>
          </cell>
        </row>
        <row r="374">
          <cell r="A374">
            <v>60000256</v>
          </cell>
          <cell r="B374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4">
            <v>5.58</v>
          </cell>
        </row>
        <row r="375">
          <cell r="A375">
            <v>60000257</v>
          </cell>
          <cell r="B375" t="str">
            <v>Качественное определение аммиака в молочной продукции</v>
          </cell>
          <cell r="C375">
            <v>0.87</v>
          </cell>
        </row>
        <row r="376">
          <cell r="A376">
            <v>60000258</v>
          </cell>
          <cell r="B376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6">
            <v>3.16</v>
          </cell>
        </row>
        <row r="377">
          <cell r="A377">
            <v>60000259</v>
          </cell>
          <cell r="B377" t="str">
            <v>Определение цвета пива</v>
          </cell>
          <cell r="C377">
            <v>1.22</v>
          </cell>
        </row>
        <row r="378">
          <cell r="A378">
            <v>60000260</v>
          </cell>
          <cell r="B378" t="str">
            <v>Определение  содержания зеараленона  в  продовольственном сырье, пищевых продуктах</v>
          </cell>
          <cell r="C378">
            <v>5</v>
          </cell>
        </row>
        <row r="379">
          <cell r="A379">
            <v>60000261</v>
          </cell>
          <cell r="B379" t="str">
            <v>Определение  содержания патулина  в  продовольственном сырье, пищевых продуктах</v>
          </cell>
          <cell r="C379">
            <v>7</v>
          </cell>
        </row>
        <row r="380">
          <cell r="A380">
            <v>60000262</v>
          </cell>
          <cell r="B380" t="str">
            <v>Определение  массовой доли гистамина в рыбе  и рыбных продуктах с построением град.графика для каждой пробы</v>
          </cell>
          <cell r="C380">
            <v>5.72</v>
          </cell>
        </row>
        <row r="381">
          <cell r="A381">
            <v>60000263</v>
          </cell>
          <cell r="B381" t="str">
            <v>Определение содержания афлатоксина В1  в  продовольственном сырье, пищевых продуктах</v>
          </cell>
          <cell r="C381">
            <v>7</v>
          </cell>
        </row>
        <row r="382">
          <cell r="A382">
            <v>60000264</v>
          </cell>
          <cell r="B382" t="str">
            <v>Определение  содержания афлатоксина М1 в продовольственном сырье, пищевых продуктах</v>
          </cell>
          <cell r="C382">
            <v>6.67</v>
          </cell>
        </row>
        <row r="383">
          <cell r="A383">
            <v>60000265</v>
          </cell>
          <cell r="B383" t="str">
            <v>Определение содержания витамина С в готовых пищевых  продуктах.</v>
          </cell>
          <cell r="C383">
            <v>1.97</v>
          </cell>
        </row>
        <row r="384">
          <cell r="A384">
            <v>60000266</v>
          </cell>
          <cell r="B384" t="str">
            <v>Определение массовой доли нитритов в мясных продуктах</v>
          </cell>
          <cell r="C384">
            <v>4.67</v>
          </cell>
        </row>
        <row r="385">
          <cell r="A385">
            <v>60000267</v>
          </cell>
          <cell r="B385" t="str">
            <v>Определение стойкости эмульсии  в майонезе</v>
          </cell>
          <cell r="C385">
            <v>1.5</v>
          </cell>
        </row>
        <row r="386">
          <cell r="A386">
            <v>60000268</v>
          </cell>
          <cell r="B386" t="str">
            <v>Определение массовой доли жира методом Сокслета в пищевых продуктах и продовольственном сырье</v>
          </cell>
          <cell r="C386">
            <v>4.42</v>
          </cell>
        </row>
        <row r="387">
          <cell r="A387">
            <v>60000269</v>
          </cell>
          <cell r="B387" t="str">
            <v>Определение массовой доли жира методом Гербера в  пищевых продуктах, продовольственном сырье</v>
          </cell>
          <cell r="C387">
            <v>1.97</v>
          </cell>
        </row>
        <row r="388">
          <cell r="A388">
            <v>60000270</v>
          </cell>
          <cell r="B388" t="str">
            <v>Определение  массовой доли жира экстракционно-весовым методом в  продовольственном сырье, пищевых продуктах</v>
          </cell>
          <cell r="C388">
            <v>4.67</v>
          </cell>
        </row>
        <row r="389">
          <cell r="A389">
            <v>60000271</v>
          </cell>
          <cell r="B389" t="str">
            <v>Определение  массовой доли поваренной соли   в пищевых продуктах</v>
          </cell>
          <cell r="C389">
            <v>1.97</v>
          </cell>
        </row>
        <row r="390">
          <cell r="A390">
            <v>60000272</v>
          </cell>
          <cell r="B390" t="str">
            <v>Определение  массовой доли сахара в кондитерских изделиях, пищевых продуктах</v>
          </cell>
          <cell r="C390">
            <v>4.67</v>
          </cell>
        </row>
        <row r="391">
          <cell r="A391">
            <v>60000273</v>
          </cell>
          <cell r="B391" t="str">
            <v>Определение посторонних примесей в пищевых продуктах</v>
          </cell>
          <cell r="C391">
            <v>0.33</v>
          </cell>
        </row>
        <row r="392">
          <cell r="A392">
            <v>60000274</v>
          </cell>
          <cell r="B392" t="str">
            <v>Определение  металломагнитной примеси в пищевых продуктах</v>
          </cell>
          <cell r="C392">
            <v>1</v>
          </cell>
        </row>
        <row r="393">
          <cell r="A393">
            <v>60000275</v>
          </cell>
          <cell r="B393" t="str">
            <v>Определение массовой доли минеральных примесей в пищевых продуктах</v>
          </cell>
          <cell r="C393">
            <v>3.25</v>
          </cell>
        </row>
        <row r="394">
          <cell r="A394">
            <v>60000277</v>
          </cell>
          <cell r="B394" t="str">
            <v>Определение перекисного числа в растительных маслах</v>
          </cell>
          <cell r="C394">
            <v>2.38</v>
          </cell>
        </row>
        <row r="395">
          <cell r="A395">
            <v>60000278</v>
          </cell>
          <cell r="B395" t="str">
            <v>Определение перекисного числа в животных  жирах</v>
          </cell>
          <cell r="C395">
            <v>2.38</v>
          </cell>
        </row>
        <row r="396">
          <cell r="A396">
            <v>60000279</v>
          </cell>
          <cell r="B396" t="str">
            <v>Определение кислотного числа в жировой продукции</v>
          </cell>
          <cell r="C396">
            <v>1.63</v>
          </cell>
        </row>
        <row r="397">
          <cell r="A397">
            <v>60000280</v>
          </cell>
          <cell r="B397" t="str">
            <v>Качественное  определение соды в молоке, молочной продукции</v>
          </cell>
          <cell r="C397">
            <v>1.17</v>
          </cell>
        </row>
        <row r="398">
          <cell r="A398">
            <v>60000281</v>
          </cell>
          <cell r="B398" t="str">
            <v>Определения пастеризации  в молоке, молочной продукции</v>
          </cell>
          <cell r="C398">
            <v>1</v>
          </cell>
        </row>
        <row r="399">
          <cell r="A399">
            <v>60000282</v>
          </cell>
          <cell r="B399" t="str">
            <v>Определение остаточной активности кислой фосфатазы в вареных колбасных изделиях</v>
          </cell>
          <cell r="C399">
            <v>4.63</v>
          </cell>
        </row>
        <row r="400">
          <cell r="A400">
            <v>60000283</v>
          </cell>
          <cell r="B400" t="str">
            <v>Определение растворимости пищевых продуктов</v>
          </cell>
          <cell r="C400">
            <v>0.5</v>
          </cell>
        </row>
        <row r="401">
          <cell r="A401">
            <v>60000284</v>
          </cell>
          <cell r="B401" t="str">
            <v>Определение  массовой доли мышьяка в продовольственном сырье, пищевых продуктах</v>
          </cell>
          <cell r="C401">
            <v>5.58</v>
          </cell>
        </row>
        <row r="402">
          <cell r="A402">
            <v>60000285</v>
          </cell>
          <cell r="B402" t="str">
            <v>Определение кислотности в пищевых продуктах</v>
          </cell>
          <cell r="C402">
            <v>1.33</v>
          </cell>
        </row>
        <row r="403">
          <cell r="A403">
            <v>60000286</v>
          </cell>
          <cell r="B403" t="str">
            <v>Определение кислотности в консервах</v>
          </cell>
          <cell r="C403">
            <v>2.5</v>
          </cell>
        </row>
        <row r="404">
          <cell r="A404">
            <v>60000287</v>
          </cell>
          <cell r="B404" t="str">
            <v>Определение массовой доли глазури в рыбе</v>
          </cell>
          <cell r="C404">
            <v>0.5</v>
          </cell>
        </row>
        <row r="405">
          <cell r="A405">
            <v>60001020</v>
          </cell>
          <cell r="B405" t="str">
            <v>Определение кислотности  жировой фазы в коровьем масле и спрэдах продукции</v>
          </cell>
          <cell r="C405">
            <v>1</v>
          </cell>
        </row>
        <row r="406">
          <cell r="A406">
            <v>60000288</v>
          </cell>
          <cell r="B406" t="str">
            <v>Определение объемной доли этилового спирта  (крепость) в алкогольной продукции</v>
          </cell>
          <cell r="C406">
            <v>2.5</v>
          </cell>
        </row>
        <row r="407">
          <cell r="A407">
            <v>60000291</v>
          </cell>
          <cell r="B407" t="str">
            <v>Определение  продолжительности растворения сахара в воде</v>
          </cell>
          <cell r="C407">
            <v>0.5</v>
          </cell>
        </row>
        <row r="408">
          <cell r="A408">
            <v>60000292</v>
          </cell>
          <cell r="B408" t="str">
            <v>Определение массовой доли нитрата в овощах потенциометрическим методом</v>
          </cell>
          <cell r="C408">
            <v>1.8</v>
          </cell>
        </row>
        <row r="409">
          <cell r="A409">
            <v>60000293</v>
          </cell>
          <cell r="B409" t="str">
            <v>Определение рефракции в растительных маслах</v>
          </cell>
          <cell r="C409">
            <v>2.2999999999999998</v>
          </cell>
        </row>
        <row r="410">
          <cell r="A410">
            <v>60000294</v>
          </cell>
          <cell r="B410" t="str">
            <v>Определение массовой доли осадка в соках и экстрактах</v>
          </cell>
          <cell r="C410">
            <v>2.2999999999999998</v>
          </cell>
        </row>
        <row r="411">
          <cell r="A411">
            <v>60000295</v>
          </cell>
          <cell r="B411" t="str">
            <v>Определение массовой доли мякоти в плодах и овощах</v>
          </cell>
          <cell r="C411">
            <v>2.2999999999999998</v>
          </cell>
        </row>
        <row r="412">
          <cell r="A412">
            <v>60000296</v>
          </cell>
          <cell r="B412" t="str">
            <v>Определение  массовой доли диоксида серы в продуктах переработки плодов и овощей</v>
          </cell>
          <cell r="C412">
            <v>2.15</v>
          </cell>
        </row>
        <row r="413">
          <cell r="A413">
            <v>60000297</v>
          </cell>
          <cell r="B413" t="str">
            <v>Определение массовой доли сорбиновой кислоты в пищевых продуктах фотометрическим методом</v>
          </cell>
          <cell r="C413">
            <v>3.05</v>
          </cell>
        </row>
        <row r="414">
          <cell r="A414">
            <v>60000298</v>
          </cell>
          <cell r="B414" t="str">
            <v>Определение массовой доли бензойной кислоты в пищевых продуктах фотометрическим методом</v>
          </cell>
          <cell r="C414">
            <v>3.25</v>
          </cell>
        </row>
        <row r="415">
          <cell r="A415">
            <v>60000300</v>
          </cell>
          <cell r="B415" t="str">
            <v>Определение массовой доли летучих кислот в винодельческой продукции</v>
          </cell>
          <cell r="C415">
            <v>1.5</v>
          </cell>
        </row>
        <row r="416">
          <cell r="A416">
            <v>60000301</v>
          </cell>
          <cell r="B416" t="str">
            <v>Определение относительной плотности винодельческой продукции</v>
          </cell>
          <cell r="C416">
            <v>0.8</v>
          </cell>
        </row>
        <row r="417">
          <cell r="A417">
            <v>60000302</v>
          </cell>
          <cell r="B417" t="str">
            <v>Определение приведённого экстракта в винодельческой продукции</v>
          </cell>
          <cell r="C417">
            <v>3.13</v>
          </cell>
        </row>
        <row r="418">
          <cell r="A418">
            <v>60000303</v>
          </cell>
          <cell r="B418" t="str">
            <v>Определение массовой концентрации общей и свободной сернистой кислоты в винодельческой продукции</v>
          </cell>
          <cell r="C418">
            <v>1.5</v>
          </cell>
        </row>
        <row r="419">
          <cell r="A419">
            <v>60000304</v>
          </cell>
          <cell r="B419" t="str">
            <v>Определение массовой доли двуокиси углерода в пиве и безалкогольных напитках</v>
          </cell>
          <cell r="C419">
            <v>0.5</v>
          </cell>
        </row>
        <row r="420">
          <cell r="A420">
            <v>60000305</v>
          </cell>
          <cell r="B420" t="str">
            <v>Определение объемной доли метилового спирта в коньяках</v>
          </cell>
          <cell r="C420">
            <v>3</v>
          </cell>
        </row>
        <row r="421">
          <cell r="A421">
            <v>60000307</v>
          </cell>
          <cell r="B421" t="str">
            <v>Определение стойкости пива и безалкогольных напитков</v>
          </cell>
          <cell r="C421">
            <v>0.92</v>
          </cell>
        </row>
        <row r="422">
          <cell r="A422">
            <v>60000309</v>
          </cell>
          <cell r="B422" t="str">
            <v>Определение качества термической обработки мясных кулинарных изделий из рубленого мяса</v>
          </cell>
          <cell r="C422">
            <v>1</v>
          </cell>
        </row>
        <row r="423">
          <cell r="A423">
            <v>60000310</v>
          </cell>
          <cell r="B423" t="str">
            <v>Определение массовой доли окисленных веществ во фритюрном жире</v>
          </cell>
          <cell r="C423">
            <v>1.1499999999999999</v>
          </cell>
        </row>
        <row r="424">
          <cell r="A424">
            <v>60000311</v>
          </cell>
          <cell r="B424" t="str">
            <v>Определение массовой доли  золы нерастворимой в 10 % соляной кислоте</v>
          </cell>
          <cell r="C424">
            <v>3</v>
          </cell>
        </row>
        <row r="425">
          <cell r="A425">
            <v>60000312</v>
          </cell>
          <cell r="B425" t="str">
            <v>Определение  массовой доли редуцирующих сахаров и сахарозы в мёде</v>
          </cell>
          <cell r="C425">
            <v>3</v>
          </cell>
        </row>
        <row r="426">
          <cell r="A426">
            <v>60000313</v>
          </cell>
          <cell r="B426" t="str">
            <v>Качественное определение гидрокисметилфурфураля (оксиметилфурфурола) в мёде</v>
          </cell>
          <cell r="C426">
            <v>2.08</v>
          </cell>
        </row>
        <row r="427">
          <cell r="A427">
            <v>60000314</v>
          </cell>
          <cell r="B427" t="str">
            <v>Определение диастазного числа в мёде</v>
          </cell>
          <cell r="C427">
            <v>1.5</v>
          </cell>
        </row>
        <row r="428">
          <cell r="A428">
            <v>60000315</v>
          </cell>
          <cell r="B428" t="str">
            <v>Определение содержания механических примесей в меде</v>
          </cell>
          <cell r="C428">
            <v>0.5</v>
          </cell>
        </row>
        <row r="429">
          <cell r="A429">
            <v>60000316</v>
          </cell>
          <cell r="B429" t="str">
            <v>Определение кислотности в меде</v>
          </cell>
          <cell r="C429">
            <v>0.65</v>
          </cell>
        </row>
        <row r="430">
          <cell r="A430">
            <v>60000317</v>
          </cell>
          <cell r="B430" t="str">
            <v>Определение никеля, хрома в табачных изделиях</v>
          </cell>
          <cell r="C430">
            <v>2.5</v>
          </cell>
        </row>
        <row r="431">
          <cell r="A431">
            <v>60000318</v>
          </cell>
          <cell r="B431" t="str">
            <v xml:space="preserve">Определение массовой доли хлеба в кулинарных изделиях и полуфабрикатах из рубленого мяса </v>
          </cell>
          <cell r="C431">
            <v>3</v>
          </cell>
        </row>
        <row r="432">
          <cell r="A432">
            <v>60000319</v>
          </cell>
          <cell r="B432" t="str">
            <v>Определение растворимости яичного порошка</v>
          </cell>
          <cell r="C432">
            <v>3.33</v>
          </cell>
        </row>
        <row r="433">
          <cell r="A433">
            <v>60000320</v>
          </cell>
          <cell r="B433" t="str">
            <v>Определение наличия продуктов первичного распада белков в бульоне</v>
          </cell>
          <cell r="C433">
            <v>1</v>
          </cell>
        </row>
        <row r="434">
          <cell r="A434">
            <v>60000321</v>
          </cell>
          <cell r="B434" t="str">
            <v>Определение перекисного числа в свежем мясе птицы</v>
          </cell>
          <cell r="C434">
            <v>1.5</v>
          </cell>
        </row>
        <row r="435">
          <cell r="A435">
            <v>60000322</v>
          </cell>
          <cell r="B435" t="str">
            <v>Определение плотности молочной продукции</v>
          </cell>
          <cell r="C435">
            <v>0.75</v>
          </cell>
        </row>
        <row r="436">
          <cell r="A436">
            <v>60000323</v>
          </cell>
          <cell r="B436" t="str">
            <v>Определение индекса растворимости в молочной продукции</v>
          </cell>
          <cell r="C436">
            <v>0.87</v>
          </cell>
        </row>
        <row r="437">
          <cell r="A437">
            <v>60000324</v>
          </cell>
          <cell r="B437" t="str">
            <v>Определение щелочности в кондитерских изделиях</v>
          </cell>
          <cell r="C437">
            <v>1.5</v>
          </cell>
        </row>
        <row r="438">
          <cell r="A438">
            <v>60000325</v>
          </cell>
          <cell r="B438" t="str">
            <v>Определение массовой доли бензапирена в пищевых продуктах   методом высокоэффективной хроматографии</v>
          </cell>
          <cell r="C438">
            <v>14.4</v>
          </cell>
        </row>
        <row r="439">
          <cell r="A439">
            <v>60000326</v>
          </cell>
          <cell r="B439" t="str">
            <v>Определение  массовой доли N-нитрозаминов в продовольственном сырье и пищевых продуктах методом.</v>
          </cell>
          <cell r="C439">
            <v>16.670000000000002</v>
          </cell>
        </row>
        <row r="440">
          <cell r="A440">
            <v>60000327</v>
          </cell>
          <cell r="B440" t="str">
            <v>Определение подлинности водки</v>
          </cell>
          <cell r="C440">
            <v>8.4</v>
          </cell>
        </row>
        <row r="441">
          <cell r="A441">
            <v>60000328</v>
          </cell>
          <cell r="B441" t="str">
            <v>Газохроматографический метод определения  содержания токсичных микропримесей</v>
          </cell>
          <cell r="C441">
            <v>1.5</v>
          </cell>
        </row>
        <row r="442">
          <cell r="A442">
            <v>60000330</v>
          </cell>
          <cell r="B442" t="str">
            <v>Определение йода в поваренной соли</v>
          </cell>
          <cell r="C442">
            <v>3</v>
          </cell>
        </row>
        <row r="443">
          <cell r="A443">
            <v>60000331</v>
          </cell>
          <cell r="B443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3">
            <v>1.5</v>
          </cell>
        </row>
        <row r="444">
          <cell r="A444">
            <v>60000604</v>
          </cell>
          <cell r="B444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4">
            <v>9.08</v>
          </cell>
        </row>
        <row r="445">
          <cell r="A445">
            <v>60000605</v>
          </cell>
          <cell r="B445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5">
            <v>4.67</v>
          </cell>
        </row>
        <row r="446">
          <cell r="A446">
            <v>60001005</v>
          </cell>
          <cell r="B446" t="str">
            <v>Определение содержания витамина В1 в продовольственном сырье, пищевых продуктах</v>
          </cell>
          <cell r="C446">
            <v>5</v>
          </cell>
        </row>
        <row r="447">
          <cell r="A447">
            <v>60001006</v>
          </cell>
          <cell r="B447" t="str">
            <v>Определение содержания витамина В2  в продовольственном сырье, пищевых продуктах</v>
          </cell>
          <cell r="C447">
            <v>5.17</v>
          </cell>
        </row>
        <row r="448">
          <cell r="A448">
            <v>60001007</v>
          </cell>
          <cell r="B448" t="str">
            <v>Определение оксиметилфурфурола в продуктах переработки плодов и овощей.</v>
          </cell>
          <cell r="C448">
            <v>2.38</v>
          </cell>
        </row>
        <row r="449">
          <cell r="A449">
            <v>60000750</v>
          </cell>
          <cell r="B449" t="str">
            <v>Определение влажности в муке</v>
          </cell>
          <cell r="C449">
            <v>1.33</v>
          </cell>
        </row>
        <row r="450">
          <cell r="A450">
            <v>60000751</v>
          </cell>
          <cell r="B450" t="str">
            <v>Определение зольности в муке</v>
          </cell>
          <cell r="C450">
            <v>5.33</v>
          </cell>
        </row>
        <row r="451">
          <cell r="A451">
            <v>60000752</v>
          </cell>
          <cell r="B451" t="str">
            <v>Определение минеральной примеси в муке</v>
          </cell>
          <cell r="C451">
            <v>0.5</v>
          </cell>
        </row>
        <row r="452">
          <cell r="A452">
            <v>60000753</v>
          </cell>
          <cell r="B452" t="str">
            <v>Определение количества и качества клейковины в муке</v>
          </cell>
          <cell r="C452">
            <v>2.17</v>
          </cell>
        </row>
        <row r="453">
          <cell r="A453">
            <v>60000754</v>
          </cell>
          <cell r="B453" t="str">
            <v>Определение крупности помола в муке, степени помола в натуральном кофе</v>
          </cell>
          <cell r="C453">
            <v>1.5</v>
          </cell>
        </row>
        <row r="454">
          <cell r="A454">
            <v>60000755</v>
          </cell>
          <cell r="B454" t="str">
            <v>Определение зараженности и загрязненности вредителями в муке, крупах</v>
          </cell>
          <cell r="C454">
            <v>0.5</v>
          </cell>
        </row>
        <row r="455">
          <cell r="A455">
            <v>60000756</v>
          </cell>
          <cell r="B455" t="str">
            <v>Определение белизны в муке</v>
          </cell>
          <cell r="C455">
            <v>1</v>
          </cell>
        </row>
        <row r="456">
          <cell r="A456">
            <v>60000757</v>
          </cell>
          <cell r="B456" t="str">
            <v>Определение числа падений муке</v>
          </cell>
          <cell r="C456">
            <v>1.83</v>
          </cell>
        </row>
        <row r="457">
          <cell r="A457">
            <v>60000758</v>
          </cell>
          <cell r="B457" t="str">
            <v>Определение органолептических показателей в муке</v>
          </cell>
          <cell r="C457">
            <v>1</v>
          </cell>
        </row>
        <row r="458">
          <cell r="A458">
            <v>60000759</v>
          </cell>
          <cell r="B458" t="str">
            <v>Пробная выпечка с определением зараженности возбудителем "картофельной болезни" хлеба</v>
          </cell>
          <cell r="C458">
            <v>3</v>
          </cell>
        </row>
        <row r="459">
          <cell r="A459">
            <v>60000762</v>
          </cell>
          <cell r="B459" t="str">
            <v>Определение органолептических показателей в хлебобулочных изделиях</v>
          </cell>
          <cell r="C459">
            <v>0.5</v>
          </cell>
        </row>
        <row r="460">
          <cell r="A460">
            <v>60000763</v>
          </cell>
          <cell r="B460" t="str">
            <v>Определение влажности в хлебобулочных изделиях</v>
          </cell>
          <cell r="C460">
            <v>1.5</v>
          </cell>
        </row>
        <row r="461">
          <cell r="A461">
            <v>60000764</v>
          </cell>
          <cell r="B461" t="str">
            <v>Определение кислотности в хлебобулочных изделиях</v>
          </cell>
          <cell r="C461">
            <v>1.92</v>
          </cell>
        </row>
        <row r="462">
          <cell r="A462">
            <v>60000766</v>
          </cell>
          <cell r="B462" t="str">
            <v>Определение пористости в хлебобулочных изделиях</v>
          </cell>
          <cell r="C462">
            <v>0.97</v>
          </cell>
        </row>
        <row r="463">
          <cell r="A463">
            <v>60001304</v>
          </cell>
          <cell r="B463" t="str">
            <v>Определение кислотного числа жира в муке и зерне</v>
          </cell>
          <cell r="C463">
            <v>3.75</v>
          </cell>
        </row>
        <row r="464">
          <cell r="A464">
            <v>60001307</v>
          </cell>
          <cell r="B464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4">
            <v>0.5</v>
          </cell>
        </row>
        <row r="465">
          <cell r="A465">
            <v>60001308</v>
          </cell>
          <cell r="B465" t="str">
            <v>Определение нашелушенных ядер в крупах</v>
          </cell>
          <cell r="C465">
            <v>0.7</v>
          </cell>
        </row>
        <row r="466">
          <cell r="A466">
            <v>60001309</v>
          </cell>
          <cell r="B466" t="str">
            <v>Определение влаги при размораживании мяса кур.</v>
          </cell>
          <cell r="C466">
            <v>1.5</v>
          </cell>
        </row>
        <row r="467">
          <cell r="A467">
            <v>60001310</v>
          </cell>
          <cell r="B467" t="str">
            <v>Определение витамина РР в муке, хлебе и х/булочных изделиях пшеничных витаминизированных</v>
          </cell>
          <cell r="C467">
            <v>6.13</v>
          </cell>
        </row>
        <row r="468">
          <cell r="A468">
            <v>60000768</v>
          </cell>
          <cell r="B468" t="str">
            <v>Определение органолептических показателей в макаронных изделиях</v>
          </cell>
          <cell r="C468">
            <v>0.5</v>
          </cell>
        </row>
        <row r="469">
          <cell r="A469">
            <v>60000769</v>
          </cell>
          <cell r="B469" t="str">
            <v>Определение влажности в макаронных изделиях</v>
          </cell>
          <cell r="C469">
            <v>1.5</v>
          </cell>
        </row>
        <row r="470">
          <cell r="A470">
            <v>60000770</v>
          </cell>
          <cell r="B470" t="str">
            <v>Определение кислотности в макаронных изделиях</v>
          </cell>
          <cell r="C470">
            <v>1.9</v>
          </cell>
        </row>
        <row r="471">
          <cell r="A471">
            <v>60000771</v>
          </cell>
          <cell r="B471" t="str">
            <v>Определение метало магнитных примесей в макаронных изделиях</v>
          </cell>
          <cell r="C471">
            <v>1</v>
          </cell>
        </row>
        <row r="472">
          <cell r="A472">
            <v>60000772</v>
          </cell>
          <cell r="B472" t="str">
            <v>Определение Т-2 токсина в муке и хлебобулочных изделиях</v>
          </cell>
          <cell r="C472">
            <v>6</v>
          </cell>
        </row>
        <row r="473">
          <cell r="A473">
            <v>60000773</v>
          </cell>
          <cell r="B473" t="str">
            <v>Определение сохранности формы сваренных макаронных изделий</v>
          </cell>
          <cell r="C473">
            <v>0.67</v>
          </cell>
        </row>
        <row r="474">
          <cell r="A474">
            <v>60000774</v>
          </cell>
          <cell r="B474" t="str">
            <v>Определение сухого вещества, перешедшего в варочную воду( макаронные изделия)</v>
          </cell>
          <cell r="C474">
            <v>3</v>
          </cell>
        </row>
        <row r="475">
          <cell r="A475">
            <v>60000775</v>
          </cell>
          <cell r="B475" t="str">
            <v>Определение наличия лома и крошки в макаронных и хлебобулочных изделиях</v>
          </cell>
          <cell r="C475">
            <v>0.5</v>
          </cell>
        </row>
        <row r="476">
          <cell r="A476">
            <v>60000777</v>
          </cell>
          <cell r="B476" t="str">
            <v>Определение автолитичной активности муки</v>
          </cell>
          <cell r="C476">
            <v>2.17</v>
          </cell>
        </row>
        <row r="477">
          <cell r="A477">
            <v>60001313</v>
          </cell>
          <cell r="B477" t="str">
            <v>Определение цветного числа в маслах растительных</v>
          </cell>
          <cell r="C477">
            <v>3.8</v>
          </cell>
        </row>
        <row r="478">
          <cell r="A478">
            <v>60001314</v>
          </cell>
          <cell r="B478" t="str">
            <v>Определение мыла  в маслах растительных (качественная реакция)</v>
          </cell>
          <cell r="C478">
            <v>0.5</v>
          </cell>
        </row>
        <row r="479">
          <cell r="A479">
            <v>60001315</v>
          </cell>
          <cell r="B479" t="str">
            <v>Определение содержания магния в пищевых продуктах методом атомно абсорбционной спектрометрии</v>
          </cell>
          <cell r="C479">
            <v>4.5999999999999996</v>
          </cell>
        </row>
        <row r="480">
          <cell r="A480">
            <v>60001316</v>
          </cell>
          <cell r="B480" t="str">
            <v>Определение содержания кальция в пищевых продуктах методом атомно абсорбционной спектрометрии</v>
          </cell>
          <cell r="C480">
            <v>4.5999999999999996</v>
          </cell>
        </row>
        <row r="481">
          <cell r="A481">
            <v>60001317</v>
          </cell>
          <cell r="B481" t="str">
            <v>Определение содержания калия в пищевых продуктах методом атомно абсорбционной спектрометрии</v>
          </cell>
          <cell r="C481">
            <v>4.5999999999999996</v>
          </cell>
        </row>
        <row r="482">
          <cell r="A482">
            <v>60001318</v>
          </cell>
          <cell r="B482" t="str">
            <v>Определение содержания натрия в пищевых продуктах методом атомно абсорбционной спектрометрии</v>
          </cell>
          <cell r="C482">
            <v>4.5999999999999996</v>
          </cell>
        </row>
        <row r="483">
          <cell r="A483">
            <v>60000405</v>
          </cell>
          <cell r="B483" t="str">
            <v xml:space="preserve">Определение содержания гидроксиметилфурфураля (оксиметилфурфурола) в мёде </v>
          </cell>
          <cell r="C483">
            <v>2.08</v>
          </cell>
        </row>
        <row r="484">
          <cell r="A484">
            <v>60000404</v>
          </cell>
          <cell r="B484" t="str">
            <v>Определение высших спиртов  в коньяках и коньячных спиртах</v>
          </cell>
          <cell r="C484">
            <v>4.5</v>
          </cell>
        </row>
        <row r="485">
          <cell r="A485">
            <v>60000403</v>
          </cell>
          <cell r="B485" t="str">
            <v xml:space="preserve">Определение средних эфиров в коньяках и коньячных спиртах </v>
          </cell>
          <cell r="C485">
            <v>2.5</v>
          </cell>
        </row>
        <row r="486">
          <cell r="A486">
            <v>60000402</v>
          </cell>
          <cell r="B486" t="str">
            <v xml:space="preserve">Определение альдегидов в винах, коньяках и коньячных спиртах </v>
          </cell>
          <cell r="C486">
            <v>2.5</v>
          </cell>
        </row>
        <row r="487">
          <cell r="A487">
            <v>60000683</v>
          </cell>
          <cell r="B487" t="str">
            <v>Изделия кондитерские. Методика определения массовой доли общей сернистой кислоты</v>
          </cell>
          <cell r="C487">
            <v>1.83</v>
          </cell>
        </row>
        <row r="488">
          <cell r="A488">
            <v>60000684</v>
          </cell>
          <cell r="B488" t="str">
            <v>Кофепродукты. Методика выполнения измерений массовой доли кофеина</v>
          </cell>
          <cell r="C488">
            <v>3.5</v>
          </cell>
        </row>
        <row r="489">
          <cell r="A489">
            <v>60001326</v>
          </cell>
          <cell r="B489" t="str">
            <v>Определение массовой доли воды в мёде рефрактометрическим методом</v>
          </cell>
          <cell r="C489">
            <v>1.7</v>
          </cell>
        </row>
        <row r="490">
          <cell r="A490">
            <v>60000018</v>
          </cell>
          <cell r="B490" t="str">
            <v>Определение массовой доли костных включений в продуктах переработки мяса птицы</v>
          </cell>
          <cell r="C490">
            <v>1.9</v>
          </cell>
        </row>
        <row r="491">
          <cell r="A491">
            <v>60000023</v>
          </cell>
          <cell r="B491" t="str">
            <v>Определение содержания сухого обезжиренного остатка какао, общего сухого остатка какао в шоколадных изделиях</v>
          </cell>
          <cell r="C491">
            <v>1.6</v>
          </cell>
        </row>
        <row r="492">
          <cell r="A492">
            <v>60000024</v>
          </cell>
          <cell r="B492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2">
            <v>1.2</v>
          </cell>
        </row>
        <row r="493">
          <cell r="A493">
            <v>60000029</v>
          </cell>
          <cell r="B493" t="str">
            <v>Определение содержания сухого обезжиренного остатка молока в шоколадных изделиях с молоком</v>
          </cell>
          <cell r="C493">
            <v>1.9</v>
          </cell>
        </row>
        <row r="494">
          <cell r="A494">
            <v>60000030</v>
          </cell>
          <cell r="B494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4">
            <v>5</v>
          </cell>
        </row>
        <row r="495">
          <cell r="A495">
            <v>60000040</v>
          </cell>
          <cell r="B495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5">
            <v>4</v>
          </cell>
        </row>
        <row r="496">
          <cell r="A496">
            <v>60000041</v>
          </cell>
          <cell r="B496" t="str">
            <v>Определение массовой доли витамина Е (токоферола) в маслах растительных</v>
          </cell>
          <cell r="C496">
            <v>4</v>
          </cell>
        </row>
        <row r="497">
          <cell r="A497">
            <v>60000042</v>
          </cell>
          <cell r="B497" t="str">
            <v>Определение содержания кальция в молоке и молочных продуктах титриметрическим методом</v>
          </cell>
          <cell r="C497">
            <v>3</v>
          </cell>
        </row>
        <row r="498">
          <cell r="A498">
            <v>60000043</v>
          </cell>
          <cell r="B498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8">
            <v>4</v>
          </cell>
        </row>
        <row r="499">
          <cell r="A499">
            <v>60000044</v>
          </cell>
          <cell r="B499" t="str">
            <v>Определение массовой доли спирта в квасах и безалкогольных напитках</v>
          </cell>
          <cell r="C499">
            <v>3</v>
          </cell>
        </row>
        <row r="500">
          <cell r="A500">
            <v>60000045</v>
          </cell>
          <cell r="B500" t="str">
            <v>Определение массовой доли сорбата калия (натрия), бензоата натрия в пищевых продуктах титриметрическим методом</v>
          </cell>
          <cell r="C500">
            <v>2.5</v>
          </cell>
        </row>
        <row r="501">
          <cell r="A501">
            <v>60000046</v>
          </cell>
          <cell r="B501" t="str">
            <v>Определение массовой доли бензойнокислого натрия в икре и пресервах из рыбы и морепродуктов</v>
          </cell>
          <cell r="C501">
            <v>4.67</v>
          </cell>
        </row>
        <row r="502">
          <cell r="A502">
            <v>60000047</v>
          </cell>
          <cell r="B502" t="str">
            <v>Определение массовой доли сорбиновой кислоты, бензойной кислоты в пищевых продуктах титриметрическим методом</v>
          </cell>
          <cell r="C502">
            <v>2.2000000000000002</v>
          </cell>
        </row>
        <row r="503">
          <cell r="A503">
            <v>60000048</v>
          </cell>
          <cell r="B503" t="str">
            <v>Определение составных частей в консервированных пищевых продуктах (кроме молочных)</v>
          </cell>
          <cell r="C503">
            <v>1.5</v>
          </cell>
        </row>
        <row r="504">
          <cell r="A504">
            <v>60000049</v>
          </cell>
          <cell r="B504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4">
            <v>2.5</v>
          </cell>
        </row>
        <row r="505">
          <cell r="A505">
            <v>60000050</v>
          </cell>
          <cell r="B505" t="str">
            <v>Определение пенообразования (высота пены, пеностойкости) в пиве</v>
          </cell>
          <cell r="C505">
            <v>0.67</v>
          </cell>
        </row>
        <row r="506">
          <cell r="A506">
            <v>60000053</v>
          </cell>
          <cell r="B506" t="str">
            <v>Определение остаточного содержания метаболита фуразолидона (3-амино-2-оксазолидинона)</v>
          </cell>
          <cell r="C506">
            <v>4.4000000000000004</v>
          </cell>
        </row>
        <row r="507">
          <cell r="A507">
            <v>60000054</v>
          </cell>
          <cell r="B507" t="str">
            <v>Обнаружение стеринов растительных жиров методом газожидкостной хроматографии</v>
          </cell>
          <cell r="C507">
            <v>5.5</v>
          </cell>
        </row>
        <row r="508">
          <cell r="A508" t="str">
            <v>Определение органолептических и химических показателей в питьевой воде</v>
          </cell>
          <cell r="B508"/>
          <cell r="C508"/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и воды бассейна при 20 град.</v>
          </cell>
          <cell r="C510">
            <v>0.2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0.28999999999999998</v>
          </cell>
        </row>
        <row r="512">
          <cell r="A512">
            <v>60000335</v>
          </cell>
          <cell r="B512" t="str">
            <v>Определение цветности питьевой воды и воды бассейна</v>
          </cell>
          <cell r="C512">
            <v>0.33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0.28999999999999998</v>
          </cell>
        </row>
        <row r="514">
          <cell r="A514">
            <v>60000337</v>
          </cell>
          <cell r="B514" t="str">
            <v>Определение мутности питьевой воды и воды бассейна</v>
          </cell>
          <cell r="C514">
            <v>0.33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 и воды бассейнов</v>
          </cell>
          <cell r="C516">
            <v>0.28999999999999998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1.42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0.75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4.08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2.83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4.83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  <cell r="C523">
            <v>44.5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 и воде бассейнов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1.42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3.25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2.0499999999999998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2.42</v>
          </cell>
        </row>
        <row r="533">
          <cell r="A533">
            <v>60000398</v>
          </cell>
          <cell r="B533" t="str">
            <v>Определение селена в минеральной и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минеральной и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 и воде бассейна</v>
          </cell>
          <cell r="C535">
            <v>1.08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водах</v>
          </cell>
          <cell r="C537">
            <v>2.4700000000000002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1.47</v>
          </cell>
        </row>
        <row r="539">
          <cell r="A539">
            <v>60000368</v>
          </cell>
          <cell r="B539" t="str">
            <v xml:space="preserve">Определение меди, цинка, свинца, кадмия в питьевой воде 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0.92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1.25</v>
          </cell>
        </row>
        <row r="544">
          <cell r="A544">
            <v>60000662</v>
          </cell>
          <cell r="B544" t="str">
            <v>Определение кремния (силикатов) в водах</v>
          </cell>
          <cell r="C544">
            <v>0.5</v>
          </cell>
        </row>
        <row r="545">
          <cell r="A545">
            <v>60000669</v>
          </cell>
          <cell r="B545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45">
            <v>5</v>
          </cell>
        </row>
        <row r="546">
          <cell r="A546">
            <v>60000421</v>
          </cell>
          <cell r="B546" t="str">
            <v>Определение бария в минеральной и питьевой воде</v>
          </cell>
          <cell r="C546">
            <v>5</v>
          </cell>
        </row>
        <row r="547">
          <cell r="A547">
            <v>60000383</v>
          </cell>
          <cell r="B547" t="str">
            <v>Определение щелочности питьевой воды</v>
          </cell>
          <cell r="C547">
            <v>0.42</v>
          </cell>
        </row>
        <row r="548">
          <cell r="A548">
            <v>60000393</v>
          </cell>
          <cell r="B548" t="str">
            <v>Определение цианидов в питьевой, минеральной и природной воде</v>
          </cell>
          <cell r="C548">
            <v>1.63</v>
          </cell>
        </row>
        <row r="549">
          <cell r="A549">
            <v>60000406</v>
          </cell>
          <cell r="B549" t="str">
            <v>Определение БПК-5 в питьевой воде</v>
          </cell>
          <cell r="C549">
            <v>1.63</v>
          </cell>
        </row>
        <row r="550">
          <cell r="A550">
            <v>60000407</v>
          </cell>
          <cell r="B550" t="str">
            <v>Определение растворённого кислорода в питьевой воде</v>
          </cell>
          <cell r="C550">
            <v>0.67</v>
          </cell>
        </row>
        <row r="551">
          <cell r="A551">
            <v>60000409</v>
          </cell>
          <cell r="B551" t="str">
            <v>Определение полифосфатов, фосфатов, фосфора общего в воде</v>
          </cell>
          <cell r="C551">
            <v>2</v>
          </cell>
        </row>
        <row r="552">
          <cell r="A552">
            <v>60000410</v>
          </cell>
          <cell r="B552" t="str">
            <v>Определение остаточного свободного  активного хлора в питьевой воде и воде бассейна</v>
          </cell>
          <cell r="C552">
            <v>0.92</v>
          </cell>
        </row>
        <row r="553">
          <cell r="A553">
            <v>60000411</v>
          </cell>
          <cell r="B553" t="str">
            <v>Определение хрома Ш в питьевой воде</v>
          </cell>
          <cell r="C553">
            <v>1.47</v>
          </cell>
        </row>
        <row r="554">
          <cell r="A554">
            <v>60000412</v>
          </cell>
          <cell r="B554" t="str">
            <v>Определение  кальция в питьевой воде</v>
          </cell>
          <cell r="C554">
            <v>0.67</v>
          </cell>
        </row>
        <row r="555">
          <cell r="A555">
            <v>60000413</v>
          </cell>
          <cell r="B555" t="str">
            <v>Определение магния в питьевой воде</v>
          </cell>
          <cell r="C555">
            <v>0.33</v>
          </cell>
        </row>
        <row r="556">
          <cell r="A556">
            <v>60000414</v>
          </cell>
          <cell r="B556" t="str">
            <v>Определение суммы калия и натрия в питьевой воде</v>
          </cell>
          <cell r="C556">
            <v>1.5</v>
          </cell>
        </row>
        <row r="557">
          <cell r="A557">
            <v>60000415</v>
          </cell>
          <cell r="B557" t="str">
            <v>Определение суммы солевого остатка в питьевой воде</v>
          </cell>
          <cell r="C557">
            <v>0.33</v>
          </cell>
        </row>
        <row r="558">
          <cell r="A558">
            <v>60000417</v>
          </cell>
          <cell r="B558" t="str">
            <v>Определение электропроводности в дистиллированной воде</v>
          </cell>
          <cell r="C558">
            <v>1</v>
          </cell>
        </row>
        <row r="559">
          <cell r="A559">
            <v>60000418</v>
          </cell>
          <cell r="B559" t="str">
            <v>Определение йода в минеральной и питьевой воде</v>
          </cell>
          <cell r="C559">
            <v>1</v>
          </cell>
        </row>
        <row r="560">
          <cell r="A560">
            <v>60001017</v>
          </cell>
          <cell r="B560" t="str">
            <v>Определение остаточного количества флокулянта ВПК 402 в питьевой воде</v>
          </cell>
          <cell r="C560">
            <v>1.17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кальция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0.92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0.92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>Определение массовой концентрации сульфидов, гидросульфидов в питьевой воде и воде расфасованной в емкости</v>
          </cell>
          <cell r="C572">
            <v>2.25</v>
          </cell>
        </row>
        <row r="573">
          <cell r="A573">
            <v>60001323</v>
          </cell>
          <cell r="B573" t="str">
            <v>Определение фталатов в воде</v>
          </cell>
          <cell r="C573">
            <v>4</v>
          </cell>
        </row>
        <row r="574">
          <cell r="A574">
            <v>60000037</v>
          </cell>
          <cell r="B574" t="str">
            <v>Определение никеля в питьевой, сточной и минеральной воде методом ИВА</v>
          </cell>
          <cell r="C574">
            <v>0.5</v>
          </cell>
        </row>
        <row r="575">
          <cell r="A575">
            <v>60000038</v>
          </cell>
          <cell r="B575" t="str">
            <v>Определение кобальта в питьевой, сточной и минеральной воде методом ИВА</v>
          </cell>
          <cell r="C575">
            <v>0.5</v>
          </cell>
        </row>
        <row r="576">
          <cell r="A576">
            <v>60000696</v>
          </cell>
          <cell r="B576" t="str">
            <v>Определение общего органического углерода в воде</v>
          </cell>
          <cell r="C576">
            <v>4</v>
          </cell>
        </row>
        <row r="577">
          <cell r="A577" t="str">
            <v>Определение органолептических и химических показателей в минеральной воде</v>
          </cell>
          <cell r="B577"/>
          <cell r="C577"/>
        </row>
        <row r="578">
          <cell r="A578">
            <v>60001018</v>
          </cell>
          <cell r="B578" t="str">
            <v>Определение прозрачности, цвета, запаха, вкуса в минеральной воде</v>
          </cell>
          <cell r="C578">
            <v>1</v>
          </cell>
        </row>
        <row r="579">
          <cell r="A579">
            <v>60001019</v>
          </cell>
          <cell r="B579" t="str">
            <v>Определение гидрокарбонат-ион (щелочность) в минеральной воде</v>
          </cell>
          <cell r="C579">
            <v>0.42</v>
          </cell>
        </row>
        <row r="580">
          <cell r="A580">
            <v>60000433</v>
          </cell>
          <cell r="B580" t="str">
            <v>Определение рН  в минеральной воде</v>
          </cell>
          <cell r="C580">
            <v>0.28999999999999998</v>
          </cell>
        </row>
        <row r="581">
          <cell r="A581">
            <v>60000434</v>
          </cell>
          <cell r="B581" t="str">
            <v>Определение окисляемости в минеральной воде</v>
          </cell>
          <cell r="C581">
            <v>1</v>
          </cell>
        </row>
        <row r="582">
          <cell r="A582">
            <v>60000449</v>
          </cell>
          <cell r="B582" t="str">
            <v>Определение кальция в минеральной воде</v>
          </cell>
          <cell r="C582">
            <v>0.67</v>
          </cell>
        </row>
        <row r="583">
          <cell r="A583">
            <v>60000450</v>
          </cell>
          <cell r="B583" t="str">
            <v>Определение магния в минеральной воде</v>
          </cell>
          <cell r="C583">
            <v>0.67</v>
          </cell>
        </row>
        <row r="584">
          <cell r="A584">
            <v>60000437</v>
          </cell>
          <cell r="B584" t="str">
            <v>Определение фтора в минеральной воде</v>
          </cell>
          <cell r="C584">
            <v>2.4700000000000002</v>
          </cell>
        </row>
        <row r="585">
          <cell r="A585">
            <v>60000438</v>
          </cell>
          <cell r="B585" t="str">
            <v>Определение железа в минеральной воде</v>
          </cell>
          <cell r="C585">
            <v>1.17</v>
          </cell>
        </row>
        <row r="586">
          <cell r="A586">
            <v>60000439</v>
          </cell>
          <cell r="B586" t="str">
            <v>Определение аммиака в минеральной воде</v>
          </cell>
          <cell r="C586">
            <v>0.92</v>
          </cell>
        </row>
        <row r="587">
          <cell r="A587">
            <v>60000440</v>
          </cell>
          <cell r="B587" t="str">
            <v>Определение нитритов в минеральной воде</v>
          </cell>
          <cell r="C587">
            <v>1.25</v>
          </cell>
        </row>
        <row r="588">
          <cell r="A588">
            <v>60000441</v>
          </cell>
          <cell r="B588" t="str">
            <v>Определение нитратов в минеральной воде</v>
          </cell>
          <cell r="C588">
            <v>2.0499999999999998</v>
          </cell>
        </row>
        <row r="589">
          <cell r="A589">
            <v>60000442</v>
          </cell>
          <cell r="B589" t="str">
            <v>Определение хлоридов в минеральной воде</v>
          </cell>
          <cell r="C589">
            <v>1.08</v>
          </cell>
        </row>
        <row r="590">
          <cell r="A590">
            <v>60000451</v>
          </cell>
          <cell r="B590" t="str">
            <v>Определение суммы калия и натрия в минеральной  воде</v>
          </cell>
          <cell r="C590">
            <v>1.5</v>
          </cell>
        </row>
        <row r="591">
          <cell r="A591">
            <v>60000453</v>
          </cell>
          <cell r="B591" t="str">
            <v>Исследование минеральной  и питьевой воды, расфасованной в емкости, на углекислый газ</v>
          </cell>
          <cell r="C591">
            <v>2</v>
          </cell>
        </row>
        <row r="592">
          <cell r="A592">
            <v>60000454</v>
          </cell>
          <cell r="B592" t="str">
            <v>Исследование минеральной и питьевой воды на серебро</v>
          </cell>
          <cell r="C592">
            <v>5</v>
          </cell>
        </row>
        <row r="593">
          <cell r="A593">
            <v>60000455</v>
          </cell>
          <cell r="B593" t="str">
            <v>Исследование минеральной и питьевой воды на бромиды</v>
          </cell>
          <cell r="C593">
            <v>1.5</v>
          </cell>
        </row>
        <row r="594">
          <cell r="A594">
            <v>60000457</v>
          </cell>
          <cell r="B594" t="str">
            <v xml:space="preserve">Определение общей минерализации </v>
          </cell>
          <cell r="C594">
            <v>6.58</v>
          </cell>
        </row>
        <row r="595">
          <cell r="A595">
            <v>60000443</v>
          </cell>
          <cell r="B595" t="str">
            <v>Определение сульфатов в минеральной воде</v>
          </cell>
          <cell r="C595">
            <v>4.33</v>
          </cell>
        </row>
        <row r="596">
          <cell r="A596">
            <v>60000445</v>
          </cell>
          <cell r="B596" t="str">
            <v>Определение мышьяка в минеральной воде</v>
          </cell>
          <cell r="C596">
            <v>3.25</v>
          </cell>
        </row>
        <row r="597">
          <cell r="A597">
            <v>60000446</v>
          </cell>
          <cell r="B597" t="str">
            <v xml:space="preserve">Определение  меди, цинка, свинца, кадмия  в минеральной воде </v>
          </cell>
          <cell r="C597">
            <v>4</v>
          </cell>
        </row>
        <row r="598">
          <cell r="A598">
            <v>60000447</v>
          </cell>
          <cell r="B598" t="str">
            <v>Определение никеля в минеральной воде атомно-абсорбционным методом</v>
          </cell>
          <cell r="C598">
            <v>1</v>
          </cell>
        </row>
        <row r="599">
          <cell r="A599">
            <v>60000448</v>
          </cell>
          <cell r="B599" t="str">
            <v>Определение кобальта в минеральной воде атомно-абсорбционным методом</v>
          </cell>
          <cell r="C599">
            <v>1</v>
          </cell>
        </row>
        <row r="600">
          <cell r="A600">
            <v>60000444</v>
          </cell>
          <cell r="B600" t="str">
            <v>Определение ртути в минеральной воде</v>
          </cell>
          <cell r="C600">
            <v>2.42</v>
          </cell>
        </row>
        <row r="601">
          <cell r="A601">
            <v>60000663</v>
          </cell>
          <cell r="B601" t="str">
            <v>Определение температуры воды</v>
          </cell>
          <cell r="C601">
            <v>0.45</v>
          </cell>
        </row>
        <row r="602">
          <cell r="A602">
            <v>60001008</v>
          </cell>
          <cell r="B602" t="str">
            <v>Измерение массовой концентрации формальдегида в воде</v>
          </cell>
          <cell r="C602">
            <v>3.3</v>
          </cell>
        </row>
        <row r="603">
          <cell r="A603" t="str">
            <v>Определение химических показателей сточных вод (без очистки)</v>
          </cell>
          <cell r="B603"/>
          <cell r="C603"/>
        </row>
        <row r="604">
          <cell r="A604">
            <v>60000338</v>
          </cell>
          <cell r="B604" t="str">
            <v>Определение рН сточной воды.</v>
          </cell>
          <cell r="C604">
            <v>0.28999999999999998</v>
          </cell>
        </row>
        <row r="605">
          <cell r="A605">
            <v>60000339</v>
          </cell>
          <cell r="B605" t="str">
            <v>Определение сухого остатка сточной воды.</v>
          </cell>
          <cell r="C605">
            <v>4.08</v>
          </cell>
        </row>
        <row r="606">
          <cell r="A606">
            <v>60000340</v>
          </cell>
          <cell r="B606" t="str">
            <v>Определение железа общего в сточной воде.</v>
          </cell>
          <cell r="C606">
            <v>1.17</v>
          </cell>
        </row>
        <row r="607">
          <cell r="A607">
            <v>60000341</v>
          </cell>
          <cell r="B607" t="str">
            <v>Определение аммиака в сточной воде.</v>
          </cell>
          <cell r="C607">
            <v>0.92</v>
          </cell>
        </row>
        <row r="608">
          <cell r="A608">
            <v>60000342</v>
          </cell>
          <cell r="B608" t="str">
            <v>Определение нитритов в сточной воде.</v>
          </cell>
          <cell r="C608">
            <v>1.25</v>
          </cell>
        </row>
        <row r="609">
          <cell r="A609">
            <v>60000343</v>
          </cell>
          <cell r="B609" t="str">
            <v>Определение нитратов в сточной воде.</v>
          </cell>
          <cell r="C609">
            <v>1.75</v>
          </cell>
        </row>
        <row r="610">
          <cell r="A610">
            <v>60000344</v>
          </cell>
          <cell r="B610" t="str">
            <v>Определение хлоридов в сточной воде.</v>
          </cell>
          <cell r="C610">
            <v>1.08</v>
          </cell>
        </row>
        <row r="611">
          <cell r="A611">
            <v>60000345</v>
          </cell>
          <cell r="B611" t="str">
            <v>Определение сульфатов в сточной воде.</v>
          </cell>
          <cell r="C611">
            <v>4.33</v>
          </cell>
        </row>
        <row r="612">
          <cell r="A612">
            <v>60000346</v>
          </cell>
          <cell r="B612" t="str">
            <v>Определение нефтепродуктов в сточной воде</v>
          </cell>
          <cell r="C612">
            <v>2.83</v>
          </cell>
        </row>
        <row r="613">
          <cell r="A613">
            <v>60000347</v>
          </cell>
          <cell r="B613" t="str">
            <v xml:space="preserve">Определение фенолов в сточной воде </v>
          </cell>
          <cell r="C613">
            <v>4.83</v>
          </cell>
        </row>
        <row r="614">
          <cell r="A614">
            <v>60000348</v>
          </cell>
          <cell r="B614" t="str">
            <v>Определение цианидов в сточной воде</v>
          </cell>
          <cell r="C614">
            <v>1.63</v>
          </cell>
        </row>
        <row r="615">
          <cell r="A615">
            <v>60000349</v>
          </cell>
          <cell r="B615" t="str">
            <v>Определение хрома (+3) в сточной воде</v>
          </cell>
          <cell r="C615">
            <v>1.47</v>
          </cell>
        </row>
        <row r="616">
          <cell r="A616">
            <v>60000350</v>
          </cell>
          <cell r="B616" t="str">
            <v xml:space="preserve">Определение хрома (+6) в сточной воде </v>
          </cell>
          <cell r="C616">
            <v>1.47</v>
          </cell>
        </row>
        <row r="617">
          <cell r="A617">
            <v>60000351</v>
          </cell>
          <cell r="B617" t="str">
            <v>Определение меди цинка, свинца, кадмия  в сточной воде</v>
          </cell>
          <cell r="C617">
            <v>4</v>
          </cell>
        </row>
        <row r="618">
          <cell r="A618">
            <v>60000352</v>
          </cell>
          <cell r="B618" t="str">
            <v xml:space="preserve">Определение никеля в сточной воде </v>
          </cell>
          <cell r="C618">
            <v>3</v>
          </cell>
        </row>
        <row r="619">
          <cell r="A619">
            <v>60000353</v>
          </cell>
          <cell r="B619" t="str">
            <v>Определение кобальта в сточной воде</v>
          </cell>
          <cell r="C619">
            <v>3</v>
          </cell>
        </row>
        <row r="620">
          <cell r="A620">
            <v>60000354</v>
          </cell>
          <cell r="B620" t="str">
            <v>Определение АПАВ в сточной воде</v>
          </cell>
          <cell r="C620">
            <v>1.83</v>
          </cell>
        </row>
        <row r="621">
          <cell r="A621">
            <v>60000355</v>
          </cell>
          <cell r="B621" t="str">
            <v xml:space="preserve">Определение ХПК в сточной воде </v>
          </cell>
          <cell r="C621">
            <v>3.67</v>
          </cell>
        </row>
        <row r="622">
          <cell r="A622">
            <v>60000357</v>
          </cell>
          <cell r="B622" t="str">
            <v xml:space="preserve">Определение БПК - 5 в сточной воде </v>
          </cell>
          <cell r="C622">
            <v>1.63</v>
          </cell>
        </row>
        <row r="623">
          <cell r="A623">
            <v>60000358</v>
          </cell>
          <cell r="B623" t="str">
            <v xml:space="preserve">Определение взвешенных веществ в сточной воде </v>
          </cell>
          <cell r="C623">
            <v>3</v>
          </cell>
        </row>
        <row r="624">
          <cell r="A624">
            <v>60000359</v>
          </cell>
          <cell r="B624" t="str">
            <v xml:space="preserve">Определение жира в сточной воде </v>
          </cell>
          <cell r="C624">
            <v>4.75</v>
          </cell>
        </row>
        <row r="625">
          <cell r="A625">
            <v>60000360</v>
          </cell>
          <cell r="B625" t="str">
            <v>Определение ртути в сточной воде</v>
          </cell>
          <cell r="C625">
            <v>2.72</v>
          </cell>
        </row>
        <row r="626">
          <cell r="A626">
            <v>60000361</v>
          </cell>
          <cell r="B626" t="str">
            <v>Определение фосфатов, полифосфатов в сточной воде</v>
          </cell>
          <cell r="C626">
            <v>2</v>
          </cell>
        </row>
        <row r="627">
          <cell r="A627">
            <v>60000362</v>
          </cell>
          <cell r="B627" t="str">
            <v>Определение марганца в сточной воде</v>
          </cell>
          <cell r="C627">
            <v>4</v>
          </cell>
        </row>
        <row r="628">
          <cell r="A628">
            <v>60000363</v>
          </cell>
          <cell r="B628" t="str">
            <v>Определение стронция в сточной воде</v>
          </cell>
          <cell r="C628">
            <v>3.42</v>
          </cell>
        </row>
        <row r="629">
          <cell r="A629">
            <v>60000660</v>
          </cell>
          <cell r="B629" t="str">
            <v>Определение алюминия в сточной воде</v>
          </cell>
          <cell r="C629">
            <v>4.78</v>
          </cell>
        </row>
        <row r="630">
          <cell r="A630" t="str">
            <v>Определение органолептических и химических показателей природной, сточной воды</v>
          </cell>
          <cell r="B630"/>
          <cell r="C630"/>
        </row>
        <row r="631">
          <cell r="A631">
            <v>60000458</v>
          </cell>
          <cell r="B631" t="str">
            <v>Определение запаха  природной, сточной воды при 60 град.</v>
          </cell>
          <cell r="C631">
            <v>0.28999999999999998</v>
          </cell>
        </row>
        <row r="632">
          <cell r="A632">
            <v>60000459</v>
          </cell>
          <cell r="B632" t="str">
            <v>Определение запаха природной, сточной воды при 20 град.</v>
          </cell>
          <cell r="C632">
            <v>0.21</v>
          </cell>
        </row>
        <row r="633">
          <cell r="A633">
            <v>60000460</v>
          </cell>
          <cell r="B633" t="str">
            <v>Определение  окраски природной, сточной воды</v>
          </cell>
          <cell r="C633">
            <v>0.33</v>
          </cell>
        </row>
        <row r="634">
          <cell r="A634">
            <v>60000461</v>
          </cell>
          <cell r="B634" t="str">
            <v>Определение РН природной, сточной воды</v>
          </cell>
          <cell r="C634">
            <v>0.28999999999999998</v>
          </cell>
        </row>
        <row r="635">
          <cell r="A635">
            <v>60000462</v>
          </cell>
          <cell r="B635" t="str">
            <v>Определение окисляемости природной, сточной воды</v>
          </cell>
          <cell r="C635">
            <v>1.42</v>
          </cell>
        </row>
        <row r="636">
          <cell r="A636">
            <v>60000463</v>
          </cell>
          <cell r="B636" t="str">
            <v>Определение сухого остатка природной, сточной воды</v>
          </cell>
          <cell r="C636">
            <v>4.08</v>
          </cell>
        </row>
        <row r="637">
          <cell r="A637">
            <v>60000464</v>
          </cell>
          <cell r="B637" t="str">
            <v>Определение железа в природной, сточной воде</v>
          </cell>
          <cell r="C637">
            <v>1.17</v>
          </cell>
        </row>
        <row r="638">
          <cell r="A638">
            <v>60000465</v>
          </cell>
          <cell r="B638" t="str">
            <v>Определение аммиака в природной, сточной воде</v>
          </cell>
          <cell r="C638">
            <v>0.92</v>
          </cell>
        </row>
        <row r="639">
          <cell r="A639">
            <v>60000466</v>
          </cell>
          <cell r="B639" t="str">
            <v>Определение нитритов в природной, сточной воде</v>
          </cell>
          <cell r="C639">
            <v>1.25</v>
          </cell>
        </row>
        <row r="640">
          <cell r="A640">
            <v>60000467</v>
          </cell>
          <cell r="B640" t="str">
            <v>Определение нитратов в природной, сточной воде</v>
          </cell>
          <cell r="C640">
            <v>1.75</v>
          </cell>
        </row>
        <row r="641">
          <cell r="A641">
            <v>60000468</v>
          </cell>
          <cell r="B641" t="str">
            <v>Определение хлоридов в природной, сточной воде</v>
          </cell>
          <cell r="C641">
            <v>1.08</v>
          </cell>
        </row>
        <row r="642">
          <cell r="A642">
            <v>60000469</v>
          </cell>
          <cell r="B642" t="str">
            <v>Определение сульфатов в природной, сточной воде</v>
          </cell>
          <cell r="C642">
            <v>4.33</v>
          </cell>
        </row>
        <row r="643">
          <cell r="A643">
            <v>60000470</v>
          </cell>
          <cell r="B643" t="str">
            <v>Определение нефтепродуктов в природной, сточной воде</v>
          </cell>
          <cell r="C643">
            <v>2.83</v>
          </cell>
        </row>
        <row r="644">
          <cell r="A644">
            <v>60000471</v>
          </cell>
          <cell r="B644" t="str">
            <v>Определение фенолов в природной, сточной воде</v>
          </cell>
          <cell r="C644">
            <v>4.83</v>
          </cell>
        </row>
        <row r="645">
          <cell r="A645">
            <v>60000472</v>
          </cell>
          <cell r="B645" t="str">
            <v>Определение цианидов в природной, сточной воде</v>
          </cell>
          <cell r="C645">
            <v>1.63</v>
          </cell>
        </row>
        <row r="646">
          <cell r="A646">
            <v>60000473</v>
          </cell>
          <cell r="B646" t="str">
            <v>Определение хрома в природной, сточной воде</v>
          </cell>
          <cell r="C646">
            <v>1.47</v>
          </cell>
        </row>
        <row r="647">
          <cell r="A647">
            <v>60000474</v>
          </cell>
          <cell r="B647" t="str">
            <v xml:space="preserve">Определение меди цинка, свинца, кадмия  в природной, сточной воде </v>
          </cell>
          <cell r="C647">
            <v>4</v>
          </cell>
        </row>
        <row r="648">
          <cell r="A648">
            <v>60000475</v>
          </cell>
          <cell r="B648" t="str">
            <v>Определение никеля в природной, сточной воде атомно-абсорбционным методом</v>
          </cell>
          <cell r="C648">
            <v>1</v>
          </cell>
        </row>
        <row r="649">
          <cell r="A649">
            <v>60000476</v>
          </cell>
          <cell r="B649" t="str">
            <v>Определение кобальта в природной, сточной воде атомно-абсорбционным методом</v>
          </cell>
          <cell r="C649">
            <v>1</v>
          </cell>
        </row>
        <row r="650">
          <cell r="A650">
            <v>60000477</v>
          </cell>
          <cell r="B650" t="str">
            <v>Определение СПАВ в природной, сточной воде</v>
          </cell>
          <cell r="C650">
            <v>1.83</v>
          </cell>
        </row>
        <row r="651">
          <cell r="A651">
            <v>60000478</v>
          </cell>
          <cell r="B651" t="str">
            <v>Определение ХПК в природной, сточной воде</v>
          </cell>
          <cell r="C651">
            <v>3.67</v>
          </cell>
        </row>
        <row r="652">
          <cell r="A652">
            <v>60000479</v>
          </cell>
          <cell r="B652" t="str">
            <v>Определение БПК -5 в природной, сточной воде</v>
          </cell>
          <cell r="C652">
            <v>1.63</v>
          </cell>
        </row>
        <row r="653">
          <cell r="A653">
            <v>60000480</v>
          </cell>
          <cell r="B653" t="str">
            <v>Определение остаточного хлора в природной, сточной воде</v>
          </cell>
          <cell r="C653">
            <v>0.92</v>
          </cell>
        </row>
        <row r="654">
          <cell r="A654">
            <v>60000481</v>
          </cell>
          <cell r="B654" t="str">
            <v>Определение взвешенных веществ в природной, сточной воде</v>
          </cell>
          <cell r="C654">
            <v>3</v>
          </cell>
        </row>
        <row r="655">
          <cell r="A655">
            <v>60000482</v>
          </cell>
          <cell r="B655" t="str">
            <v>Определение жира в природной, сточной воде</v>
          </cell>
          <cell r="C655">
            <v>1.75</v>
          </cell>
        </row>
        <row r="656">
          <cell r="A656">
            <v>60000484</v>
          </cell>
          <cell r="B656" t="str">
            <v>Определение прозрачности и температуры в природной, сточной воде</v>
          </cell>
          <cell r="C656">
            <v>0.25</v>
          </cell>
        </row>
        <row r="657">
          <cell r="A657">
            <v>60000485</v>
          </cell>
          <cell r="B657" t="str">
            <v>Определение щелочности в природной, сточной воде</v>
          </cell>
          <cell r="C657">
            <v>0.42</v>
          </cell>
        </row>
        <row r="658">
          <cell r="A658">
            <v>60000486</v>
          </cell>
          <cell r="B658" t="str">
            <v>Определение общей жёсткости в природной, сточной воде</v>
          </cell>
          <cell r="C658">
            <v>1.17</v>
          </cell>
        </row>
        <row r="659">
          <cell r="A659">
            <v>60000487</v>
          </cell>
          <cell r="B659" t="str">
            <v xml:space="preserve">Определение кальция в природной, сточной воде </v>
          </cell>
          <cell r="C659">
            <v>0.67</v>
          </cell>
        </row>
        <row r="660">
          <cell r="A660">
            <v>60000488</v>
          </cell>
          <cell r="B660" t="str">
            <v>Определение мышьяка в природной, сточной воде</v>
          </cell>
          <cell r="C660">
            <v>3.25</v>
          </cell>
        </row>
        <row r="661">
          <cell r="A661">
            <v>60000489</v>
          </cell>
          <cell r="B661" t="str">
            <v>Определение молибдена в природной, сточной воде</v>
          </cell>
          <cell r="C661">
            <v>1.42</v>
          </cell>
        </row>
        <row r="662">
          <cell r="A662">
            <v>60000494</v>
          </cell>
          <cell r="B662" t="str">
            <v>Определение марганца в природной, сточной воде</v>
          </cell>
          <cell r="C662">
            <v>3.42</v>
          </cell>
        </row>
        <row r="663">
          <cell r="A663">
            <v>60000495</v>
          </cell>
          <cell r="B663" t="str">
            <v>Определение растворённого кислорода в природной, сточной воде</v>
          </cell>
          <cell r="C663">
            <v>0.67</v>
          </cell>
        </row>
        <row r="664">
          <cell r="A664">
            <v>60000496</v>
          </cell>
          <cell r="B664" t="str">
            <v>Определение хрома  VI в природной, сточной воде</v>
          </cell>
          <cell r="C664">
            <v>1.47</v>
          </cell>
        </row>
        <row r="665">
          <cell r="A665">
            <v>60000497</v>
          </cell>
          <cell r="B665" t="str">
            <v xml:space="preserve">Определение ртути в природной, сточной воде </v>
          </cell>
          <cell r="C665">
            <v>2.42</v>
          </cell>
        </row>
        <row r="666">
          <cell r="A666">
            <v>60000498</v>
          </cell>
          <cell r="B666" t="str">
            <v xml:space="preserve">Определение мути, осадка в природной, сточной воде </v>
          </cell>
          <cell r="C666">
            <v>0.33</v>
          </cell>
        </row>
        <row r="667">
          <cell r="A667">
            <v>60000499</v>
          </cell>
          <cell r="B667" t="str">
            <v>Определение алюминия остаточного в природной, сточной воде</v>
          </cell>
          <cell r="C667">
            <v>1.75</v>
          </cell>
        </row>
        <row r="668">
          <cell r="A668">
            <v>60000500</v>
          </cell>
          <cell r="B668" t="str">
            <v>Определение полифосфатов, фосфатов в природной, сточной воде</v>
          </cell>
          <cell r="C668">
            <v>2</v>
          </cell>
        </row>
        <row r="669">
          <cell r="A669">
            <v>60000501</v>
          </cell>
          <cell r="B669" t="str">
            <v xml:space="preserve">Определение бора в природной, сточной воде </v>
          </cell>
          <cell r="C669">
            <v>2.42</v>
          </cell>
        </row>
        <row r="670">
          <cell r="A670">
            <v>60000502</v>
          </cell>
          <cell r="B670" t="str">
            <v>Определение стронция в природной, сточной воде</v>
          </cell>
          <cell r="C670">
            <v>1.42</v>
          </cell>
        </row>
        <row r="671">
          <cell r="A671">
            <v>60000483</v>
          </cell>
          <cell r="B671" t="str">
            <v>Определение цветности в природной, сточной воде</v>
          </cell>
          <cell r="C671">
            <v>0.33</v>
          </cell>
        </row>
        <row r="672">
          <cell r="A672">
            <v>60000675</v>
          </cell>
          <cell r="B672" t="str">
            <v>Определение лития в водах (ААС методом)</v>
          </cell>
          <cell r="C672">
            <v>2.5</v>
          </cell>
        </row>
        <row r="673">
          <cell r="A673">
            <v>60000679</v>
          </cell>
          <cell r="B673" t="str">
            <v>Исследования воды природной на содержание гидрокарбонатов</v>
          </cell>
          <cell r="C673">
            <v>2.4166666666666665</v>
          </cell>
        </row>
        <row r="674">
          <cell r="A674">
            <v>60000680</v>
          </cell>
          <cell r="B674" t="str">
            <v>Исследования воды природной на содержание карбонатов</v>
          </cell>
          <cell r="C674">
            <v>2.4166666666666665</v>
          </cell>
        </row>
        <row r="675">
          <cell r="A675">
            <v>60000681</v>
          </cell>
          <cell r="B675" t="str">
            <v>Исследования воды природной на содержание плавающих примесей</v>
          </cell>
          <cell r="C675">
            <v>0.2</v>
          </cell>
        </row>
        <row r="676">
          <cell r="A676" t="str">
            <v>Определение органолептических и химических показателей дистиллированной воды</v>
          </cell>
          <cell r="B676"/>
          <cell r="C676"/>
        </row>
        <row r="677">
          <cell r="A677">
            <v>60000661</v>
          </cell>
          <cell r="B677" t="str">
            <v>Определение рН в дистиллированной воде</v>
          </cell>
          <cell r="C677">
            <v>1.2</v>
          </cell>
        </row>
        <row r="678">
          <cell r="A678">
            <v>60000991</v>
          </cell>
          <cell r="B678" t="str">
            <v>Определение сухого остатка после выпаривания в дистиллированной воде</v>
          </cell>
          <cell r="C678">
            <v>3</v>
          </cell>
        </row>
        <row r="679">
          <cell r="A679">
            <v>60000992</v>
          </cell>
          <cell r="B679" t="str">
            <v>Определение аммиака и солей аммония в дистиллированной воде</v>
          </cell>
          <cell r="C679">
            <v>0.5</v>
          </cell>
        </row>
        <row r="680">
          <cell r="A680">
            <v>60000993</v>
          </cell>
          <cell r="B680" t="str">
            <v>Определение нитратов в дистиллированной воде</v>
          </cell>
          <cell r="C680">
            <v>0.67</v>
          </cell>
        </row>
        <row r="681">
          <cell r="A681">
            <v>60000994</v>
          </cell>
          <cell r="B681" t="str">
            <v>Определение сульфатов в дистиллированной воде</v>
          </cell>
          <cell r="C681">
            <v>0.67</v>
          </cell>
        </row>
        <row r="682">
          <cell r="A682">
            <v>60000995</v>
          </cell>
          <cell r="B682" t="str">
            <v>Определение хлоридов в дистиллированной воде</v>
          </cell>
          <cell r="C682">
            <v>0.67</v>
          </cell>
        </row>
        <row r="683">
          <cell r="A683">
            <v>60000996</v>
          </cell>
          <cell r="B683" t="str">
            <v>Определение алюминия в дистиллированной воде</v>
          </cell>
          <cell r="C683">
            <v>0.67</v>
          </cell>
        </row>
        <row r="684">
          <cell r="A684">
            <v>60000997</v>
          </cell>
          <cell r="B684" t="str">
            <v>Определение железа в дистиллированной воде</v>
          </cell>
          <cell r="C684">
            <v>0.5</v>
          </cell>
        </row>
        <row r="685">
          <cell r="A685">
            <v>60000998</v>
          </cell>
          <cell r="B685" t="str">
            <v>Определение кальция в дистиллированной воде</v>
          </cell>
          <cell r="C685">
            <v>0.5</v>
          </cell>
        </row>
        <row r="686">
          <cell r="A686">
            <v>60000999</v>
          </cell>
          <cell r="B686" t="str">
            <v>Определение меди в дистиллированной воде</v>
          </cell>
          <cell r="C686">
            <v>0.5</v>
          </cell>
        </row>
        <row r="687">
          <cell r="A687">
            <v>60001000</v>
          </cell>
          <cell r="B687" t="str">
            <v>Определение свинца в дистиллированной воде</v>
          </cell>
          <cell r="C687">
            <v>0.5</v>
          </cell>
        </row>
        <row r="688">
          <cell r="A688">
            <v>60001001</v>
          </cell>
          <cell r="B688" t="str">
            <v>Определение цинка в дистиллированной воде</v>
          </cell>
          <cell r="C688">
            <v>0.5</v>
          </cell>
        </row>
        <row r="689">
          <cell r="A689">
            <v>60000676</v>
          </cell>
          <cell r="B689" t="str">
            <v>Исследования воды питьевой на содержание суммы NO2 и NO3</v>
          </cell>
          <cell r="C689">
            <v>4.333333333333333</v>
          </cell>
        </row>
        <row r="690">
          <cell r="A690">
            <v>60000677</v>
          </cell>
          <cell r="B690" t="str">
            <v>Исследования воды питьевой на содержание гидрокарбонатов</v>
          </cell>
          <cell r="C690">
            <v>2.25</v>
          </cell>
        </row>
        <row r="691">
          <cell r="A691">
            <v>60000678</v>
          </cell>
          <cell r="B691" t="str">
            <v>Исследования воды питьевой на содержание карбонатов</v>
          </cell>
          <cell r="C691">
            <v>2.25</v>
          </cell>
        </row>
        <row r="692">
          <cell r="A692">
            <v>60000682</v>
          </cell>
          <cell r="B692" t="str">
            <v>Исследования воды питьевой на содержание озона</v>
          </cell>
          <cell r="C692">
            <v>2.25</v>
          </cell>
        </row>
        <row r="693">
          <cell r="A693">
            <v>60001002</v>
          </cell>
          <cell r="B693" t="str">
            <v>Определение веществ, восстанавливающих перманганат калия в дистиллированной воде</v>
          </cell>
          <cell r="C693">
            <v>0.5</v>
          </cell>
        </row>
        <row r="694">
          <cell r="A694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694"/>
          <cell r="C694"/>
        </row>
        <row r="695">
          <cell r="A695">
            <v>60000503</v>
          </cell>
          <cell r="B695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95">
            <v>5</v>
          </cell>
        </row>
        <row r="696">
          <cell r="A696">
            <v>60000504</v>
          </cell>
          <cell r="B696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96">
            <v>5</v>
          </cell>
        </row>
        <row r="697">
          <cell r="A697">
            <v>60000505</v>
          </cell>
          <cell r="B697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97">
            <v>6</v>
          </cell>
        </row>
        <row r="698">
          <cell r="A698">
            <v>60000507</v>
          </cell>
          <cell r="B698" t="str">
            <v>Определение одного пестицида в продуктах питания и продовольственное сырье методом тонкослойной хроматографии</v>
          </cell>
          <cell r="C698">
            <v>6</v>
          </cell>
        </row>
        <row r="699">
          <cell r="A699">
            <v>60000508</v>
          </cell>
          <cell r="B699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699">
            <v>7.2</v>
          </cell>
        </row>
        <row r="700">
          <cell r="A700">
            <v>60000509</v>
          </cell>
          <cell r="B700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0">
            <v>6</v>
          </cell>
        </row>
        <row r="701">
          <cell r="A701">
            <v>60000510</v>
          </cell>
          <cell r="B701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01">
            <v>6</v>
          </cell>
        </row>
        <row r="702">
          <cell r="A702">
            <v>60000512</v>
          </cell>
          <cell r="B702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02">
            <v>7.2</v>
          </cell>
        </row>
        <row r="703">
          <cell r="A703">
            <v>60000515</v>
          </cell>
          <cell r="B703" t="str">
            <v>Исследование серы и её препаратов в воздухе фотометрическим методом</v>
          </cell>
          <cell r="C703">
            <v>6</v>
          </cell>
        </row>
        <row r="704">
          <cell r="A704">
            <v>60000517</v>
          </cell>
          <cell r="B704" t="str">
            <v>Определение действующего вещества  в дезинфекционных  средствах (концентрированные эмульсии)</v>
          </cell>
          <cell r="C704">
            <v>3</v>
          </cell>
        </row>
        <row r="705">
          <cell r="A705">
            <v>60000665</v>
          </cell>
          <cell r="B705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05">
            <v>7.2</v>
          </cell>
        </row>
        <row r="706">
          <cell r="A706">
            <v>60000666</v>
          </cell>
          <cell r="B706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06">
            <v>7.2</v>
          </cell>
        </row>
        <row r="707">
          <cell r="A707">
            <v>60000667</v>
          </cell>
          <cell r="B707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7">
            <v>6</v>
          </cell>
        </row>
        <row r="708">
          <cell r="A708">
            <v>60000668</v>
          </cell>
          <cell r="B708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8">
            <v>6</v>
          </cell>
        </row>
        <row r="709">
          <cell r="A709" t="str">
            <v>Исследования почвы атомно-абсорбционным методом</v>
          </cell>
          <cell r="B709"/>
          <cell r="C709"/>
        </row>
        <row r="710">
          <cell r="A710">
            <v>60000518</v>
          </cell>
          <cell r="B710" t="str">
            <v>Исследование почвы  на содержание меди</v>
          </cell>
          <cell r="C710">
            <v>5</v>
          </cell>
        </row>
        <row r="711">
          <cell r="A711">
            <v>60000519</v>
          </cell>
          <cell r="B711" t="str">
            <v>Исследование почвы  на содержание свинца</v>
          </cell>
          <cell r="C711">
            <v>5</v>
          </cell>
        </row>
        <row r="712">
          <cell r="A712">
            <v>60000520</v>
          </cell>
          <cell r="B712" t="str">
            <v>Исследование почвы  на содержание никеля</v>
          </cell>
          <cell r="C712">
            <v>5</v>
          </cell>
        </row>
        <row r="713">
          <cell r="A713">
            <v>60000521</v>
          </cell>
          <cell r="B713" t="str">
            <v>Исследование почвы на содержание кадмия</v>
          </cell>
          <cell r="C713">
            <v>5</v>
          </cell>
        </row>
        <row r="714">
          <cell r="A714">
            <v>60000522</v>
          </cell>
          <cell r="B714" t="str">
            <v>Исследование почвы  на содержание цинка</v>
          </cell>
          <cell r="C714">
            <v>5</v>
          </cell>
        </row>
        <row r="715">
          <cell r="A715">
            <v>60000523</v>
          </cell>
          <cell r="B715" t="str">
            <v>Исследование почвы атомно-абсорционным методом на содержание хрома</v>
          </cell>
          <cell r="C715">
            <v>5</v>
          </cell>
        </row>
        <row r="716">
          <cell r="A716">
            <v>60000524</v>
          </cell>
          <cell r="B716" t="str">
            <v>Исследование почвы атомно-абсорционным методом на содержание кобальта</v>
          </cell>
          <cell r="C716">
            <v>2.2999999999999998</v>
          </cell>
        </row>
        <row r="717">
          <cell r="A717">
            <v>60000525</v>
          </cell>
          <cell r="B717" t="str">
            <v>Исследование почвы флюриметрическим методом на содержание нефтепродуктов</v>
          </cell>
          <cell r="C717">
            <v>5</v>
          </cell>
        </row>
        <row r="718">
          <cell r="A718">
            <v>60000527</v>
          </cell>
          <cell r="B718" t="str">
            <v>Определение массовой концентрации ртути в почве</v>
          </cell>
          <cell r="C718">
            <v>5</v>
          </cell>
        </row>
        <row r="719">
          <cell r="A719">
            <v>60000664</v>
          </cell>
          <cell r="B719" t="str">
            <v>Исследование в почве рН</v>
          </cell>
          <cell r="C719">
            <v>0.75</v>
          </cell>
        </row>
        <row r="720">
          <cell r="A720">
            <v>60000116</v>
          </cell>
          <cell r="B720" t="str">
            <v>Определение марганца в почве</v>
          </cell>
          <cell r="C720">
            <v>5</v>
          </cell>
        </row>
        <row r="721">
          <cell r="A721">
            <v>60000117</v>
          </cell>
          <cell r="B721" t="str">
            <v>Определение сурьмы в почве</v>
          </cell>
          <cell r="C721">
            <v>5</v>
          </cell>
        </row>
        <row r="722">
          <cell r="A722">
            <v>60000118</v>
          </cell>
          <cell r="B722" t="str">
            <v>Определение олова в почве</v>
          </cell>
          <cell r="C722">
            <v>5</v>
          </cell>
        </row>
        <row r="723">
          <cell r="A723">
            <v>60000119</v>
          </cell>
          <cell r="B723" t="str">
            <v>Определение железа в почве</v>
          </cell>
          <cell r="C723">
            <v>5</v>
          </cell>
        </row>
        <row r="724">
          <cell r="A724">
            <v>60000120</v>
          </cell>
          <cell r="B724" t="str">
            <v>Определение селена в почве</v>
          </cell>
          <cell r="C724">
            <v>5</v>
          </cell>
        </row>
        <row r="725">
          <cell r="A725">
            <v>60000121</v>
          </cell>
          <cell r="B725" t="str">
            <v>Определение мышьяка в почве</v>
          </cell>
          <cell r="C725">
            <v>5</v>
          </cell>
        </row>
        <row r="726">
          <cell r="A726">
            <v>60000051</v>
          </cell>
          <cell r="B726" t="str">
            <v>Исследование почвы на содержание меди, цинка, свинца, кадмия методом ИВА</v>
          </cell>
          <cell r="C726">
            <v>5.4</v>
          </cell>
        </row>
        <row r="727">
          <cell r="A727" t="str">
            <v>Дезинфицирующие средства</v>
          </cell>
          <cell r="B727"/>
          <cell r="C727"/>
        </row>
        <row r="728">
          <cell r="A728">
            <v>60000228</v>
          </cell>
          <cell r="B728" t="str">
            <v>Исследование дез. средства на основе перекиси водорода</v>
          </cell>
          <cell r="C728">
            <v>0.95</v>
          </cell>
        </row>
        <row r="729">
          <cell r="A729">
            <v>60000230</v>
          </cell>
          <cell r="B729" t="str">
            <v>Исследование дез. средств на основе ЧАС (алкил диметил бензинаммония хлорида)</v>
          </cell>
          <cell r="C729">
            <v>0.95</v>
          </cell>
        </row>
        <row r="730">
          <cell r="A730">
            <v>60000419</v>
          </cell>
          <cell r="B730" t="str">
            <v>Исследование дез. средств на основе хлора, кислорода</v>
          </cell>
          <cell r="C730">
            <v>1.08</v>
          </cell>
        </row>
        <row r="731">
          <cell r="A731">
            <v>60000420</v>
          </cell>
          <cell r="B731" t="str">
            <v>Исследование дез.средства N,N-бис (3-аминопропил) додециламина</v>
          </cell>
          <cell r="C731">
            <v>0.95</v>
          </cell>
        </row>
        <row r="732">
          <cell r="A732">
            <v>60000422</v>
          </cell>
          <cell r="B732" t="str">
            <v>Исследование дезинфицирующих средств на щелочные компоненты</v>
          </cell>
          <cell r="C732">
            <v>0.95</v>
          </cell>
        </row>
        <row r="733">
          <cell r="A733" t="str">
            <v>Химическое исследование атмосферного воздуха и воздуха непроизводственных помещений</v>
          </cell>
          <cell r="B733"/>
          <cell r="C733"/>
        </row>
        <row r="734">
          <cell r="A734">
            <v>60000001</v>
          </cell>
          <cell r="B73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34">
            <v>1.83</v>
          </cell>
        </row>
        <row r="735">
          <cell r="A735">
            <v>60000002</v>
          </cell>
          <cell r="B73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35">
            <v>1.83</v>
          </cell>
        </row>
        <row r="736">
          <cell r="A736">
            <v>60000004</v>
          </cell>
          <cell r="B736" t="str">
            <v>Определение массовой концентрации суммы предельных углеводородов С12-С19 в атмосферном воздухе</v>
          </cell>
          <cell r="C736">
            <v>3.5</v>
          </cell>
        </row>
        <row r="737">
          <cell r="A737">
            <v>60000528</v>
          </cell>
          <cell r="B73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37">
            <v>2.5</v>
          </cell>
        </row>
        <row r="738">
          <cell r="A738">
            <v>60000529</v>
          </cell>
          <cell r="B738" t="str">
            <v>Определение концентрации  диоксида  азота в атмосферном воздухе и воздухе непроизводственных помещений *</v>
          </cell>
          <cell r="C738">
            <v>1.2</v>
          </cell>
        </row>
        <row r="739">
          <cell r="A739">
            <v>60000530</v>
          </cell>
          <cell r="B739" t="str">
            <v>Определение концентрации  фенола в атмосферном воздухе и воздухе непроизводственных помещений*</v>
          </cell>
          <cell r="C739">
            <v>1.1000000000000001</v>
          </cell>
        </row>
        <row r="740">
          <cell r="A740">
            <v>60000531</v>
          </cell>
          <cell r="B740" t="str">
            <v>Определение концентрации  формальдегида в атмосферном воздухе и воздухе непроизводственных помещений*</v>
          </cell>
          <cell r="C740">
            <v>1.83</v>
          </cell>
        </row>
        <row r="741">
          <cell r="A741">
            <v>60000532</v>
          </cell>
          <cell r="B741" t="str">
            <v>Определение концентрации  серной кислоты в атмосферном воздухе и воздухе непроизводственных помещений*</v>
          </cell>
          <cell r="C741">
            <v>1</v>
          </cell>
        </row>
        <row r="742">
          <cell r="A742">
            <v>60000533</v>
          </cell>
          <cell r="B742" t="str">
            <v>Определение концентрации  сероводорода в атмосферном воздухе и воздухе непроизводственных помещений*</v>
          </cell>
          <cell r="C742">
            <v>1.2</v>
          </cell>
        </row>
        <row r="743">
          <cell r="A743">
            <v>60000534</v>
          </cell>
          <cell r="B743" t="str">
            <v>Определение концентрации  двуокиси марганца в атмосферном воздухе и воздухе производственных помещений*</v>
          </cell>
          <cell r="C743">
            <v>3</v>
          </cell>
        </row>
        <row r="744">
          <cell r="A744">
            <v>60000535</v>
          </cell>
          <cell r="B744" t="str">
            <v>Определение концентрации  ванадия в атмосферном воздухе*</v>
          </cell>
          <cell r="C744">
            <v>3</v>
          </cell>
        </row>
        <row r="745">
          <cell r="A745">
            <v>60000035</v>
          </cell>
          <cell r="B745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45">
            <v>2.17</v>
          </cell>
        </row>
        <row r="746">
          <cell r="A746">
            <v>60000537</v>
          </cell>
          <cell r="B746" t="str">
            <v>Определение концентрации  пыли (взвешенных частиц) в атмосферном воздухе и воздухе непроизводственных помещений*</v>
          </cell>
          <cell r="C746">
            <v>1</v>
          </cell>
        </row>
        <row r="747">
          <cell r="A747">
            <v>60000538</v>
          </cell>
          <cell r="B747" t="str">
            <v>Определение концентрации  хлора в атмосферном воздухе и воздухе непроизводственных помещений*</v>
          </cell>
          <cell r="C747">
            <v>1.17</v>
          </cell>
        </row>
        <row r="748">
          <cell r="A748">
            <v>60000539</v>
          </cell>
          <cell r="B748" t="str">
            <v>Определение концентрации окиси углерода в атмосферном воздухе и воздухе непроизводственных помещений*</v>
          </cell>
          <cell r="C748">
            <v>1.2</v>
          </cell>
        </row>
        <row r="749">
          <cell r="A749">
            <v>60000540</v>
          </cell>
          <cell r="B749" t="str">
            <v>Определение концентрации  свинца в атмосферном воздухе и в воздухе закрытых непроизводственных помещений*</v>
          </cell>
          <cell r="C749">
            <v>3</v>
          </cell>
        </row>
        <row r="750">
          <cell r="A750">
            <v>60000541</v>
          </cell>
          <cell r="B750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50">
            <v>1.8</v>
          </cell>
        </row>
        <row r="751">
          <cell r="A751">
            <v>60000542</v>
          </cell>
          <cell r="B751" t="str">
            <v>Определение концентрации  аммиака в атмосферном воздухе и воздухе непроизводственных помещений*</v>
          </cell>
          <cell r="C751">
            <v>2.42</v>
          </cell>
        </row>
        <row r="752">
          <cell r="A752">
            <v>60000543</v>
          </cell>
          <cell r="B752" t="str">
            <v>Определение концентрации  ртути в атмосферном воздухе*</v>
          </cell>
          <cell r="C752">
            <v>0.5</v>
          </cell>
        </row>
        <row r="753">
          <cell r="A753">
            <v>60000544</v>
          </cell>
          <cell r="B753" t="str">
            <v>Хромато-масс-спектрометрическое определение полициклических ароматических углеводородов в воздухе</v>
          </cell>
          <cell r="C753">
            <v>7</v>
          </cell>
        </row>
        <row r="754">
          <cell r="A754">
            <v>60000545</v>
          </cell>
          <cell r="B754" t="str">
            <v>Определение оксида азота в атмосферном воздухе и воздухе непроизводственных помещений*</v>
          </cell>
          <cell r="C754">
            <v>1.33</v>
          </cell>
        </row>
        <row r="755">
          <cell r="A755">
            <v>60000546</v>
          </cell>
          <cell r="B755" t="str">
            <v>Выезд на отбор проб</v>
          </cell>
          <cell r="C755">
            <v>2</v>
          </cell>
        </row>
        <row r="756">
          <cell r="A756">
            <v>60001003</v>
          </cell>
          <cell r="B756" t="str">
            <v>Определение концентрации фенола в воздухе непроизводственных помещений*</v>
          </cell>
          <cell r="C756">
            <v>2</v>
          </cell>
        </row>
        <row r="757">
          <cell r="A757">
            <v>60001004</v>
          </cell>
          <cell r="B757" t="str">
            <v>Определение концентрации хрома ( VI ) оксида в атмосферном воздухе и воздухе непроизводственных помещений*</v>
          </cell>
          <cell r="C757">
            <v>1.33</v>
          </cell>
        </row>
        <row r="758">
          <cell r="A758">
            <v>60000670</v>
          </cell>
          <cell r="B758" t="str">
            <v>Определение концентрации акролеина в атмосферном воздухе и воздухе замкнутых непроизводственных помещений</v>
          </cell>
          <cell r="C758">
            <v>1.75</v>
          </cell>
        </row>
        <row r="759">
          <cell r="A759">
            <v>60000671</v>
          </cell>
          <cell r="B759" t="str">
            <v>Определение концентрации цинка в атмосферном воздухе и воздухе замкнутых непроизводственных помещений</v>
          </cell>
          <cell r="C759">
            <v>3.42</v>
          </cell>
        </row>
        <row r="760">
          <cell r="A760">
            <v>60000672</v>
          </cell>
          <cell r="B760" t="str">
            <v>Определение концентрации кадмия в атмосферном воздухе и воздухе замкнутых непроизводственных помещений</v>
          </cell>
          <cell r="C760">
            <v>3.42</v>
          </cell>
        </row>
        <row r="761">
          <cell r="A761">
            <v>60000673</v>
          </cell>
          <cell r="B761" t="str">
            <v>Определение концентрации меди в атмосферном воздухе и воздухе замкнутых непроизводственных помещений</v>
          </cell>
          <cell r="C761">
            <v>3.42</v>
          </cell>
        </row>
        <row r="762">
          <cell r="A762">
            <v>60000674</v>
          </cell>
          <cell r="B762" t="str">
            <v>Определение концентрации никеля в атмосферном воздухе и воздухе замкнутых непроизводственных помещений</v>
          </cell>
          <cell r="C762">
            <v>3.42</v>
          </cell>
        </row>
        <row r="763">
          <cell r="A763">
            <v>60000691</v>
          </cell>
          <cell r="B763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63">
            <v>1.5</v>
          </cell>
        </row>
        <row r="764">
          <cell r="A764">
            <v>60000693</v>
          </cell>
          <cell r="B764" t="str">
            <v>Определение железа в атмосферном воздухе и воздухе непроизводственных помещений</v>
          </cell>
          <cell r="C764">
            <v>3.42</v>
          </cell>
        </row>
        <row r="765">
          <cell r="A765">
            <v>60000694</v>
          </cell>
          <cell r="B765" t="str">
            <v>Определение никотина в атмосферном воздухе и воздухе непроизводственных помещений</v>
          </cell>
          <cell r="C765">
            <v>5</v>
          </cell>
        </row>
        <row r="766">
          <cell r="A766">
            <v>60000695</v>
          </cell>
          <cell r="B766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</v>
          </cell>
          <cell r="C766">
            <v>2.5</v>
          </cell>
        </row>
        <row r="767">
          <cell r="A767" t="str">
            <v>Химическое исследование воздуха рабочей заны экспресс-методом</v>
          </cell>
          <cell r="B767"/>
          <cell r="C767"/>
        </row>
        <row r="768">
          <cell r="A768">
            <v>60000610</v>
          </cell>
          <cell r="B768" t="str">
            <v>Определение концентрации окислов азота экспресс методом в воздухе рабочей зоны</v>
          </cell>
          <cell r="C768">
            <v>3</v>
          </cell>
        </row>
        <row r="769">
          <cell r="A769">
            <v>60000611</v>
          </cell>
          <cell r="B769" t="str">
            <v>Определение концентрации  аммиака экспресс методом в воздухе рабочей зоны</v>
          </cell>
          <cell r="C769">
            <v>3</v>
          </cell>
        </row>
        <row r="770">
          <cell r="A770">
            <v>60000612</v>
          </cell>
          <cell r="B770" t="str">
            <v>Определение концентрации  акролеина экспресс методом в воздухе рабочей зоны</v>
          </cell>
          <cell r="C770">
            <v>3</v>
          </cell>
        </row>
        <row r="771">
          <cell r="A771">
            <v>60000613</v>
          </cell>
          <cell r="B771" t="str">
            <v>Определение концентрации ацетона экспресс методом в воздухе рабочей зоны</v>
          </cell>
          <cell r="C771">
            <v>3</v>
          </cell>
        </row>
        <row r="772">
          <cell r="A772">
            <v>60000614</v>
          </cell>
          <cell r="B772" t="str">
            <v>Определение концентрации бензола экспресс методом в воздухе рабочей зоны</v>
          </cell>
          <cell r="C772">
            <v>3</v>
          </cell>
        </row>
        <row r="773">
          <cell r="A773">
            <v>60000615</v>
          </cell>
          <cell r="B773" t="str">
            <v>Определение концентрации бензина экспресс методом в воздухе рабочей зоны</v>
          </cell>
          <cell r="C773">
            <v>3</v>
          </cell>
        </row>
        <row r="774">
          <cell r="A774">
            <v>60000616</v>
          </cell>
          <cell r="B774" t="str">
            <v>Определение концентрации гексана экспресс методом в воздухе рабочей зоны</v>
          </cell>
          <cell r="C774">
            <v>3</v>
          </cell>
        </row>
        <row r="775">
          <cell r="A775">
            <v>60000617</v>
          </cell>
          <cell r="B775" t="str">
            <v>Определение концентрации спирта (изо)пропилового экспресс методом в воздухе рабочей зоны</v>
          </cell>
          <cell r="C775">
            <v>3</v>
          </cell>
        </row>
        <row r="776">
          <cell r="A776">
            <v>60000618</v>
          </cell>
          <cell r="B776" t="str">
            <v>Определение концентрации ксилола экспресс методом в воздухе рабочей зоны</v>
          </cell>
          <cell r="C776">
            <v>3</v>
          </cell>
        </row>
        <row r="777">
          <cell r="A777">
            <v>60000619</v>
          </cell>
          <cell r="B777" t="str">
            <v>Определение концентрации озона экспресс методом в воздухе рабочей зоны</v>
          </cell>
          <cell r="C777">
            <v>3</v>
          </cell>
        </row>
        <row r="778">
          <cell r="A778">
            <v>60000620</v>
          </cell>
          <cell r="B778" t="str">
            <v>Определение концентрации толуола экспресс методом в воздухе рабочей зоны</v>
          </cell>
          <cell r="C778">
            <v>3</v>
          </cell>
        </row>
        <row r="779">
          <cell r="A779">
            <v>60000621</v>
          </cell>
          <cell r="B779" t="str">
            <v>Определение концентрации уайт-спирита экспресс методом в воздухе рабочей зоны</v>
          </cell>
          <cell r="C779">
            <v>3</v>
          </cell>
        </row>
        <row r="780">
          <cell r="A780">
            <v>60000622</v>
          </cell>
          <cell r="B780" t="str">
            <v>Определение концентрации оксида углерода (угарного газа) экспресс методом в воздухе рабочей зоны</v>
          </cell>
          <cell r="C780">
            <v>3</v>
          </cell>
        </row>
        <row r="781">
          <cell r="A781">
            <v>60000623</v>
          </cell>
          <cell r="B781" t="str">
            <v>Определение концентрации диоксида углерода экспресс методом в воздухе рабочей зоны</v>
          </cell>
          <cell r="C781">
            <v>3</v>
          </cell>
        </row>
        <row r="782">
          <cell r="A782">
            <v>60000624</v>
          </cell>
          <cell r="B782" t="str">
            <v>Определение концентрации углерода четыреххлористого экспресс методом в воздухе рабочей зоны</v>
          </cell>
          <cell r="C782">
            <v>3</v>
          </cell>
        </row>
        <row r="783">
          <cell r="A783">
            <v>60000625</v>
          </cell>
          <cell r="B783" t="str">
            <v>Определение концентрации уксусной кислоты  экспресс методом в воздухе рабочей зоны</v>
          </cell>
          <cell r="C783">
            <v>3</v>
          </cell>
        </row>
        <row r="784">
          <cell r="A784">
            <v>60000626</v>
          </cell>
          <cell r="B784" t="str">
            <v>Определение концентрации углеводородов нефти экспресс методом в воздухе рабочей зоны</v>
          </cell>
          <cell r="C784">
            <v>3</v>
          </cell>
        </row>
        <row r="785">
          <cell r="A785">
            <v>60000628</v>
          </cell>
          <cell r="B785" t="str">
            <v>Определение концентрации хлора экспресс методом в воздухе рабочей зоны</v>
          </cell>
          <cell r="C785">
            <v>3</v>
          </cell>
        </row>
        <row r="786">
          <cell r="A786">
            <v>60000629</v>
          </cell>
          <cell r="B786" t="str">
            <v>Определение концентрации соляной кислоты (хлороводорода) экспресс методом в воздухе рабочей зоны</v>
          </cell>
          <cell r="C786">
            <v>3</v>
          </cell>
        </row>
        <row r="787">
          <cell r="A787">
            <v>60000630</v>
          </cell>
          <cell r="B787" t="str">
            <v>Определение концентрации этанола экспресс методом в воздухе рабочей зоны</v>
          </cell>
          <cell r="C787">
            <v>3</v>
          </cell>
        </row>
        <row r="788">
          <cell r="A788">
            <v>60000631</v>
          </cell>
          <cell r="B788" t="str">
            <v>Определение концентрации диэтилового эфира экспресс методом в воздухе рабочей зоны</v>
          </cell>
          <cell r="C788">
            <v>3</v>
          </cell>
        </row>
        <row r="789">
          <cell r="A789">
            <v>60000632</v>
          </cell>
          <cell r="B789" t="str">
            <v>Определение концентрации хлороформа экспресс методом в воздухе рабочей зоны</v>
          </cell>
          <cell r="C789">
            <v>3</v>
          </cell>
        </row>
        <row r="790">
          <cell r="A790">
            <v>60000633</v>
          </cell>
          <cell r="B790" t="str">
            <v>Определение концентрации сернистого ангидрида ( диоксида серы) экспресс методом в воздухе рабочей зоны</v>
          </cell>
          <cell r="C790">
            <v>3</v>
          </cell>
        </row>
        <row r="791">
          <cell r="A791">
            <v>60000634</v>
          </cell>
          <cell r="B791" t="str">
            <v>Определение концентрации винилхлорида экспресс методом в воздухе рабочей зоны</v>
          </cell>
          <cell r="C791">
            <v>3</v>
          </cell>
        </row>
        <row r="792">
          <cell r="A792">
            <v>60000635</v>
          </cell>
          <cell r="B792" t="str">
            <v>Определение концентрации керосина экспресс методом в воздухе рабочей зоны</v>
          </cell>
          <cell r="C792">
            <v>3</v>
          </cell>
        </row>
        <row r="793">
          <cell r="A793">
            <v>60000638</v>
          </cell>
          <cell r="B793" t="str">
            <v>Определение концентрации стирола экспресс методом в воздухе рабочей зоны</v>
          </cell>
          <cell r="C793">
            <v>3</v>
          </cell>
        </row>
        <row r="794">
          <cell r="A794">
            <v>60000639</v>
          </cell>
          <cell r="B794" t="str">
            <v>Определение концентрации азотной кислоты (диоксида азота) экспресс методом в воздухе рабочей зоны</v>
          </cell>
          <cell r="C794">
            <v>3</v>
          </cell>
        </row>
        <row r="795">
          <cell r="A795">
            <v>60000641</v>
          </cell>
          <cell r="B795" t="str">
            <v>Определение концентрации фтористого водорода экспресс методом в воздухе рабочей зоны</v>
          </cell>
          <cell r="C795">
            <v>3</v>
          </cell>
        </row>
        <row r="796">
          <cell r="A796">
            <v>60000643</v>
          </cell>
          <cell r="B796" t="str">
            <v>Определение концентрации трихлорэтилена экспресс методом в воздухе рабочей зоны</v>
          </cell>
          <cell r="C796">
            <v>3</v>
          </cell>
        </row>
        <row r="797">
          <cell r="A797">
            <v>60000644</v>
          </cell>
          <cell r="B797" t="str">
            <v>Определение концентрации сероводорода экспресс методом в воздухе рабочей зоны</v>
          </cell>
          <cell r="C797">
            <v>3</v>
          </cell>
        </row>
        <row r="798">
          <cell r="A798">
            <v>60001320</v>
          </cell>
          <cell r="B798" t="str">
            <v>Определение концентрации фенола экспресс методом в воздухе рабочей зоны</v>
          </cell>
          <cell r="C798">
            <v>1</v>
          </cell>
        </row>
        <row r="799">
          <cell r="A799">
            <v>60001321</v>
          </cell>
          <cell r="B799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9">
            <v>78</v>
          </cell>
        </row>
        <row r="800">
          <cell r="A800">
            <v>60001322</v>
          </cell>
          <cell r="B800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800">
            <v>78</v>
          </cell>
        </row>
        <row r="801">
          <cell r="A801">
            <v>60000627</v>
          </cell>
          <cell r="B801" t="str">
            <v>Определение концентрации формальдегида экспресс методом в воздухе рабочей зоны</v>
          </cell>
          <cell r="C801">
            <v>3</v>
          </cell>
        </row>
        <row r="802">
          <cell r="A802" t="str">
            <v>Химическое исследование воздуха рабочей зоны</v>
          </cell>
          <cell r="B802"/>
          <cell r="C802"/>
        </row>
        <row r="803">
          <cell r="A803">
            <v>60000547</v>
          </cell>
          <cell r="B803" t="str">
            <v>Определение концентрации азота диоксида (азотная кислота) в воздухе рабочей зоны</v>
          </cell>
          <cell r="C803">
            <v>3.33</v>
          </cell>
        </row>
        <row r="804">
          <cell r="A804">
            <v>60000548</v>
          </cell>
          <cell r="B804" t="str">
            <v>Определение концентрации железа оксида в воздухе рабочей зоны</v>
          </cell>
          <cell r="C804">
            <v>3.67</v>
          </cell>
        </row>
        <row r="805">
          <cell r="A805">
            <v>60000549</v>
          </cell>
          <cell r="B805" t="str">
            <v>Определение концентрации хлористого водорода  (соляная кислота) в воздухе рабочей зоны</v>
          </cell>
          <cell r="C805">
            <v>2.83</v>
          </cell>
        </row>
        <row r="806">
          <cell r="A806">
            <v>60000550</v>
          </cell>
          <cell r="B806" t="str">
            <v>Определение концентрации серной кислоты в воздухе рабочей зоны</v>
          </cell>
          <cell r="C806">
            <v>3</v>
          </cell>
        </row>
        <row r="807">
          <cell r="A807">
            <v>60000551</v>
          </cell>
          <cell r="B807" t="str">
            <v>Определение концентрации уксусной кислоты в воздухе рабочей зоны</v>
          </cell>
          <cell r="C807">
            <v>2.33</v>
          </cell>
        </row>
        <row r="808">
          <cell r="A808">
            <v>60000552</v>
          </cell>
          <cell r="B808" t="str">
            <v>Определение концентрации кремния в воздухе рабочей зоны</v>
          </cell>
          <cell r="C808">
            <v>7.67</v>
          </cell>
        </row>
        <row r="809">
          <cell r="A809">
            <v>60000553</v>
          </cell>
          <cell r="B809" t="str">
            <v>Определение концентрации марганца в воздухе рабочей зоны</v>
          </cell>
          <cell r="C809">
            <v>4</v>
          </cell>
        </row>
        <row r="810">
          <cell r="A810">
            <v>60000554</v>
          </cell>
          <cell r="B810" t="str">
            <v>Определение концентрации масла минерального в воздухе рабочей зоны</v>
          </cell>
          <cell r="C810">
            <v>2.33</v>
          </cell>
        </row>
        <row r="811">
          <cell r="A811">
            <v>60000555</v>
          </cell>
          <cell r="B811" t="str">
            <v>Определение концентрации меди атомно-абсорбционным методом в воздухе рабочей зоны</v>
          </cell>
          <cell r="C811">
            <v>4</v>
          </cell>
        </row>
        <row r="812">
          <cell r="A812">
            <v>60000557</v>
          </cell>
          <cell r="B812" t="str">
            <v>Определение концентрации пыли в воздухе рабочей зоны</v>
          </cell>
          <cell r="C812">
            <v>1.33</v>
          </cell>
        </row>
        <row r="813">
          <cell r="A813">
            <v>60000558</v>
          </cell>
          <cell r="B813" t="str">
            <v>Определение концентрации свинца в воздухе рабочей зоны</v>
          </cell>
          <cell r="C813">
            <v>4.17</v>
          </cell>
        </row>
        <row r="814">
          <cell r="A814">
            <v>60000559</v>
          </cell>
          <cell r="B814" t="str">
            <v>Определение концентрации фенола в воздухе рабочей зоны</v>
          </cell>
          <cell r="C814">
            <v>3</v>
          </cell>
        </row>
        <row r="815">
          <cell r="A815">
            <v>60000560</v>
          </cell>
          <cell r="B815" t="str">
            <v>Определение концентрации формальдегида в воздухе рабочей зоны</v>
          </cell>
          <cell r="C815">
            <v>3</v>
          </cell>
        </row>
        <row r="816">
          <cell r="A816">
            <v>60000561</v>
          </cell>
          <cell r="B816" t="str">
            <v>Определение концентрации щелочи в воздухе рабочей зоны</v>
          </cell>
          <cell r="C816">
            <v>3</v>
          </cell>
        </row>
        <row r="817">
          <cell r="A817">
            <v>60000562</v>
          </cell>
          <cell r="B817" t="str">
            <v>Определение концентрации фосфорного ангидрида в воздухе рабочей зоны</v>
          </cell>
          <cell r="C817">
            <v>4</v>
          </cell>
        </row>
        <row r="818">
          <cell r="A818">
            <v>60000565</v>
          </cell>
          <cell r="B818" t="str">
            <v>Определение концентрации ртути в воздухе рабочей зоны</v>
          </cell>
          <cell r="C818">
            <v>1.17</v>
          </cell>
        </row>
        <row r="819">
          <cell r="A819">
            <v>60000566</v>
          </cell>
          <cell r="B819" t="str">
            <v>Определение концентрации аминосоединений (ароматические) в воздухе рабочей зоны</v>
          </cell>
          <cell r="C819">
            <v>1.83</v>
          </cell>
        </row>
        <row r="820">
          <cell r="A820">
            <v>60000567</v>
          </cell>
          <cell r="B820" t="str">
            <v>Определение концентрации свинца в смывах</v>
          </cell>
          <cell r="C820">
            <v>3</v>
          </cell>
        </row>
        <row r="821">
          <cell r="A821">
            <v>60000569</v>
          </cell>
          <cell r="B821" t="str">
            <v>Определение концентрации хрома, хромового ангидрида в воздухе рабочей зоны</v>
          </cell>
          <cell r="C821">
            <v>2.83</v>
          </cell>
        </row>
        <row r="822">
          <cell r="A822">
            <v>60000570</v>
          </cell>
          <cell r="B822" t="str">
            <v>Определение концентрации стирола в воздухе рабочей зоны</v>
          </cell>
          <cell r="C822">
            <v>2.33</v>
          </cell>
        </row>
        <row r="823">
          <cell r="A823">
            <v>60000571</v>
          </cell>
          <cell r="B823" t="str">
            <v>Определение эпихлоргидрина в воздухе рабочей зоны</v>
          </cell>
          <cell r="C823">
            <v>4</v>
          </cell>
        </row>
        <row r="824">
          <cell r="A824">
            <v>60000572</v>
          </cell>
          <cell r="B824" t="str">
            <v>Определение концентрации мышьяковистого ангидрида в воздухе рабочей зоны</v>
          </cell>
          <cell r="C824">
            <v>4</v>
          </cell>
        </row>
        <row r="825">
          <cell r="A825">
            <v>60000573</v>
          </cell>
          <cell r="B825" t="str">
            <v>Определение концентрации канифоли в воздухе рабочей зоны</v>
          </cell>
          <cell r="C825">
            <v>4.68</v>
          </cell>
        </row>
        <row r="826">
          <cell r="A826">
            <v>60000576</v>
          </cell>
          <cell r="B826" t="str">
            <v>Определение концентрации озона в воздухе рабочей зоны</v>
          </cell>
          <cell r="C826">
            <v>3</v>
          </cell>
        </row>
        <row r="827">
          <cell r="A827">
            <v>60000577</v>
          </cell>
          <cell r="B827" t="str">
            <v>Определение концентрации хлороформа в воздухе рабочей зоны</v>
          </cell>
          <cell r="C827">
            <v>1.7</v>
          </cell>
        </row>
        <row r="828">
          <cell r="A828">
            <v>60000578</v>
          </cell>
          <cell r="B828" t="str">
            <v>Определение концентрации сварочного аэрозоля в воздухе рабочей зоны</v>
          </cell>
          <cell r="C828">
            <v>3</v>
          </cell>
        </row>
        <row r="829">
          <cell r="A829">
            <v>60000582</v>
          </cell>
          <cell r="B829" t="str">
            <v>Определение концентрации капролактама газохроматографическим методом  в воздухе рабочей зоны</v>
          </cell>
          <cell r="C829">
            <v>5.5</v>
          </cell>
        </row>
        <row r="830">
          <cell r="A830">
            <v>60000583</v>
          </cell>
          <cell r="B830" t="str">
            <v>Определение концентрации углерода-4 хлористого газохроматографическим методом  в воздухе рабочей зоны</v>
          </cell>
          <cell r="C830">
            <v>1.5</v>
          </cell>
        </row>
        <row r="831">
          <cell r="A831">
            <v>60000584</v>
          </cell>
          <cell r="B831" t="str">
            <v>Определение концентрации спиртов (С1по С8) газохроматографическим методом в воздухе рабочей зоны</v>
          </cell>
          <cell r="C831">
            <v>4.58</v>
          </cell>
        </row>
        <row r="832">
          <cell r="A832">
            <v>60000585</v>
          </cell>
          <cell r="B832" t="str">
            <v>Определение концентрации бензина газохроматографическим методом  в воздухе рабочей зоны</v>
          </cell>
          <cell r="C832">
            <v>1.5</v>
          </cell>
        </row>
        <row r="833">
          <cell r="A833">
            <v>60000586</v>
          </cell>
          <cell r="B833" t="str">
            <v>Определение концентрации дибутилфталата, диоктилфталата газохроматографическим методом  в воздухе рабочей зоны</v>
          </cell>
          <cell r="C833">
            <v>5.43</v>
          </cell>
        </row>
        <row r="834">
          <cell r="A834">
            <v>60000587</v>
          </cell>
          <cell r="B834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34">
            <v>2</v>
          </cell>
        </row>
        <row r="835">
          <cell r="A835">
            <v>60000588</v>
          </cell>
          <cell r="B835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35">
            <v>5</v>
          </cell>
        </row>
        <row r="836">
          <cell r="A836">
            <v>60000589</v>
          </cell>
          <cell r="B836" t="str">
            <v>Определение концентрации этилацетата, бутилацетата газохроматографическим методом  в воздухе рабочей зоны</v>
          </cell>
          <cell r="C836">
            <v>2</v>
          </cell>
        </row>
        <row r="837">
          <cell r="A837">
            <v>60000591</v>
          </cell>
          <cell r="B837" t="str">
            <v>Определение концентрации аммиака  в воздухе рабочей зоны</v>
          </cell>
          <cell r="C837">
            <v>2.5</v>
          </cell>
        </row>
        <row r="838">
          <cell r="A838">
            <v>60000592</v>
          </cell>
          <cell r="B838" t="str">
            <v>Определение концентрации водорода фтористого  в воздухе рабочей зоны</v>
          </cell>
          <cell r="C838">
            <v>4</v>
          </cell>
        </row>
        <row r="839">
          <cell r="A839">
            <v>60000593</v>
          </cell>
          <cell r="B839" t="str">
            <v>Определение концентрации алюминия   в воздухе рабочей зоны</v>
          </cell>
          <cell r="C839">
            <v>4.33</v>
          </cell>
        </row>
        <row r="840">
          <cell r="A840">
            <v>60000596</v>
          </cell>
          <cell r="B840" t="str">
            <v>Определение концентрации цинка атомно-абсорбционным методом в воздухе рабочей зоны</v>
          </cell>
          <cell r="C840">
            <v>4.08</v>
          </cell>
        </row>
        <row r="841">
          <cell r="A841">
            <v>60001301</v>
          </cell>
          <cell r="B841" t="str">
            <v>Выполнение работ по аттестации промышленной лаборатории с выходом на объект</v>
          </cell>
          <cell r="C841">
            <v>25</v>
          </cell>
        </row>
        <row r="842">
          <cell r="A842">
            <v>60001302</v>
          </cell>
          <cell r="B842" t="str">
            <v>Выполнение работ по аттестации промышленной лаборатории без выхода на объект</v>
          </cell>
          <cell r="C842">
            <v>17</v>
          </cell>
        </row>
        <row r="843">
          <cell r="A843">
            <v>60001319</v>
          </cell>
          <cell r="B843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43">
            <v>10.63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60000039</v>
          </cell>
          <cell r="B845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45">
            <v>1.25</v>
          </cell>
        </row>
        <row r="846">
          <cell r="A846" t="str">
            <v>Обучение</v>
          </cell>
          <cell r="B846"/>
          <cell r="C846"/>
        </row>
        <row r="847">
          <cell r="A847">
            <v>60000036</v>
          </cell>
          <cell r="B847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47">
            <v>8</v>
          </cell>
        </row>
        <row r="848">
          <cell r="A848" t="str">
            <v>Радиологическая лаборатория</v>
          </cell>
          <cell r="B848"/>
          <cell r="C848"/>
        </row>
        <row r="849">
          <cell r="A849" t="str">
            <v>Радиоспектрометрические исследования</v>
          </cell>
          <cell r="B849"/>
          <cell r="C849"/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10.33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10.33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2.83</v>
          </cell>
        </row>
        <row r="853">
          <cell r="A853">
            <v>70000744</v>
          </cell>
          <cell r="B853" t="str">
            <v>Спектрометрическое исследование стройматериалов, шлаков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2.83</v>
          </cell>
        </row>
        <row r="855">
          <cell r="A855">
            <v>70000754</v>
          </cell>
          <cell r="B855" t="str">
            <v>Определение общей альфа- и бета- активности в пробе питьевой воды, воды поверхностных водоемов</v>
          </cell>
          <cell r="C855">
            <v>20.66</v>
          </cell>
        </row>
        <row r="856">
          <cell r="A856">
            <v>70000775</v>
          </cell>
          <cell r="B856" t="str">
            <v>Спектрометрическое исследование минерального сырья</v>
          </cell>
          <cell r="C856">
            <v>10</v>
          </cell>
        </row>
        <row r="857">
          <cell r="A857">
            <v>70000785</v>
          </cell>
          <cell r="B857" t="str">
            <v>Спектрометрическое исследование удельной эффективной активности каменного угля и шлака</v>
          </cell>
          <cell r="C857">
            <v>4</v>
          </cell>
        </row>
        <row r="858">
          <cell r="A858">
            <v>70000786</v>
          </cell>
          <cell r="B858" t="str">
            <v>Спектрометрическое исследование древесного угля на цезий - 137 и стронций - 90</v>
          </cell>
          <cell r="C858">
            <v>2.1</v>
          </cell>
        </row>
        <row r="859">
          <cell r="A859">
            <v>70000787</v>
          </cell>
          <cell r="B859" t="str">
            <v>Спектрометрическое исследование мебельной продукции</v>
          </cell>
          <cell r="C859">
            <v>4</v>
          </cell>
        </row>
        <row r="860">
          <cell r="A860">
            <v>70000761</v>
          </cell>
          <cell r="B860" t="str">
            <v>Измерение активности радона в пробе воды.</v>
          </cell>
          <cell r="C860">
            <v>2.5</v>
          </cell>
        </row>
        <row r="861">
          <cell r="A861">
            <v>70000757</v>
          </cell>
          <cell r="B861" t="str">
            <v>Подготовка и сжигание проб внешней среды массой до 1 кг</v>
          </cell>
          <cell r="C861">
            <v>1</v>
          </cell>
        </row>
        <row r="862">
          <cell r="A862" t="str">
            <v>Дозиметрический метод</v>
          </cell>
          <cell r="B862"/>
          <cell r="C862"/>
        </row>
        <row r="863">
          <cell r="A863">
            <v>70000748</v>
          </cell>
          <cell r="B863" t="str">
            <v>Годовое обслуживание ИДК в бюджетных ЛПУ (1 дозиметр)</v>
          </cell>
          <cell r="C863">
            <v>2.4</v>
          </cell>
        </row>
        <row r="864">
          <cell r="A864">
            <v>70000749</v>
          </cell>
          <cell r="B864" t="str">
            <v>Годовое обслуживание ИДК (1 дозиметр)</v>
          </cell>
          <cell r="C864">
            <v>3</v>
          </cell>
        </row>
        <row r="865">
          <cell r="A865">
            <v>70000777</v>
          </cell>
          <cell r="B865" t="str">
            <v>Квартальное обслуживание ИДК (1 дозиметр)</v>
          </cell>
          <cell r="C865">
            <v>0.75</v>
          </cell>
        </row>
        <row r="866">
          <cell r="A866">
            <v>70000750</v>
          </cell>
          <cell r="B866" t="str">
            <v>Измерение мощности дозы гамма – излучения  на местности, в зданиях.</v>
          </cell>
          <cell r="C866">
            <v>0.5</v>
          </cell>
        </row>
        <row r="867">
          <cell r="A867">
            <v>70000751</v>
          </cell>
          <cell r="B867" t="str">
            <v>Измерение мощности дозы гамма-излучения и рентгеновского излучения на радиологическом объекте</v>
          </cell>
          <cell r="C867">
            <v>0.5</v>
          </cell>
        </row>
        <row r="868">
          <cell r="A868">
            <v>70000752</v>
          </cell>
          <cell r="B868" t="str">
            <v>Измерение потока альфа-частиц и бета-частиц</v>
          </cell>
          <cell r="C868">
            <v>0.5</v>
          </cell>
        </row>
        <row r="869">
          <cell r="A869">
            <v>70000763</v>
          </cell>
          <cell r="B869" t="str">
            <v>Радиационный контроль черного металла, находящегося в трехтонном контейнере.</v>
          </cell>
          <cell r="C869">
            <v>1.5</v>
          </cell>
        </row>
        <row r="870">
          <cell r="A870">
            <v>70000764</v>
          </cell>
          <cell r="B870" t="str">
            <v>Радиационный контроль черного металла, находящегося в пятитонном контейнере.</v>
          </cell>
          <cell r="C870">
            <v>1.9</v>
          </cell>
        </row>
        <row r="871">
          <cell r="A871">
            <v>70000765</v>
          </cell>
          <cell r="B871" t="str">
            <v>Радиационный контроль черного металла, находящегося в двадцатитонном контейнере.</v>
          </cell>
          <cell r="C871">
            <v>3.5</v>
          </cell>
        </row>
        <row r="872">
          <cell r="A872">
            <v>70000766</v>
          </cell>
          <cell r="B872" t="str">
            <v>Радиационный контроль черного металла, находящегося в железнодорожном вагоне</v>
          </cell>
          <cell r="C872">
            <v>5</v>
          </cell>
        </row>
        <row r="873">
          <cell r="A873">
            <v>70000767</v>
          </cell>
          <cell r="B873" t="str">
            <v>Радиационный контроль цветного металлолома, находящегося в трехтонном контейнере</v>
          </cell>
          <cell r="C873">
            <v>2.6</v>
          </cell>
        </row>
        <row r="874">
          <cell r="A874">
            <v>70000768</v>
          </cell>
          <cell r="B874" t="str">
            <v>Радиационный контроль цветного металлолома, находящегося в пятитонном контейнере</v>
          </cell>
          <cell r="C874">
            <v>4</v>
          </cell>
        </row>
        <row r="875">
          <cell r="A875">
            <v>70000769</v>
          </cell>
          <cell r="B875" t="str">
            <v>Радиационный контроль цветного металлолома, находящегося в двадцатитонном контейнере</v>
          </cell>
          <cell r="C875">
            <v>4.5</v>
          </cell>
        </row>
        <row r="876">
          <cell r="A876">
            <v>70000770</v>
          </cell>
          <cell r="B876" t="str">
            <v>Радиационный контроль цветного металлолома, находящегося в железнодорожном вагоне</v>
          </cell>
          <cell r="C876">
            <v>11</v>
          </cell>
        </row>
        <row r="877">
          <cell r="A877">
            <v>70000771</v>
          </cell>
          <cell r="B877" t="str">
            <v>Радиационный контроль металлолома, находящегося в автомобиле длиной до 3,5 м</v>
          </cell>
          <cell r="C877">
            <v>2.5</v>
          </cell>
        </row>
        <row r="878">
          <cell r="A878">
            <v>70000772</v>
          </cell>
          <cell r="B878" t="str">
            <v>Радиационный контроль металлолома, находящегося в автомобиле длиной от 4,5м.</v>
          </cell>
          <cell r="C878">
            <v>2.5</v>
          </cell>
        </row>
        <row r="879">
          <cell r="A879">
            <v>70000773</v>
          </cell>
          <cell r="B879" t="str">
            <v xml:space="preserve">Радиационный контроль металлолома, находящегося в автопоезде, определяется в каждом прицепе </v>
          </cell>
          <cell r="C879">
            <v>4</v>
          </cell>
        </row>
        <row r="880">
          <cell r="A880">
            <v>70000780</v>
          </cell>
          <cell r="B880" t="str">
            <v>Радиационный контроль золы металла, находящейся в железнодорожном вагоне</v>
          </cell>
          <cell r="C880">
            <v>5</v>
          </cell>
        </row>
        <row r="881">
          <cell r="A881" t="str">
            <v>Радиохимический метод</v>
          </cell>
          <cell r="B881"/>
          <cell r="C881"/>
        </row>
        <row r="882">
          <cell r="A882">
            <v>70000755</v>
          </cell>
          <cell r="B882" t="str">
            <v>Анализ золы растений на стронций-90</v>
          </cell>
          <cell r="C882">
            <v>10</v>
          </cell>
        </row>
        <row r="883">
          <cell r="A883">
            <v>70000756</v>
          </cell>
          <cell r="B883" t="str">
            <v>Анализ золы растений на цезий-137</v>
          </cell>
          <cell r="C883">
            <v>10</v>
          </cell>
        </row>
        <row r="884">
          <cell r="A884">
            <v>70000739</v>
          </cell>
          <cell r="B884" t="str">
            <v>Анализ золы пищевых продуктов на сторнций-90</v>
          </cell>
          <cell r="C884">
            <v>10</v>
          </cell>
        </row>
        <row r="885">
          <cell r="A885">
            <v>70000740</v>
          </cell>
          <cell r="B885" t="str">
            <v>Анализ золы пищевых продуктов на цезий-137</v>
          </cell>
          <cell r="C885">
            <v>10</v>
          </cell>
        </row>
        <row r="886">
          <cell r="A886">
            <v>70000758</v>
          </cell>
          <cell r="B886" t="str">
            <v>Подготовка и сжигание проб внешней среды массой до 6 кг</v>
          </cell>
          <cell r="C886">
            <v>6</v>
          </cell>
        </row>
        <row r="887">
          <cell r="A887" t="str">
            <v>Радонометрический метод</v>
          </cell>
          <cell r="B887"/>
          <cell r="C887"/>
        </row>
        <row r="888">
          <cell r="A888">
            <v>70000760</v>
          </cell>
          <cell r="B888" t="str">
            <v>Измерение активности изотопов радона в воздухе помещений.</v>
          </cell>
          <cell r="C888">
            <v>1.2</v>
          </cell>
        </row>
        <row r="889">
          <cell r="A889">
            <v>70000762</v>
          </cell>
          <cell r="B889" t="str">
            <v>Измерение плотности потока радона с поверхности грунта.</v>
          </cell>
          <cell r="C889">
            <v>3</v>
          </cell>
        </row>
        <row r="890">
          <cell r="A890" t="str">
            <v>Прочие услуги</v>
          </cell>
          <cell r="B890"/>
          <cell r="C890"/>
        </row>
        <row r="891">
          <cell r="A891">
            <v>70000781</v>
          </cell>
          <cell r="B891" t="str">
            <v>Отбор одной пробы</v>
          </cell>
          <cell r="C891">
            <v>1</v>
          </cell>
        </row>
        <row r="892">
          <cell r="A892">
            <v>70000782</v>
          </cell>
          <cell r="B892" t="str">
            <v>Аттестация термостатов</v>
          </cell>
          <cell r="C892">
            <v>4.5</v>
          </cell>
        </row>
        <row r="893">
          <cell r="A893">
            <v>70000120</v>
          </cell>
          <cell r="B893" t="str">
            <v>Обучение радиационному контролю (1 человек)</v>
          </cell>
          <cell r="C893">
            <v>5</v>
          </cell>
        </row>
        <row r="894">
          <cell r="A894">
            <v>70000789</v>
          </cell>
          <cell r="B894" t="str">
            <v>Оформление картограммы земельного участка</v>
          </cell>
          <cell r="C894">
            <v>2.5</v>
          </cell>
        </row>
        <row r="895">
          <cell r="A895" t="str">
            <v>Лаборатория профилактической токсикологии</v>
          </cell>
          <cell r="B895"/>
          <cell r="C895"/>
        </row>
        <row r="896">
          <cell r="A896">
            <v>80000644</v>
          </cell>
          <cell r="B896" t="str">
            <v>Приготовление модельных  вытяжек из керамической, стеклянной, металлической  посуды</v>
          </cell>
          <cell r="C896">
            <v>2</v>
          </cell>
        </row>
        <row r="897">
          <cell r="A897">
            <v>80000645</v>
          </cell>
          <cell r="B897" t="str">
            <v>Приготовление модельных вытяжек из жестяной тары</v>
          </cell>
          <cell r="C897">
            <v>2</v>
          </cell>
        </row>
        <row r="898">
          <cell r="A898">
            <v>80000646</v>
          </cell>
          <cell r="B898" t="str">
            <v>Приготовление вытяжек из игрушек</v>
          </cell>
          <cell r="C898">
            <v>1.5</v>
          </cell>
        </row>
        <row r="899">
          <cell r="A899">
            <v>80000647</v>
          </cell>
          <cell r="B899" t="str">
            <v>Приготовление вытяжек из одежды, обуви, тканей</v>
          </cell>
          <cell r="C899">
            <v>1.5</v>
          </cell>
        </row>
        <row r="900">
          <cell r="A900">
            <v>80000648</v>
          </cell>
          <cell r="B900" t="str">
            <v>Приготовление вытяжек из посуды из полимерных материалов и изделий,  контактирующих с пищевыми продуктами</v>
          </cell>
          <cell r="C900">
            <v>1</v>
          </cell>
        </row>
        <row r="901">
          <cell r="A901">
            <v>80000649</v>
          </cell>
          <cell r="B901" t="str">
            <v>Определение  индекса токсичности образца</v>
          </cell>
          <cell r="C901">
            <v>5</v>
          </cell>
        </row>
        <row r="902">
          <cell r="A902">
            <v>80000650</v>
          </cell>
          <cell r="B902" t="str">
            <v>Исследование игрушек на запах</v>
          </cell>
          <cell r="C902">
            <v>1</v>
          </cell>
        </row>
        <row r="903">
          <cell r="A903">
            <v>80000654</v>
          </cell>
          <cell r="B903" t="str">
            <v>Определение сурьмы в игрушке</v>
          </cell>
          <cell r="C903">
            <v>3.5</v>
          </cell>
        </row>
        <row r="904">
          <cell r="A904">
            <v>80000655</v>
          </cell>
          <cell r="B904" t="str">
            <v>Определение  мышьяка в игрушке</v>
          </cell>
          <cell r="C904">
            <v>3.5</v>
          </cell>
        </row>
        <row r="905">
          <cell r="A905">
            <v>80000656</v>
          </cell>
          <cell r="B905" t="str">
            <v>Определение кадмия, свинца, в игрушке</v>
          </cell>
          <cell r="C905">
            <v>2.83</v>
          </cell>
        </row>
        <row r="906">
          <cell r="A906">
            <v>80000658</v>
          </cell>
          <cell r="B906" t="str">
            <v>Определение ртути в игрушке</v>
          </cell>
          <cell r="C906">
            <v>3.5</v>
          </cell>
        </row>
        <row r="907">
          <cell r="A907">
            <v>80000659</v>
          </cell>
          <cell r="B907" t="str">
            <v>Определение селена в игрушке</v>
          </cell>
          <cell r="C907">
            <v>3.5</v>
          </cell>
        </row>
        <row r="908">
          <cell r="A908">
            <v>80000660</v>
          </cell>
          <cell r="B908" t="str">
            <v>Определение формальдегида в игрушке</v>
          </cell>
          <cell r="C908">
            <v>3.08</v>
          </cell>
        </row>
        <row r="909">
          <cell r="A909">
            <v>80000666</v>
          </cell>
          <cell r="B909" t="str">
            <v>Исследование одежды и тканей на гигроскопичность</v>
          </cell>
          <cell r="C909">
            <v>3</v>
          </cell>
        </row>
        <row r="910">
          <cell r="A910">
            <v>80000667</v>
          </cell>
          <cell r="B910" t="str">
            <v>Исследование одежды и тканей на содержание  формальдегида</v>
          </cell>
          <cell r="C910">
            <v>3.08</v>
          </cell>
        </row>
        <row r="911">
          <cell r="A911">
            <v>80000669</v>
          </cell>
          <cell r="B911" t="str">
            <v>Определение  устойчивости окраски тканей и одежды к поту.</v>
          </cell>
          <cell r="C911">
            <v>1.7</v>
          </cell>
        </row>
        <row r="912">
          <cell r="A912">
            <v>80000670</v>
          </cell>
          <cell r="B912" t="str">
            <v>Определение  устойчивости окраски тканей и одежды к стирке</v>
          </cell>
          <cell r="C912">
            <v>1.7</v>
          </cell>
        </row>
        <row r="913">
          <cell r="A913">
            <v>80000671</v>
          </cell>
          <cell r="B913" t="str">
            <v>Определение  устойчивости окраски тканей и изделий  к морской воде</v>
          </cell>
          <cell r="C913">
            <v>1.7</v>
          </cell>
        </row>
        <row r="914">
          <cell r="A914">
            <v>80000673</v>
          </cell>
          <cell r="B914" t="str">
            <v>Определение  устойчивости окраски тканей и изделий  к сухому трению</v>
          </cell>
          <cell r="C914">
            <v>0.8</v>
          </cell>
        </row>
        <row r="915">
          <cell r="A915">
            <v>80000674</v>
          </cell>
          <cell r="B915" t="str">
            <v>Определение  устойчивости окраски тканей и изделий  к органическим растворителям</v>
          </cell>
          <cell r="C915">
            <v>1.7</v>
          </cell>
        </row>
        <row r="916">
          <cell r="A916">
            <v>80000675</v>
          </cell>
          <cell r="B916" t="str">
            <v>Определение массовой доли химических волокон в изделиях и ткани</v>
          </cell>
          <cell r="C916">
            <v>5.25</v>
          </cell>
        </row>
        <row r="917">
          <cell r="A917">
            <v>80000679</v>
          </cell>
          <cell r="B917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17">
            <v>0.75</v>
          </cell>
        </row>
        <row r="918">
          <cell r="A918">
            <v>80000680</v>
          </cell>
          <cell r="B918" t="str">
            <v>Определение нормируемых органических веществ в водных вытяжках из материалов различного состава</v>
          </cell>
          <cell r="C918">
            <v>8</v>
          </cell>
        </row>
        <row r="919">
          <cell r="A919">
            <v>80000681</v>
          </cell>
          <cell r="B919" t="str">
            <v>Определение формальдегида в модельной вытяжке  из образца</v>
          </cell>
          <cell r="C919">
            <v>1.75</v>
          </cell>
        </row>
        <row r="920">
          <cell r="A920">
            <v>80000682</v>
          </cell>
          <cell r="B920" t="str">
            <v>Определение диоктилфталата в модельных вытяжках из образца</v>
          </cell>
          <cell r="C920">
            <v>1.33</v>
          </cell>
        </row>
        <row r="921">
          <cell r="A921">
            <v>80000688</v>
          </cell>
          <cell r="B921" t="str">
            <v>Определение свинца, меди, цинка, кадмия в модельных вытяжках из образца</v>
          </cell>
          <cell r="C921">
            <v>5.5</v>
          </cell>
        </row>
        <row r="922">
          <cell r="A922">
            <v>80000690</v>
          </cell>
          <cell r="B922" t="str">
            <v>Определение марганца в модельных вытяжках из образца</v>
          </cell>
          <cell r="C922">
            <v>2.42</v>
          </cell>
        </row>
        <row r="923">
          <cell r="A923">
            <v>80000691</v>
          </cell>
          <cell r="B923" t="str">
            <v>Определение диметилтерефталата в модельной вытяжке из образца</v>
          </cell>
          <cell r="C923">
            <v>3.16</v>
          </cell>
        </row>
        <row r="924">
          <cell r="A924">
            <v>80000692</v>
          </cell>
          <cell r="B924" t="str">
            <v>Определение  тиурама в модельных вытяжках из образца</v>
          </cell>
          <cell r="C924">
            <v>1.58</v>
          </cell>
        </row>
        <row r="925">
          <cell r="A925">
            <v>80000693</v>
          </cell>
          <cell r="B925" t="str">
            <v>Определение  альтакса в модельных вытяжках из образца</v>
          </cell>
          <cell r="C925">
            <v>1.58</v>
          </cell>
        </row>
        <row r="926">
          <cell r="A926">
            <v>80000697</v>
          </cell>
          <cell r="B926" t="str">
            <v>Определение фенола, выделяющегося из образца в воздух.</v>
          </cell>
          <cell r="C926">
            <v>6.03</v>
          </cell>
        </row>
        <row r="927">
          <cell r="A927">
            <v>80000698</v>
          </cell>
          <cell r="B927" t="str">
            <v>Определение формальдегида, выделяющегося из образца в воздух.</v>
          </cell>
          <cell r="C927">
            <v>8.36</v>
          </cell>
        </row>
        <row r="928">
          <cell r="A928">
            <v>80000699</v>
          </cell>
          <cell r="B928" t="str">
            <v>Определение аммиака, выделяющегося из образца в воздух.</v>
          </cell>
          <cell r="C928">
            <v>6.2</v>
          </cell>
        </row>
        <row r="929">
          <cell r="A929">
            <v>80000701</v>
          </cell>
          <cell r="B929" t="str">
            <v>Определение метилового спирта, выделяющегося из образца в воздух.</v>
          </cell>
          <cell r="C929">
            <v>6.37</v>
          </cell>
        </row>
        <row r="930">
          <cell r="A930">
            <v>80000702</v>
          </cell>
          <cell r="B930" t="str">
            <v>Определение бензола, толуола, ксилола, выделяющегося из образца в воздух.</v>
          </cell>
          <cell r="C930">
            <v>8.8699999999999992</v>
          </cell>
        </row>
        <row r="931">
          <cell r="A931">
            <v>80000703</v>
          </cell>
          <cell r="B931" t="str">
            <v>Определение винилацетата, выделяющегося из образца в воздух.</v>
          </cell>
          <cell r="C931">
            <v>6.37</v>
          </cell>
        </row>
        <row r="932">
          <cell r="A932">
            <v>80000705</v>
          </cell>
          <cell r="B932" t="str">
            <v>Определение органолептики модельных растворов посуды металлической, эмалированной, стеклянной, фарфоровой.</v>
          </cell>
          <cell r="C932">
            <v>1</v>
          </cell>
        </row>
        <row r="933">
          <cell r="A933">
            <v>80000708</v>
          </cell>
          <cell r="B933" t="str">
            <v>Определение бора в модельных вытяжках из образца</v>
          </cell>
          <cell r="C933">
            <v>1.75</v>
          </cell>
        </row>
        <row r="934">
          <cell r="A934">
            <v>80000709</v>
          </cell>
          <cell r="B934" t="str">
            <v>Определение фтора в модельных вытяжках из образца</v>
          </cell>
          <cell r="C934">
            <v>1.33</v>
          </cell>
        </row>
        <row r="935">
          <cell r="A935">
            <v>80000710</v>
          </cell>
          <cell r="B935" t="str">
            <v>Определение никеля в модельных вытяжках из образца</v>
          </cell>
          <cell r="C935">
            <v>2.17</v>
          </cell>
        </row>
        <row r="936">
          <cell r="A936">
            <v>80000711</v>
          </cell>
          <cell r="B936" t="str">
            <v>Определение кобальта в модельных вытяжках из образца</v>
          </cell>
          <cell r="C936">
            <v>2.17</v>
          </cell>
        </row>
        <row r="937">
          <cell r="A937">
            <v>80000712</v>
          </cell>
          <cell r="B937" t="str">
            <v>Определение мышьяка в модельных вытяжках из образца</v>
          </cell>
          <cell r="C937">
            <v>3.83</v>
          </cell>
        </row>
        <row r="938">
          <cell r="A938">
            <v>80000713</v>
          </cell>
          <cell r="B938" t="str">
            <v>Определение алюминия в модельных вытяжках из образца</v>
          </cell>
          <cell r="C938">
            <v>2.17</v>
          </cell>
        </row>
        <row r="939">
          <cell r="A939">
            <v>80000716</v>
          </cell>
          <cell r="B939" t="str">
            <v>Определение хрома в модельных вытяжках из образца</v>
          </cell>
          <cell r="C939">
            <v>2.75</v>
          </cell>
        </row>
        <row r="940">
          <cell r="A940">
            <v>80000718</v>
          </cell>
          <cell r="B940" t="str">
            <v>Определение железа в модельных вытяжках из образца</v>
          </cell>
          <cell r="C940">
            <v>1.25</v>
          </cell>
        </row>
        <row r="941">
          <cell r="A941">
            <v>80000721</v>
          </cell>
          <cell r="B941" t="str">
            <v>Определение водородного показателя (РН) в непродовольственной продукции</v>
          </cell>
          <cell r="C941">
            <v>1</v>
          </cell>
        </row>
        <row r="942">
          <cell r="A942">
            <v>80000742</v>
          </cell>
          <cell r="B942" t="str">
            <v>Определение органолептических показателей тканей и изделий.</v>
          </cell>
          <cell r="C942">
            <v>0.3</v>
          </cell>
        </row>
        <row r="943">
          <cell r="A943">
            <v>80000747</v>
          </cell>
          <cell r="B943" t="str">
            <v>Определение ртути в модельных вытяжках из образца</v>
          </cell>
          <cell r="C943">
            <v>3.83</v>
          </cell>
        </row>
        <row r="944">
          <cell r="A944">
            <v>80000750</v>
          </cell>
          <cell r="B944" t="str">
            <v>Определение смываемости с посуды</v>
          </cell>
          <cell r="C944">
            <v>2</v>
          </cell>
        </row>
        <row r="945">
          <cell r="A945">
            <v>80000752</v>
          </cell>
          <cell r="B945" t="str">
            <v>Определение органолептических показателей парфюмерно-косметических изделий</v>
          </cell>
          <cell r="C945">
            <v>1</v>
          </cell>
        </row>
        <row r="946">
          <cell r="A946">
            <v>80000753</v>
          </cell>
          <cell r="B946" t="str">
            <v>Определение пенообразующей способности синтетических моющих средств и шампуней</v>
          </cell>
          <cell r="C946">
            <v>1.5</v>
          </cell>
        </row>
        <row r="947">
          <cell r="A947">
            <v>80000754</v>
          </cell>
          <cell r="B947" t="str">
            <v>Определение термостабильности косметических изделий</v>
          </cell>
          <cell r="C947">
            <v>1</v>
          </cell>
        </row>
        <row r="948">
          <cell r="A948">
            <v>80000755</v>
          </cell>
          <cell r="B948" t="str">
            <v>Определение коллоидной стабильности косметических изделий</v>
          </cell>
          <cell r="C948">
            <v>1</v>
          </cell>
        </row>
        <row r="949">
          <cell r="A949">
            <v>80000758</v>
          </cell>
          <cell r="B949" t="str">
            <v>Определение хрома в игрушках</v>
          </cell>
          <cell r="C949">
            <v>3</v>
          </cell>
        </row>
        <row r="950">
          <cell r="A950">
            <v>80000759</v>
          </cell>
          <cell r="B950" t="str">
            <v>Определение бария в игрушках</v>
          </cell>
          <cell r="C950">
            <v>3</v>
          </cell>
        </row>
        <row r="951">
          <cell r="A951">
            <v>80000760</v>
          </cell>
          <cell r="B951" t="str">
            <v>Определение дибутилфталата в модельных вытяжках</v>
          </cell>
          <cell r="C951">
            <v>3</v>
          </cell>
        </row>
        <row r="952">
          <cell r="A952">
            <v>80000761</v>
          </cell>
          <cell r="B952" t="str">
            <v>Определение этиленгликоля в модельных вытяжках</v>
          </cell>
          <cell r="C952">
            <v>2</v>
          </cell>
        </row>
        <row r="953">
          <cell r="A953">
            <v>80000762</v>
          </cell>
          <cell r="B953" t="str">
            <v>Определение массовой доли свободной едкой щелочи в мыле</v>
          </cell>
          <cell r="C953">
            <v>1</v>
          </cell>
        </row>
        <row r="954">
          <cell r="A954">
            <v>80000763</v>
          </cell>
          <cell r="B954" t="str">
            <v>Определение массовой доли свободного углекислого натрия в мыле</v>
          </cell>
          <cell r="C954">
            <v>1</v>
          </cell>
        </row>
        <row r="955">
          <cell r="A955">
            <v>80000764</v>
          </cell>
          <cell r="B955" t="str">
            <v>Определение капролактама в водной вытяжке</v>
          </cell>
          <cell r="C955">
            <v>2</v>
          </cell>
        </row>
        <row r="956">
          <cell r="A956">
            <v>80001022</v>
          </cell>
          <cell r="B956" t="str">
            <v>Определение ртути в парфюмерно - косметических товарах и средствах гигиены полости рта</v>
          </cell>
          <cell r="C956">
            <v>6</v>
          </cell>
        </row>
        <row r="957">
          <cell r="A957">
            <v>80001023</v>
          </cell>
          <cell r="B957" t="str">
            <v>Определение мышьяка в парфюмерно - косметических товарах и средствах гигиены полости рта</v>
          </cell>
          <cell r="C957">
            <v>6</v>
          </cell>
        </row>
        <row r="958">
          <cell r="A958">
            <v>80001024</v>
          </cell>
          <cell r="B958" t="str">
            <v>Определение свинца в парфюмерно - косметических товарах и средствах гигиены полости рта</v>
          </cell>
          <cell r="C958">
            <v>6</v>
          </cell>
        </row>
        <row r="959">
          <cell r="A959">
            <v>80001026</v>
          </cell>
          <cell r="B959" t="str">
            <v>Определение  устойчивости окраски тканей и одежды  к дистиллированной воде</v>
          </cell>
          <cell r="C959">
            <v>1.7</v>
          </cell>
        </row>
        <row r="960">
          <cell r="A960">
            <v>80001035</v>
          </cell>
          <cell r="B960" t="str">
            <v>Определение стойкости лакового покрытия металлических крышек при кипячении (в 4-х растворах).</v>
          </cell>
          <cell r="C960">
            <v>5</v>
          </cell>
        </row>
        <row r="961">
          <cell r="A961">
            <v>80001036</v>
          </cell>
          <cell r="B961" t="str">
            <v>Определение фенола в модельной вытяжке из образца</v>
          </cell>
          <cell r="C961">
            <v>2.92</v>
          </cell>
        </row>
        <row r="962">
          <cell r="A962">
            <v>80001037</v>
          </cell>
          <cell r="B962" t="str">
            <v xml:space="preserve">Определение стойкости защитно-декоративного покрытия игрушки </v>
          </cell>
          <cell r="C962">
            <v>0.5</v>
          </cell>
        </row>
        <row r="963">
          <cell r="A963">
            <v>80001301</v>
          </cell>
          <cell r="B963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63">
            <v>3.67</v>
          </cell>
        </row>
        <row r="964">
          <cell r="A964">
            <v>80000695</v>
          </cell>
          <cell r="B964" t="str">
            <v>Исследование обуви на запах</v>
          </cell>
          <cell r="C964">
            <v>0.5</v>
          </cell>
        </row>
        <row r="965">
          <cell r="A965">
            <v>80000704</v>
          </cell>
          <cell r="B965" t="str">
            <v>Определение воздухопроницаемости текстильных материалов и изделий</v>
          </cell>
          <cell r="C965">
            <v>1</v>
          </cell>
        </row>
        <row r="966">
          <cell r="A966">
            <v>80001302</v>
          </cell>
          <cell r="B966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66">
            <v>9.25</v>
          </cell>
        </row>
        <row r="967">
          <cell r="A967">
            <v>80001303</v>
          </cell>
          <cell r="B967" t="str">
            <v>Определение 1 элемента атомно-абсорбционным методом в модельных вытяжках из образца</v>
          </cell>
          <cell r="C967">
            <v>1.6</v>
          </cell>
        </row>
        <row r="968">
          <cell r="A968">
            <v>80001304</v>
          </cell>
          <cell r="B968" t="str">
            <v>Определение кислотостойкости (химической стойкости)</v>
          </cell>
          <cell r="C968">
            <v>1.2</v>
          </cell>
        </row>
        <row r="969">
          <cell r="A969">
            <v>80001305</v>
          </cell>
          <cell r="B969" t="str">
            <v>Стойкость к горячей обработке металлических крышек</v>
          </cell>
          <cell r="C969">
            <v>0.9</v>
          </cell>
        </row>
        <row r="970">
          <cell r="A970">
            <v>80001306</v>
          </cell>
          <cell r="B970" t="str">
            <v>Стойкость упаковки к горячей воде</v>
          </cell>
          <cell r="C970">
            <v>0.9</v>
          </cell>
        </row>
        <row r="971">
          <cell r="A971">
            <v>80001307</v>
          </cell>
          <cell r="B971" t="str">
            <v>Стойкость рисунка флексографической печати к липкой ленте</v>
          </cell>
          <cell r="C971">
            <v>0.9</v>
          </cell>
        </row>
        <row r="972">
          <cell r="A972">
            <v>80001308</v>
          </cell>
          <cell r="B972" t="str">
            <v>Стойкость к миграции красителя</v>
          </cell>
          <cell r="C972">
            <v>0.6</v>
          </cell>
        </row>
        <row r="973">
          <cell r="A973">
            <v>80001309</v>
          </cell>
          <cell r="B973" t="str">
            <v>Герметичность сварного шва</v>
          </cell>
          <cell r="C973">
            <v>1</v>
          </cell>
        </row>
        <row r="974">
          <cell r="A974">
            <v>80001310</v>
          </cell>
          <cell r="B974" t="str">
            <v>Стойкость к раствору кислоты и мыльно-щелочным растворам</v>
          </cell>
          <cell r="C974">
            <v>1.45</v>
          </cell>
        </row>
        <row r="975">
          <cell r="A975">
            <v>80001311</v>
          </cell>
          <cell r="B975" t="str">
            <v>Водостойкость (водонепроницаемость) упаковки</v>
          </cell>
          <cell r="C975">
            <v>0.9</v>
          </cell>
        </row>
        <row r="976">
          <cell r="A976">
            <v>80001312</v>
          </cell>
          <cell r="B976" t="str">
            <v>Изменение рН водной вытяжки</v>
          </cell>
          <cell r="C976">
            <v>1.45</v>
          </cell>
        </row>
        <row r="977">
          <cell r="A977">
            <v>80000642</v>
          </cell>
          <cell r="B977" t="str">
            <v>Определение активного хлора в товарах бытовой химии</v>
          </cell>
          <cell r="C977">
            <v>1</v>
          </cell>
        </row>
        <row r="978">
          <cell r="A978">
            <v>80000643</v>
          </cell>
          <cell r="B978" t="str">
            <v>Изменение кислотного числа (в упаковке)</v>
          </cell>
          <cell r="C978">
            <v>1</v>
          </cell>
        </row>
        <row r="979">
          <cell r="A979" t="str">
            <v>Лаборатория неионизирующих излучений</v>
          </cell>
          <cell r="B979"/>
          <cell r="C979"/>
        </row>
        <row r="980">
          <cell r="A980">
            <v>90000602</v>
          </cell>
          <cell r="B980" t="str">
            <v>Измерение интенсивности ИК-излучения</v>
          </cell>
          <cell r="C980">
            <v>1.5</v>
          </cell>
        </row>
        <row r="981">
          <cell r="A981">
            <v>90000603</v>
          </cell>
          <cell r="B981" t="str">
            <v>Измерение эквивалентного уровня  шума (непостоянный)</v>
          </cell>
          <cell r="C981">
            <v>2</v>
          </cell>
        </row>
        <row r="982">
          <cell r="A982">
            <v>90000604</v>
          </cell>
          <cell r="B982" t="str">
            <v>Спектральный анализ состава общей вибрации</v>
          </cell>
          <cell r="C982">
            <v>2</v>
          </cell>
        </row>
        <row r="983">
          <cell r="A983">
            <v>90000605</v>
          </cell>
          <cell r="B983" t="str">
            <v>Замеры ВЧ-полей и УВЧ полей в  производственных  помещениях    и на селитебной территории</v>
          </cell>
          <cell r="C983">
            <v>2</v>
          </cell>
        </row>
        <row r="984">
          <cell r="A984">
            <v>90000606</v>
          </cell>
          <cell r="B984" t="str">
            <v>Измерение лазерного излучения</v>
          </cell>
          <cell r="C984">
            <v>1.5</v>
          </cell>
        </row>
        <row r="985">
          <cell r="A985">
            <v>90000607</v>
          </cell>
          <cell r="B985" t="str">
            <v>Измерение воздушного ультразвука</v>
          </cell>
          <cell r="C985">
            <v>2</v>
          </cell>
        </row>
        <row r="986">
          <cell r="A986">
            <v>90000609</v>
          </cell>
          <cell r="B986" t="str">
            <v>Измерение освещенности рабочих мест</v>
          </cell>
          <cell r="C986">
            <v>1</v>
          </cell>
        </row>
        <row r="987">
          <cell r="A987">
            <v>90000617</v>
          </cell>
          <cell r="B987" t="str">
            <v>Измерение уровней искусственной освещенности (за пределами регламентированного рабочего дня)</v>
          </cell>
          <cell r="C987">
            <v>1</v>
          </cell>
        </row>
        <row r="988">
          <cell r="A988">
            <v>90000611</v>
          </cell>
          <cell r="B988" t="str">
            <v>Измерение яркости</v>
          </cell>
          <cell r="C988">
            <v>1</v>
          </cell>
        </row>
        <row r="989">
          <cell r="A989">
            <v>90000612</v>
          </cell>
          <cell r="B989" t="str">
            <v>Измерение пульсации</v>
          </cell>
          <cell r="C989">
            <v>1</v>
          </cell>
        </row>
        <row r="990">
          <cell r="A990">
            <v>90000613</v>
          </cell>
          <cell r="B990" t="str">
            <v>Измерение максимального уровня звукового давления</v>
          </cell>
          <cell r="C990">
            <v>2</v>
          </cell>
        </row>
        <row r="991">
          <cell r="A991">
            <v>90000614</v>
          </cell>
          <cell r="B991" t="str">
            <v>Измерение уровня шума по среднегеометрическим частотам (спектральный-постоянный)</v>
          </cell>
          <cell r="C991">
            <v>1.5</v>
          </cell>
        </row>
        <row r="992">
          <cell r="A992">
            <v>90000615</v>
          </cell>
          <cell r="B992" t="str">
            <v>Измерения спектрального состава локальной вибрации</v>
          </cell>
          <cell r="C992">
            <v>2</v>
          </cell>
        </row>
        <row r="993">
          <cell r="A993">
            <v>90000645</v>
          </cell>
          <cell r="B993" t="str">
            <v>Измерение микроклиматических параметров производственной среды</v>
          </cell>
          <cell r="C993">
            <v>3</v>
          </cell>
        </row>
        <row r="994">
          <cell r="A994">
            <v>90000647</v>
          </cell>
          <cell r="B994" t="str">
            <v>Измерение инфразвука</v>
          </cell>
          <cell r="C994">
            <v>2</v>
          </cell>
        </row>
        <row r="995">
          <cell r="A995">
            <v>90000095</v>
          </cell>
          <cell r="B995" t="str">
            <v>Измерение ЭМП от передающего радиотехнического объекта(1 объект)</v>
          </cell>
          <cell r="C995">
            <v>25</v>
          </cell>
        </row>
        <row r="996">
          <cell r="A996">
            <v>90000649</v>
          </cell>
          <cell r="B996" t="str">
            <v>Измерение магнитной индукции постоянного магнитного поля</v>
          </cell>
          <cell r="C996">
            <v>1.5</v>
          </cell>
        </row>
        <row r="997">
          <cell r="A997">
            <v>90000650</v>
          </cell>
          <cell r="B997" t="str">
            <v>Измерение магнитной индукции геомагнитного и гипомагнитного полей</v>
          </cell>
          <cell r="C997">
            <v>2.5</v>
          </cell>
        </row>
        <row r="998">
          <cell r="A998">
            <v>90000619</v>
          </cell>
          <cell r="B998" t="str">
            <v>Измерение индекса тепловой нагрузки среды (ТНС)</v>
          </cell>
          <cell r="C998">
            <v>1.5</v>
          </cell>
        </row>
        <row r="999">
          <cell r="A999">
            <v>90000620</v>
          </cell>
          <cell r="B999" t="str">
            <v>Измерение электромагнитного поля от ЛЭП  промышленной  частоты  50Гц</v>
          </cell>
          <cell r="C999">
            <v>2</v>
          </cell>
        </row>
        <row r="1000">
          <cell r="A1000">
            <v>90000621</v>
          </cell>
          <cell r="B1000" t="str">
            <v>Измерение электростатического поля на рабочем месте с ПЭВМ</v>
          </cell>
          <cell r="C1000">
            <v>0.5</v>
          </cell>
        </row>
        <row r="1001">
          <cell r="A1001">
            <v>90000623</v>
          </cell>
          <cell r="B1001" t="str">
            <v>Измерение напряженности электромагнитного поля по магнитной составляющей 1 и 2 диапазоны на рабочем месте с ПЭВМ</v>
          </cell>
          <cell r="C1001">
            <v>1.5</v>
          </cell>
        </row>
        <row r="1002">
          <cell r="A1002">
            <v>90000624</v>
          </cell>
          <cell r="B1002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02">
            <v>1.5</v>
          </cell>
        </row>
        <row r="1003">
          <cell r="A1003">
            <v>90000626</v>
          </cell>
          <cell r="B1003" t="str">
            <v>Измерение магнитного поля промышленной частоты 50 Гц в производственных помещениях</v>
          </cell>
          <cell r="C1003">
            <v>2</v>
          </cell>
        </row>
        <row r="1004">
          <cell r="A1004">
            <v>90001626</v>
          </cell>
          <cell r="B1004" t="str">
            <v>Измерение электромагнитного поля промышленной частоты (50Гц) в производственных помещениях, 1 точка</v>
          </cell>
          <cell r="C1004">
            <v>2</v>
          </cell>
        </row>
        <row r="1005">
          <cell r="A1005">
            <v>90000631</v>
          </cell>
          <cell r="B1005" t="str">
            <v>Измерение уровней ионных состояний воздуха помещений</v>
          </cell>
          <cell r="C1005">
            <v>1</v>
          </cell>
        </row>
        <row r="1006">
          <cell r="A1006">
            <v>90000094</v>
          </cell>
          <cell r="B1006" t="str">
            <v>Измерение ЭМП в производственных помещениях и на селитебной территории от ЗССС (1 точка)</v>
          </cell>
          <cell r="C1006">
            <v>5</v>
          </cell>
        </row>
        <row r="1007">
          <cell r="A1007">
            <v>90000643</v>
          </cell>
          <cell r="B1007" t="str">
            <v>Измерение электромагнитного поля от ЛЭП промышленной частоты (50Гц) селитебной территории</v>
          </cell>
          <cell r="C1007">
            <v>2</v>
          </cell>
        </row>
        <row r="1008">
          <cell r="A1008">
            <v>90000093</v>
          </cell>
          <cell r="B1008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08">
            <v>5</v>
          </cell>
        </row>
        <row r="1009">
          <cell r="A1009">
            <v>90000092</v>
          </cell>
          <cell r="B1009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09">
            <v>5</v>
          </cell>
        </row>
        <row r="1010">
          <cell r="A1010">
            <v>90000091</v>
          </cell>
          <cell r="B1010" t="str">
            <v>Измерение плотности потока энергии от передающего радиотехнического объекта в помещениях (1 точка)</v>
          </cell>
          <cell r="C1010">
            <v>5</v>
          </cell>
        </row>
        <row r="1011">
          <cell r="A1011">
            <v>90000090</v>
          </cell>
          <cell r="B1011" t="str">
            <v>Измерение плотности потока энергии от передающего радиотехнического объекта на территории (1 точка)</v>
          </cell>
          <cell r="C1011">
            <v>5</v>
          </cell>
        </row>
        <row r="1012">
          <cell r="A1012">
            <v>90000641</v>
          </cell>
          <cell r="B1012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12">
            <v>2</v>
          </cell>
        </row>
        <row r="1013">
          <cell r="A1013">
            <v>90000642</v>
          </cell>
          <cell r="B1013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13">
            <v>2</v>
          </cell>
        </row>
        <row r="1014">
          <cell r="A1014">
            <v>90000644</v>
          </cell>
          <cell r="B1014" t="str">
            <v>Измерение плотности потока мощности ЭМП  от микроволновой печи (диапазон частот от 300 МГц до 700 ГГц) (1 точка)</v>
          </cell>
          <cell r="C1014">
            <v>2</v>
          </cell>
        </row>
        <row r="1015">
          <cell r="A1015">
            <v>90001301</v>
          </cell>
          <cell r="B1015" t="str">
            <v>Выполнение работ по аттестации, аккредитации промышленной лаборатории с выходом на объект</v>
          </cell>
          <cell r="C1015">
            <v>7</v>
          </cell>
        </row>
        <row r="1016">
          <cell r="A1016">
            <v>90001302</v>
          </cell>
          <cell r="B1016" t="str">
            <v>Выполнение работ по аттестации, аккредитации промышленной лаборатории без выхода на объект</v>
          </cell>
          <cell r="C1016">
            <v>6</v>
          </cell>
        </row>
        <row r="1017">
          <cell r="A1017">
            <v>90001303</v>
          </cell>
          <cell r="B1017" t="str">
            <v>Подготовка одной контрольной задачи</v>
          </cell>
          <cell r="C1017">
            <v>20</v>
          </cell>
        </row>
        <row r="1018">
          <cell r="A1018">
            <v>90000096</v>
          </cell>
          <cell r="B1018" t="str">
            <v xml:space="preserve">Определение электролизуемости материалов </v>
          </cell>
          <cell r="C1018">
            <v>1</v>
          </cell>
        </row>
        <row r="1019">
          <cell r="A1019">
            <v>90000097</v>
          </cell>
          <cell r="B1019" t="str">
            <v>Измерение энергетической освещенности в области спектра УФ-А (315-400) нм, УФ-В (280-315)нм, УФ-С (200-280) нм.</v>
          </cell>
          <cell r="C1019">
            <v>1.5</v>
          </cell>
        </row>
        <row r="1020">
          <cell r="A1020" t="str">
            <v>Учебно-консультационный центр по защите прав потребителей, гигиенического обучения и воспитания населения</v>
          </cell>
          <cell r="B1020"/>
          <cell r="C1020"/>
        </row>
        <row r="1021">
          <cell r="A1021">
            <v>12000025</v>
          </cell>
          <cell r="B1021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21">
            <v>4</v>
          </cell>
        </row>
        <row r="1022">
          <cell r="A1022">
            <v>12000027</v>
          </cell>
          <cell r="B1022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22">
            <v>4</v>
          </cell>
        </row>
        <row r="1023">
          <cell r="A1023">
            <v>12000029</v>
          </cell>
          <cell r="B1023" t="str">
            <v>Обучение по проведению производственного радиационного контроля металлолома по 10,5 часовой программе.</v>
          </cell>
          <cell r="C1023">
            <v>10.5</v>
          </cell>
        </row>
        <row r="1024">
          <cell r="A1024">
            <v>12000033</v>
          </cell>
          <cell r="B1024" t="str">
            <v xml:space="preserve">Оформление удостоверений </v>
          </cell>
          <cell r="C1024">
            <v>0.05</v>
          </cell>
        </row>
        <row r="1025">
          <cell r="A1025">
            <v>12000034</v>
          </cell>
          <cell r="B1025" t="str">
            <v>Оформление личных медицинских книжек</v>
          </cell>
          <cell r="C1025">
            <v>0.05</v>
          </cell>
        </row>
        <row r="1026">
          <cell r="A1026">
            <v>12000035</v>
          </cell>
          <cell r="B1026" t="str">
            <v>Защита информации на личной медицинской книжке, удостоверении (внесение 1 голограммы)</v>
          </cell>
          <cell r="C1026">
            <v>0.05</v>
          </cell>
        </row>
        <row r="1027">
          <cell r="A1027">
            <v>12000051</v>
          </cell>
          <cell r="B1027" t="str">
            <v>Практическая помощь по разделу защиты прав потребителей (за 1 час)</v>
          </cell>
          <cell r="C1027">
            <v>1</v>
          </cell>
        </row>
        <row r="1028">
          <cell r="A1028">
            <v>12000030</v>
          </cell>
          <cell r="B1028" t="str">
            <v>Обучение работе на стерилизаторах медицинских паровых (автоклавах) по 75 часовой программе.</v>
          </cell>
          <cell r="C1028">
            <v>75</v>
          </cell>
        </row>
        <row r="1029">
          <cell r="A1029">
            <v>12000031</v>
          </cell>
          <cell r="B1029" t="str">
            <v>Обучение дезинфекторов по 75 часовой программе</v>
          </cell>
          <cell r="C1029">
            <v>75</v>
          </cell>
        </row>
        <row r="1030">
          <cell r="A1030">
            <v>12000036</v>
          </cell>
          <cell r="B1030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30">
            <v>0.17</v>
          </cell>
        </row>
        <row r="1031">
          <cell r="A1031">
            <v>12000043</v>
          </cell>
          <cell r="B1031" t="str">
            <v>Оттиск одного листа методической литературы формата А-4 ( с двух сторон).</v>
          </cell>
          <cell r="C1031">
            <v>2.5000000000000001E-2</v>
          </cell>
        </row>
        <row r="1032">
          <cell r="A1032" t="str">
            <v>Отдел эпидемиологии</v>
          </cell>
          <cell r="B1032"/>
          <cell r="C1032"/>
        </row>
        <row r="1033">
          <cell r="A1033">
            <v>21000007</v>
          </cell>
          <cell r="B1033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33">
            <v>1</v>
          </cell>
        </row>
        <row r="1034">
          <cell r="A1034">
            <v>21000010</v>
          </cell>
          <cell r="B1034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34">
            <v>0.5</v>
          </cell>
        </row>
        <row r="1035">
          <cell r="A1035">
            <v>21000008</v>
          </cell>
          <cell r="B1035" t="str">
            <v>Энтомологическое исследование почвы на наличие L, K мух с оформлением необходимых документов (1проба)</v>
          </cell>
          <cell r="C1035">
            <v>1.3</v>
          </cell>
        </row>
        <row r="1036">
          <cell r="A1036">
            <v>21000013</v>
          </cell>
          <cell r="B1036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36">
            <v>2</v>
          </cell>
        </row>
        <row r="1037">
          <cell r="A1037">
            <v>21000016</v>
          </cell>
          <cell r="B1037" t="str">
            <v>Энтомологическое обследование мест хранения продовольственного сырья с забором проб (1 объект).</v>
          </cell>
          <cell r="C1037">
            <v>1.3</v>
          </cell>
        </row>
        <row r="1038">
          <cell r="A1038">
            <v>21000021</v>
          </cell>
          <cell r="B1038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38">
            <v>2</v>
          </cell>
        </row>
        <row r="1039">
          <cell r="A1039">
            <v>21000017</v>
          </cell>
          <cell r="B1039" t="str">
            <v>Определение до вида членистоногих</v>
          </cell>
          <cell r="C1039">
            <v>0.2</v>
          </cell>
        </row>
        <row r="1040">
          <cell r="A1040">
            <v>21000018</v>
          </cell>
          <cell r="B1040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40">
            <v>1.3</v>
          </cell>
        </row>
        <row r="1041">
          <cell r="A1041">
            <v>21000023</v>
          </cell>
          <cell r="B1041" t="str">
            <v>Видовая диагностика эпидзначимых членистоногих с выдачей результата исследования</v>
          </cell>
          <cell r="C1041">
            <v>0.2</v>
          </cell>
        </row>
        <row r="1042">
          <cell r="A1042" t="str">
            <v>Санитарно-гигиенический отдел</v>
          </cell>
          <cell r="B1042"/>
          <cell r="C1042"/>
        </row>
        <row r="1043">
          <cell r="A1043" t="str">
            <v>В целях получения санитарно-эпидемиологического заключения</v>
          </cell>
          <cell r="B1043"/>
          <cell r="C1043"/>
        </row>
        <row r="1044">
          <cell r="A1044">
            <v>22000003</v>
          </cell>
          <cell r="B1044" t="str">
            <v>Экспертиза проектов на пользование недрами</v>
          </cell>
          <cell r="C1044">
            <v>95</v>
          </cell>
        </row>
        <row r="1045">
          <cell r="A1045">
            <v>22000007</v>
          </cell>
          <cell r="B1045" t="str">
            <v>Экспертиза проектов зон санитарной охраны.</v>
          </cell>
          <cell r="C1045">
            <v>66</v>
          </cell>
        </row>
        <row r="1046">
          <cell r="A1046">
            <v>22000112</v>
          </cell>
          <cell r="B104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6">
            <v>142</v>
          </cell>
        </row>
        <row r="1047">
          <cell r="A1047">
            <v>22000113</v>
          </cell>
          <cell r="B104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7">
            <v>95</v>
          </cell>
        </row>
        <row r="1048">
          <cell r="A1048">
            <v>22000114</v>
          </cell>
          <cell r="B104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8">
            <v>66</v>
          </cell>
        </row>
        <row r="1049">
          <cell r="A1049">
            <v>22000115</v>
          </cell>
          <cell r="B104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9">
            <v>53</v>
          </cell>
        </row>
        <row r="1050">
          <cell r="A1050">
            <v>22000116</v>
          </cell>
          <cell r="B105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50">
            <v>18</v>
          </cell>
        </row>
        <row r="1051">
          <cell r="A1051">
            <v>22000019</v>
          </cell>
          <cell r="B1051" t="str">
            <v>Экспертиза проекта СЗЗ, в том числе с программой натуральных исследований</v>
          </cell>
          <cell r="C1051">
            <v>66</v>
          </cell>
        </row>
        <row r="1052">
          <cell r="A1052">
            <v>22000029</v>
          </cell>
          <cell r="B1052" t="str">
            <v>Экспертиза проекта СЗЗ с данными лабораторных исследований и измерений.</v>
          </cell>
          <cell r="C1052">
            <v>33</v>
          </cell>
        </row>
        <row r="1053">
          <cell r="A1053">
            <v>22000036</v>
          </cell>
          <cell r="B1053" t="str">
            <v>Экспертиза продукции (товаров) для выдачи свидетельства о государственной регистрации.</v>
          </cell>
          <cell r="C1053">
            <v>40</v>
          </cell>
        </row>
        <row r="1054">
          <cell r="A1054">
            <v>22000055</v>
          </cell>
          <cell r="B1054" t="str">
            <v>Рассмотрение материалов на размещение ПРТО.</v>
          </cell>
          <cell r="C1054">
            <v>53</v>
          </cell>
        </row>
        <row r="1055">
          <cell r="A1055">
            <v>22000056</v>
          </cell>
          <cell r="B1055" t="str">
            <v xml:space="preserve">Рассмотрение материалов на использование ПРТО </v>
          </cell>
          <cell r="C1055">
            <v>25</v>
          </cell>
        </row>
        <row r="1056">
          <cell r="A1056">
            <v>22000057</v>
          </cell>
          <cell r="B105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6">
            <v>25</v>
          </cell>
        </row>
        <row r="1057">
          <cell r="A1057">
            <v>22000058</v>
          </cell>
          <cell r="B105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7">
            <v>25</v>
          </cell>
        </row>
        <row r="1058">
          <cell r="A1058">
            <v>22000031</v>
          </cell>
          <cell r="B1058" t="str">
            <v>Проведение санитарно-эпидемиологической экспертизы, методик, программ и режимов воспитания и обучения</v>
          </cell>
          <cell r="C1058">
            <v>9</v>
          </cell>
        </row>
        <row r="1059">
          <cell r="A1059" t="str">
            <v>Прочие услуги</v>
          </cell>
          <cell r="B1059"/>
          <cell r="C1059"/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20</v>
          </cell>
        </row>
        <row r="1061">
          <cell r="A1061">
            <v>22000006</v>
          </cell>
          <cell r="B1061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61">
            <v>8</v>
          </cell>
        </row>
        <row r="1062">
          <cell r="A1062">
            <v>22000043</v>
          </cell>
          <cell r="B1062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62">
            <v>10</v>
          </cell>
        </row>
        <row r="1063">
          <cell r="A1063">
            <v>22000044</v>
          </cell>
          <cell r="B1063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63">
            <v>6</v>
          </cell>
        </row>
        <row r="1064">
          <cell r="A1064">
            <v>22000045</v>
          </cell>
          <cell r="B1064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64">
            <v>2.2000000000000002</v>
          </cell>
        </row>
        <row r="1065">
          <cell r="A1065">
            <v>22000049</v>
          </cell>
          <cell r="B1065" t="str">
            <v>Обследование объекта в рамках производственного контроля с отбором проб (от 1 до 10)</v>
          </cell>
          <cell r="C1065">
            <v>1.5</v>
          </cell>
        </row>
        <row r="1066">
          <cell r="A1066">
            <v>22000050</v>
          </cell>
          <cell r="B1066" t="str">
            <v>Обследование объекта в рамках производственного контроля с отбором проб (от 11 до 20)</v>
          </cell>
          <cell r="C1066">
            <v>3</v>
          </cell>
        </row>
        <row r="1067">
          <cell r="A1067">
            <v>22000051</v>
          </cell>
          <cell r="B1067" t="str">
            <v>Обследование объекта в рамках производственного контроля с отбором проб (более 20)</v>
          </cell>
          <cell r="C1067">
            <v>3.75</v>
          </cell>
        </row>
        <row r="1068">
          <cell r="A1068">
            <v>22100000</v>
          </cell>
          <cell r="B1068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068">
            <v>1</v>
          </cell>
        </row>
        <row r="1069">
          <cell r="A1069">
            <v>22000040</v>
          </cell>
          <cell r="B1069" t="str">
            <v>Подготовка заключения к протоколу лабораторных испытаний</v>
          </cell>
          <cell r="C1069">
            <v>1.2</v>
          </cell>
        </row>
        <row r="1070">
          <cell r="A1070">
            <v>22000041</v>
          </cell>
          <cell r="B1070" t="str">
            <v>Проведение и подготовка консультации по действующему санитарному законодательству с выходом на объект</v>
          </cell>
          <cell r="C1070">
            <v>10</v>
          </cell>
        </row>
        <row r="1071">
          <cell r="A1071">
            <v>22000042</v>
          </cell>
          <cell r="B1071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71">
            <v>7</v>
          </cell>
        </row>
        <row r="1072">
          <cell r="A1072">
            <v>22000047</v>
          </cell>
          <cell r="B1072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072">
            <v>0.4</v>
          </cell>
        </row>
        <row r="1073">
          <cell r="A1073">
            <v>22000117</v>
          </cell>
          <cell r="B1073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73">
            <v>18</v>
          </cell>
        </row>
        <row r="1074">
          <cell r="A1074">
            <v>22000060</v>
          </cell>
          <cell r="B1074" t="str">
            <v>Оформление протокола лабораторных испытаний</v>
          </cell>
          <cell r="C1074">
            <v>0.11700000000000001</v>
          </cell>
        </row>
        <row r="1075">
          <cell r="A1075" t="str">
            <v>Отдел социально-гигиенического мониторинга и оценки риска</v>
          </cell>
          <cell r="B1075"/>
          <cell r="C1075"/>
        </row>
        <row r="1076">
          <cell r="A1076" t="str">
            <v>Оценка риска для здоровья населения от химического загрязнения атмосферного воздуха</v>
          </cell>
          <cell r="B1076"/>
          <cell r="C1076"/>
        </row>
        <row r="1077">
          <cell r="A1077">
            <v>27000002</v>
          </cell>
          <cell r="B1077" t="str">
            <v>Определение координат привязки предприятия с использованием GPS -навигатора, при выезде на объект, на 1 точку</v>
          </cell>
          <cell r="C1077">
            <v>0.03</v>
          </cell>
        </row>
        <row r="1078">
          <cell r="A1078">
            <v>27000102</v>
          </cell>
          <cell r="B1078" t="str">
            <v>Приобретение метеофайла в ООО фирма "Интеграл" для расчета средних концентраций в ПК УПРЗА "Эколог"</v>
          </cell>
          <cell r="C1078">
            <v>0</v>
          </cell>
        </row>
        <row r="1079">
          <cell r="A1079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079"/>
          <cell r="C1079"/>
        </row>
        <row r="1080">
          <cell r="A1080">
            <v>27000003</v>
          </cell>
          <cell r="B1080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0">
            <v>10</v>
          </cell>
        </row>
        <row r="1081">
          <cell r="A1081">
            <v>27000004</v>
          </cell>
          <cell r="B1081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1">
            <v>14</v>
          </cell>
        </row>
        <row r="1082">
          <cell r="A1082">
            <v>27000104</v>
          </cell>
          <cell r="B1082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2">
            <v>14</v>
          </cell>
        </row>
        <row r="1083">
          <cell r="A1083">
            <v>27000204</v>
          </cell>
          <cell r="B1083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3">
            <v>14</v>
          </cell>
        </row>
        <row r="1084">
          <cell r="A1084">
            <v>27000304</v>
          </cell>
          <cell r="B1084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4">
            <v>14</v>
          </cell>
        </row>
        <row r="1085">
          <cell r="A1085">
            <v>27000404</v>
          </cell>
          <cell r="B1085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85">
            <v>14</v>
          </cell>
        </row>
        <row r="1086">
          <cell r="A1086">
            <v>27000504</v>
          </cell>
          <cell r="B1086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86">
            <v>14</v>
          </cell>
        </row>
        <row r="1087">
          <cell r="A1087">
            <v>27000604</v>
          </cell>
          <cell r="B1087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87">
            <v>14</v>
          </cell>
        </row>
        <row r="1088">
          <cell r="A1088">
            <v>27000704</v>
          </cell>
          <cell r="B1088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88">
            <v>14</v>
          </cell>
        </row>
        <row r="1089">
          <cell r="A1089" t="str">
            <v>Характеристика предприятия, как источника загрязнения атмосферного воздуха</v>
          </cell>
          <cell r="B1089"/>
          <cell r="C1089"/>
        </row>
        <row r="1090">
          <cell r="A1090">
            <v>27000006</v>
          </cell>
          <cell r="B1090" t="str">
            <v>Характеристика существующих источников загрязнения атмосферы с учетом технологии предприятия - на 1 источник</v>
          </cell>
          <cell r="C1090">
            <v>0.3</v>
          </cell>
        </row>
        <row r="1091">
          <cell r="A1091">
            <v>27000008</v>
          </cell>
          <cell r="B109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1">
            <v>7</v>
          </cell>
        </row>
        <row r="1092">
          <cell r="A1092">
            <v>27000108</v>
          </cell>
          <cell r="B109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2">
            <v>7</v>
          </cell>
        </row>
        <row r="1093">
          <cell r="A1093">
            <v>27000208</v>
          </cell>
          <cell r="B109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3">
            <v>7</v>
          </cell>
        </row>
        <row r="1094">
          <cell r="A1094">
            <v>27000308</v>
          </cell>
          <cell r="B1094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4">
            <v>7</v>
          </cell>
        </row>
        <row r="1095">
          <cell r="A1095">
            <v>27000408</v>
          </cell>
          <cell r="B1095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095">
            <v>7</v>
          </cell>
        </row>
        <row r="1096">
          <cell r="A1096">
            <v>27000508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096">
            <v>7</v>
          </cell>
        </row>
        <row r="1097">
          <cell r="A1097">
            <v>27000608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097">
            <v>7</v>
          </cell>
        </row>
        <row r="1098">
          <cell r="A1098">
            <v>27000708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098">
            <v>7</v>
          </cell>
        </row>
        <row r="1099">
          <cell r="A1099">
            <v>27000009</v>
          </cell>
          <cell r="B1099" t="str">
            <v>Формирование базы данных по источникам  выбросов предприятия в программном комплексе "Эколог" - 1-20 источников</v>
          </cell>
          <cell r="C1099">
            <v>15</v>
          </cell>
        </row>
        <row r="1100">
          <cell r="A1100">
            <v>27000109</v>
          </cell>
          <cell r="B1100" t="str">
            <v>Формирование базы данных по источникам  выбросов предприятия в программном комплексе "Эколог" - 21-30 источников</v>
          </cell>
          <cell r="C1100">
            <v>15</v>
          </cell>
        </row>
        <row r="1101">
          <cell r="A1101">
            <v>27000209</v>
          </cell>
          <cell r="B1101" t="str">
            <v>Формирование базы данных по источникам  выбросов предприятия в программном комплексе "Эколог" - 31-40 источников</v>
          </cell>
          <cell r="C1101">
            <v>15</v>
          </cell>
        </row>
        <row r="1102">
          <cell r="A1102">
            <v>27000309</v>
          </cell>
          <cell r="B1102" t="str">
            <v>Формирование базы данных по источникам  выбросов предприятия в программном комплексе "Эколог" - 41-50 источников</v>
          </cell>
          <cell r="C1102">
            <v>15</v>
          </cell>
        </row>
        <row r="1103">
          <cell r="A1103">
            <v>27000409</v>
          </cell>
          <cell r="B1103" t="str">
            <v>Формирование базы данных по источникам  выбросов предприятия в программном комплексе "Эколог" - 51-60 источников</v>
          </cell>
          <cell r="C1103">
            <v>15</v>
          </cell>
        </row>
        <row r="1104">
          <cell r="A1104">
            <v>27000509</v>
          </cell>
          <cell r="B1104" t="str">
            <v>Формирование базы данных по источникам  выбросов предприятия в программном комплексе "Эколог" - 61-80 источников</v>
          </cell>
          <cell r="C1104">
            <v>15</v>
          </cell>
        </row>
        <row r="1105">
          <cell r="A1105">
            <v>27000609</v>
          </cell>
          <cell r="B1105" t="str">
            <v>Формирование базы данных по источникам  выбросов предприятия в программном комплексе "Эколог" - 81-100 источников</v>
          </cell>
          <cell r="C1105">
            <v>15</v>
          </cell>
        </row>
        <row r="1106">
          <cell r="A1106">
            <v>27000709</v>
          </cell>
          <cell r="B1106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06">
            <v>15</v>
          </cell>
        </row>
        <row r="1107">
          <cell r="A1107">
            <v>27000010</v>
          </cell>
          <cell r="B1107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7">
            <v>2</v>
          </cell>
        </row>
        <row r="1108">
          <cell r="A1108">
            <v>27000011</v>
          </cell>
          <cell r="B1108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8">
            <v>2</v>
          </cell>
        </row>
        <row r="1109">
          <cell r="A1109">
            <v>27000012</v>
          </cell>
          <cell r="B1109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09">
            <v>4</v>
          </cell>
        </row>
        <row r="1110">
          <cell r="A1110">
            <v>27000013</v>
          </cell>
          <cell r="B1110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0">
            <v>2</v>
          </cell>
        </row>
        <row r="1111">
          <cell r="A1111">
            <v>27000014</v>
          </cell>
          <cell r="B1111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1">
            <v>1</v>
          </cell>
        </row>
        <row r="1112">
          <cell r="A1112">
            <v>27000015</v>
          </cell>
          <cell r="B1112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2">
            <v>40</v>
          </cell>
        </row>
        <row r="1113">
          <cell r="A1113">
            <v>27000016</v>
          </cell>
          <cell r="B1113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3">
            <v>4</v>
          </cell>
        </row>
        <row r="1114">
          <cell r="A1114">
            <v>27000017</v>
          </cell>
          <cell r="B1114" t="str">
            <v>Оценка зависимости доза-ответ для приоритетных загрязнителей - 1 вещество</v>
          </cell>
          <cell r="C1114">
            <v>4</v>
          </cell>
        </row>
        <row r="1115">
          <cell r="A1115">
            <v>27000018</v>
          </cell>
          <cell r="B1115" t="str">
            <v>Расчет риска  (острого  и хронического неканцерогенного и канцерогенного) - на 1 вещество</v>
          </cell>
          <cell r="C1115">
            <v>8</v>
          </cell>
        </row>
        <row r="1116">
          <cell r="A1116">
            <v>27000019</v>
          </cell>
          <cell r="B1116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16">
            <v>12</v>
          </cell>
        </row>
        <row r="1117">
          <cell r="A1117">
            <v>27000020</v>
          </cell>
          <cell r="B1117" t="str">
            <v>Расчет суммарного канцерогенного риска</v>
          </cell>
          <cell r="C1117">
            <v>10</v>
          </cell>
        </row>
        <row r="1118">
          <cell r="A1118">
            <v>27000021</v>
          </cell>
          <cell r="B1118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18">
            <v>8</v>
          </cell>
        </row>
        <row r="1119">
          <cell r="A1119">
            <v>27000022</v>
          </cell>
          <cell r="B1119" t="str">
            <v>Подготовка необходимых картографических материалов</v>
          </cell>
          <cell r="C1119">
            <v>12</v>
          </cell>
        </row>
        <row r="1120">
          <cell r="A1120">
            <v>27000023</v>
          </cell>
          <cell r="B1120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0">
            <v>12</v>
          </cell>
        </row>
        <row r="1121">
          <cell r="A1121">
            <v>27000024</v>
          </cell>
          <cell r="B1121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1">
            <v>12</v>
          </cell>
        </row>
        <row r="1122">
          <cell r="A1122">
            <v>27000025</v>
          </cell>
          <cell r="B1122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2">
            <v>10</v>
          </cell>
        </row>
        <row r="1123">
          <cell r="A1123">
            <v>27000026</v>
          </cell>
          <cell r="B1123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3">
            <v>40</v>
          </cell>
        </row>
        <row r="1124">
          <cell r="A1124">
            <v>27000027</v>
          </cell>
          <cell r="B1124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4">
            <v>20</v>
          </cell>
        </row>
        <row r="1125">
          <cell r="A1125">
            <v>27000028</v>
          </cell>
          <cell r="B1125" t="str">
            <v>Формирование отчета</v>
          </cell>
          <cell r="C1125">
            <v>24</v>
          </cell>
        </row>
        <row r="1126">
          <cell r="A1126">
            <v>27000029</v>
          </cell>
          <cell r="B1126" t="str">
            <v>Распечатка картографических материалов - за 1 единицу.</v>
          </cell>
          <cell r="C1126">
            <v>0.1</v>
          </cell>
        </row>
        <row r="1127">
          <cell r="A1127">
            <v>27000030</v>
          </cell>
          <cell r="B1127" t="str">
            <v>Распечатка 1 экземпляра отчета, брошюровка окончательного отчета.</v>
          </cell>
          <cell r="C1127">
            <v>0.5</v>
          </cell>
        </row>
        <row r="1128">
          <cell r="A1128" t="str">
            <v>Оценка риска для здоровья населения от воздействия транспортного шума</v>
          </cell>
          <cell r="B1128"/>
          <cell r="C1128"/>
        </row>
        <row r="1129">
          <cell r="A1129">
            <v>27000031</v>
          </cell>
          <cell r="B1129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29">
            <v>78</v>
          </cell>
        </row>
        <row r="1130">
          <cell r="A1130">
            <v>27000032</v>
          </cell>
          <cell r="B1130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0">
            <v>31.2</v>
          </cell>
        </row>
        <row r="1131">
          <cell r="A1131">
            <v>27000033</v>
          </cell>
          <cell r="B1131" t="str">
            <v>Оценка экспозиции на основе результатов инструментальных измерений шума, а также результатов производственного контроля на транспортных объектах</v>
          </cell>
          <cell r="C1131">
            <v>31.2</v>
          </cell>
        </row>
        <row r="1132">
          <cell r="A1132">
            <v>27000034</v>
          </cell>
          <cell r="B1132" t="str">
            <v>Оценка зависимости "экспозиция - ответ" в популяции, подверженной вредному воздействию транспортного шума</v>
          </cell>
          <cell r="C1132">
            <v>46.8</v>
          </cell>
        </row>
        <row r="1133">
          <cell r="A1133">
            <v>27000035</v>
          </cell>
          <cell r="B1133" t="str">
            <v>Расчет значений риска для отдельных видов нарушений здоровья при воздействии транспортного шума</v>
          </cell>
          <cell r="C1133">
            <v>93.6</v>
          </cell>
        </row>
        <row r="1134">
          <cell r="A1134">
            <v>27000036</v>
          </cell>
          <cell r="B1134" t="str">
            <v>Оценка агрегированного риска нарушений сердечнососудистой, нервной системы и органов слуха при воздействии транспортного шума</v>
          </cell>
          <cell r="C1134">
            <v>62.4</v>
          </cell>
        </row>
        <row r="1135">
          <cell r="A1135">
            <v>27000037</v>
          </cell>
          <cell r="B1135" t="str">
            <v>Характеристика риска от воздействия транспортного шума на состояние здоровья населения, анализ неопределенности процедуры оценки риска</v>
          </cell>
          <cell r="C1135">
            <v>78</v>
          </cell>
        </row>
        <row r="1136">
          <cell r="A1136" t="str">
            <v>Общелабораторные трудозатраты</v>
          </cell>
          <cell r="B1136"/>
          <cell r="C1136"/>
        </row>
        <row r="1137">
          <cell r="A1137"/>
          <cell r="B1137" t="str">
            <v>Организационно-методическая работа</v>
          </cell>
          <cell r="C1137"/>
        </row>
        <row r="1138">
          <cell r="A1138">
            <v>1</v>
          </cell>
          <cell r="B1138" t="str">
            <v>Подготовка приказов по лабораторной деятельности</v>
          </cell>
          <cell r="C1138">
            <v>3</v>
          </cell>
        </row>
        <row r="1139">
          <cell r="A1139">
            <v>2</v>
          </cell>
          <cell r="B1139" t="str">
            <v>Разработка информационных писем, бюллетеней, материалов к госдокладу(на 1 материал)</v>
          </cell>
          <cell r="C1139">
            <v>15</v>
          </cell>
        </row>
        <row r="1140">
          <cell r="A1140">
            <v>3</v>
          </cell>
          <cell r="B1140" t="str">
            <v>Подготовка писем, разработка документов  по лабораторной деятельности</v>
          </cell>
          <cell r="C1140">
            <v>2</v>
          </cell>
        </row>
        <row r="1141">
          <cell r="A1141">
            <v>4</v>
          </cell>
          <cell r="B1141" t="str">
            <v>Подготовка и проведение семинара, Лабораторного Совета</v>
          </cell>
          <cell r="C1141">
            <v>24</v>
          </cell>
        </row>
        <row r="1142">
          <cell r="A1142">
            <v>5</v>
          </cell>
          <cell r="B1142" t="str">
            <v>Оперативное совещание  в отделении, лаборатории</v>
          </cell>
          <cell r="C1142">
            <v>1</v>
          </cell>
        </row>
        <row r="1143">
          <cell r="A1143">
            <v>6</v>
          </cell>
          <cell r="B1143" t="str">
            <v>Подготовка сообщения на планерное совещание</v>
          </cell>
          <cell r="C1143">
            <v>0.5</v>
          </cell>
        </row>
        <row r="1144">
          <cell r="A1144">
            <v>7</v>
          </cell>
          <cell r="B1144" t="str">
            <v>Работа с входящей и исходящей документацией (изучение содержания документа, определение задач, исполнителей, сроков исполнения и контроля, рассмотрение и визирование подготовленных проектов документов) на 1 документ</v>
          </cell>
          <cell r="C1144">
            <v>0.5</v>
          </cell>
        </row>
        <row r="1145">
          <cell r="A1145">
            <v>8</v>
          </cell>
          <cell r="B1145" t="str">
            <v>Отчеты еженедельные и ежемесячные о работе подразделения</v>
          </cell>
          <cell r="C1145" t="str">
            <v>10 ч/час в месяц</v>
          </cell>
        </row>
        <row r="1146">
          <cell r="A1146">
            <v>9</v>
          </cell>
          <cell r="B1146" t="str">
            <v>Составление, проведение и анализ годового отчета</v>
          </cell>
          <cell r="C1146" t="str">
            <v>24  ч/час в год</v>
          </cell>
        </row>
        <row r="1147">
          <cell r="A1147">
            <v>10</v>
          </cell>
          <cell r="B1147" t="str">
            <v>Рецензирование отчета, ответов на тесты 1 специалиста на присвоение квалификационной категории</v>
          </cell>
          <cell r="C1147">
            <v>4</v>
          </cell>
        </row>
        <row r="1148">
          <cell r="A1148">
            <v>11</v>
          </cell>
          <cell r="B1148" t="str">
            <v>Составление отчета по спирту, перевязочным материалам, химреактивам, питательным средам и др. расходным материалам</v>
          </cell>
          <cell r="C1148">
            <v>4</v>
          </cell>
        </row>
        <row r="1149">
          <cell r="A1149">
            <v>12</v>
          </cell>
          <cell r="B1149" t="str">
            <v>Составление заявок  на оборудование, лабораторную мебель, диагностические препараты, лабораторную  посуду, химические реактивы, питательные среды, спирт и другие расходные материалы</v>
          </cell>
          <cell r="C1149">
            <v>10</v>
          </cell>
        </row>
        <row r="1150">
          <cell r="A1150">
            <v>13</v>
          </cell>
          <cell r="B1150" t="str">
            <v>Проверка деятельности филиальных подразделений ФБУЗ на 1 лабораторию</v>
          </cell>
          <cell r="C1150" t="str">
            <v>10-20</v>
          </cell>
        </row>
        <row r="1151">
          <cell r="A1151">
            <v>14</v>
          </cell>
          <cell r="B1151" t="str">
            <v>Прием годового отчета от одного филиала</v>
          </cell>
          <cell r="C1151">
            <v>1</v>
          </cell>
        </row>
        <row r="1152">
          <cell r="A1152">
            <v>15</v>
          </cell>
          <cell r="B1152" t="str">
            <v>Консультативно-методическая работа с филиалами (в день)</v>
          </cell>
          <cell r="C1152">
            <v>2</v>
          </cell>
        </row>
        <row r="1153">
          <cell r="A1153">
            <v>16</v>
          </cell>
          <cell r="B1153" t="str">
            <v>Актуализация НД в подразделении</v>
          </cell>
          <cell r="C1153" t="str">
            <v>2 ч/час в месяц</v>
          </cell>
        </row>
        <row r="1154">
          <cell r="A1154">
            <v>17</v>
          </cell>
          <cell r="B1154" t="str">
            <v>Подготовка области аккредитации ИЛЦ на 1 показатель (ингредиент)</v>
          </cell>
          <cell r="C1154">
            <v>0.5</v>
          </cell>
        </row>
        <row r="1155">
          <cell r="A1155">
            <v>18</v>
          </cell>
          <cell r="B1155" t="str">
            <v>Паспорт ИЛЦ. Подготовка Формы «Оснащенность стандартными образцами (СО) при аналитическом контроле» - на 1 ед. СО</v>
          </cell>
          <cell r="C1155">
            <v>0.5</v>
          </cell>
        </row>
        <row r="1156">
          <cell r="A1156">
            <v>19</v>
          </cell>
          <cell r="B1156" t="str">
            <v>Паспорт ИЛЦ. Подготовка Формы «Сведение о музейных штаммах микроорганизмов» на 1 штамм</v>
          </cell>
          <cell r="C1156">
            <v>0.5</v>
          </cell>
        </row>
        <row r="1157">
          <cell r="A1157">
            <v>20</v>
          </cell>
          <cell r="B1157" t="str">
            <v>Приложение к Положению об ИЛЦ «Сведение о персонале Испытательного лабораторного центра» - на 1 специалиста</v>
          </cell>
          <cell r="C1157">
            <v>0.5</v>
          </cell>
        </row>
        <row r="1158">
          <cell r="A1158">
            <v>21</v>
          </cell>
          <cell r="B1158" t="str">
            <v>Паспорт ИЛЦ. Подготовка Формы «Состояние производственных помещений» - на 1 помещение</v>
          </cell>
          <cell r="C1158">
            <v>0.5</v>
          </cell>
        </row>
        <row r="1159">
          <cell r="A1159">
            <v>22</v>
          </cell>
          <cell r="B1159" t="str">
            <v>Паспорт ИЛЦ. Подготовка Формы «Сведение об испытательном оборудовании и вспомогательном оборудовании» на 1 единицу</v>
          </cell>
          <cell r="C1159">
            <v>0.5</v>
          </cell>
        </row>
        <row r="1160">
          <cell r="A1160">
            <v>23</v>
          </cell>
          <cell r="B1160" t="str">
            <v>Паспорт ИЛЦ. Подготовка Формы «Сведение о средствах измерения» на 1 единицу</v>
          </cell>
          <cell r="C1160">
            <v>0.5</v>
          </cell>
        </row>
        <row r="1161">
          <cell r="A1161">
            <v>24</v>
          </cell>
          <cell r="B1161" t="str">
            <v>Контроль за эксплуатацией лабораторного оборудования и приборов</v>
          </cell>
          <cell r="C1161" t="str">
            <v>10 ч/час в месяц</v>
          </cell>
        </row>
        <row r="1162">
          <cell r="A1162">
            <v>25</v>
          </cell>
          <cell r="B1162" t="str">
            <v>Организация проведения и аттестация термостатов, сушильных шкафов</v>
          </cell>
          <cell r="C1162">
            <v>4.5</v>
          </cell>
        </row>
        <row r="1163">
          <cell r="A1163">
            <v>26</v>
          </cell>
          <cell r="B1163" t="str">
            <v>Подготовка  и прохождение лаборатории  процедуры подтверждения технической компетентности в системе Росаккредитации и в международной системе аккредитации</v>
          </cell>
          <cell r="C1163">
            <v>70</v>
          </cell>
        </row>
        <row r="1164">
          <cell r="A1164">
            <v>27</v>
          </cell>
          <cell r="B1164" t="str">
            <v>Составление годового отчета по статистической форме 1-ДОЗ</v>
          </cell>
          <cell r="C1164">
            <v>120</v>
          </cell>
        </row>
        <row r="1165">
          <cell r="A1165">
            <v>28</v>
          </cell>
          <cell r="B1165" t="str">
            <v>Составление годового отчета по статистической форме 4-ДОЗ</v>
          </cell>
          <cell r="C1165">
            <v>40</v>
          </cell>
        </row>
        <row r="1166">
          <cell r="A1166">
            <v>29</v>
          </cell>
          <cell r="B1166" t="str">
            <v>Составление и корректировка шаблонов социально-гигиенического мониторинга показателей радиационной безопасности</v>
          </cell>
          <cell r="C1166">
            <v>80</v>
          </cell>
        </row>
        <row r="1167">
          <cell r="A1167">
            <v>30</v>
          </cell>
          <cell r="B1167" t="str">
            <v>Подготовка годового отчета о состоянии радиационной безопасности в Ростехнадзор</v>
          </cell>
          <cell r="C1167">
            <v>40</v>
          </cell>
        </row>
        <row r="1168">
          <cell r="A1168">
            <v>31</v>
          </cell>
          <cell r="B1168" t="str">
            <v>Составление таблиц радиационно-гигиенического паспорта Алтайского края за отчетный год</v>
          </cell>
          <cell r="C1168">
            <v>40</v>
          </cell>
        </row>
        <row r="1169">
          <cell r="A1169">
            <v>32</v>
          </cell>
          <cell r="B1169" t="str">
            <v>Подготовка годового статистического отчета о состоянии контроля и учета радиоактивных источников в Главное Управление природных ресурсов и экологии Алтайского края</v>
          </cell>
          <cell r="C1169">
            <v>80</v>
          </cell>
        </row>
        <row r="1170">
          <cell r="A1170">
            <v>33</v>
          </cell>
          <cell r="B1170" t="str">
            <v>Проверка лабораторий ККСТББ, подготовка акта (на 1 проверку)</v>
          </cell>
          <cell r="C1170">
            <v>4</v>
          </cell>
        </row>
        <row r="1171">
          <cell r="A1171">
            <v>34</v>
          </cell>
          <cell r="B1171" t="str">
            <v>Организация работы по подготовке лабораторий края к сезонной работе на холеру (организация обучения бактериологов на базе Горно-Алтайской  ПЧС, подготовка писем по контролю питательных сред и анализ результатов контроля)</v>
          </cell>
          <cell r="C1171">
            <v>5</v>
          </cell>
        </row>
        <row r="1172">
          <cell r="A1172">
            <v>35</v>
          </cell>
          <cell r="B1172" t="str">
            <v>Анализ и определение в потребности медицинской техники, лабораторного оборудования для ФБУЗ «Центр гигиены и эпидемиологии в Алтайском крае», филиалов в городах, районах</v>
          </cell>
          <cell r="C1172">
            <v>10</v>
          </cell>
        </row>
        <row r="1173">
          <cell r="A1173">
            <v>36</v>
          </cell>
          <cell r="B1173" t="str">
            <v>Проведение инструктажей по ТБ</v>
          </cell>
          <cell r="C1173" t="str">
            <v>4 ч/час в год</v>
          </cell>
        </row>
        <row r="1174">
          <cell r="A1174">
            <v>37</v>
          </cell>
          <cell r="B1174" t="str">
            <v>Отправка по почте - оформление сопровождающих документов, упаковка инфекционного материала</v>
          </cell>
          <cell r="C1174">
            <v>2</v>
          </cell>
        </row>
        <row r="1175">
          <cell r="A1175">
            <v>38</v>
          </cell>
          <cell r="B1175" t="str">
            <v>Составление еженедельных, ежемесячных отчетов по гриппу в инст гриппа, по энтеровирусам</v>
          </cell>
          <cell r="C1175">
            <v>0.5</v>
          </cell>
        </row>
        <row r="1176">
          <cell r="A1176">
            <v>39</v>
          </cell>
          <cell r="B1176" t="str">
            <v>Составление квартальных отчетов по боррелиозу в противочумный институт г.Иркутска</v>
          </cell>
          <cell r="C1176">
            <v>2</v>
          </cell>
        </row>
        <row r="1177">
          <cell r="A1177"/>
          <cell r="B1177" t="str">
            <v>Внутрилабораторный контроль</v>
          </cell>
          <cell r="C1177"/>
        </row>
        <row r="1178">
          <cell r="A1178">
            <v>1</v>
          </cell>
          <cell r="B1178" t="str">
            <v>Контроль  дистиллированной воды (полный химический анализ)</v>
          </cell>
          <cell r="C1178">
            <v>11.4</v>
          </cell>
        </row>
        <row r="1179">
          <cell r="A1179">
            <v>2</v>
          </cell>
          <cell r="B1179" t="str">
            <v>Контроль  дистиллированной воды (рН, электропроводимость)</v>
          </cell>
          <cell r="C1179">
            <v>2.2000000000000002</v>
          </cell>
        </row>
        <row r="1180">
          <cell r="A1180">
            <v>3</v>
          </cell>
          <cell r="B1180" t="str">
            <v>Контроль микроклимата</v>
          </cell>
          <cell r="C1180">
            <v>0.15</v>
          </cell>
        </row>
        <row r="1181">
          <cell r="A1181">
            <v>4</v>
          </cell>
          <cell r="B1181" t="str">
            <v>Калибровка весов</v>
          </cell>
          <cell r="C1181">
            <v>0.5</v>
          </cell>
        </row>
        <row r="1182">
          <cell r="A1182">
            <v>5</v>
          </cell>
          <cell r="B1182" t="str">
            <v>Калибровка, градуировка иономера; проверка работоспособности оборудования перед первым измерением</v>
          </cell>
          <cell r="C1182">
            <v>1.3</v>
          </cell>
        </row>
        <row r="1183">
          <cell r="A1183">
            <v>6</v>
          </cell>
          <cell r="B1183" t="str">
            <v>Построение градуировочного графика</v>
          </cell>
          <cell r="C1183">
            <v>20</v>
          </cell>
        </row>
        <row r="1184">
          <cell r="A1184">
            <v>7</v>
          </cell>
          <cell r="B1184" t="str">
            <v>Проверка стабильности градуировочного графика (согласно требований НД)</v>
          </cell>
          <cell r="C1184">
            <v>6</v>
          </cell>
        </row>
        <row r="1185">
          <cell r="A1185">
            <v>8</v>
          </cell>
          <cell r="B1185" t="str">
            <v>Оперативный контроль процедуры испытаний (на 1 вещество) с использованием алгоритмов РМГ 76-2016 (шифрованные задачи, построение карт Шухарта)</v>
          </cell>
          <cell r="C1185">
            <v>8</v>
          </cell>
        </row>
        <row r="1186">
          <cell r="A1186">
            <v>9</v>
          </cell>
          <cell r="B1186" t="str">
            <v>Апробация и освоение новых методик, оценка пригодности существующих методик:</v>
          </cell>
          <cell r="C1186"/>
        </row>
        <row r="1187">
          <cell r="A1187">
            <v>10</v>
          </cell>
          <cell r="B1187" t="str">
            <v>- составления плана оценки пригодности новых методик</v>
          </cell>
          <cell r="C1187">
            <v>3</v>
          </cell>
        </row>
        <row r="1188">
          <cell r="A1188">
            <v>11</v>
          </cell>
          <cell r="B1188" t="str">
            <v>- проведение экспериментов в течении 3 месяцев</v>
          </cell>
          <cell r="C1188">
            <v>12</v>
          </cell>
        </row>
        <row r="1189">
          <cell r="A1189">
            <v>12</v>
          </cell>
          <cell r="B1189" t="str">
            <v>- расчет метрологических характеристик (карты Шухарта, неопределенность, сходимость, воспроизводимость, точность)</v>
          </cell>
          <cell r="C1189">
            <v>10</v>
          </cell>
        </row>
        <row r="1190">
          <cell r="A1190">
            <v>13</v>
          </cell>
          <cell r="B1190" t="str">
            <v>- составление протокола-отчета оценки пригодности МВИ</v>
          </cell>
          <cell r="C1190">
            <v>4</v>
          </cell>
        </row>
        <row r="1191">
          <cell r="A1191">
            <v>14</v>
          </cell>
          <cell r="B1191" t="str">
            <v>Межлабораторные сличительные испытания (1 образец контроля)</v>
          </cell>
          <cell r="C1191">
            <v>20</v>
          </cell>
        </row>
        <row r="1192">
          <cell r="A1192">
            <v>15</v>
          </cell>
          <cell r="B1192" t="str">
            <v xml:space="preserve">Контроль стерильности фильтровальной установки </v>
          </cell>
          <cell r="C1192">
            <v>1.21</v>
          </cell>
        </row>
        <row r="1193">
          <cell r="A1193">
            <v>16</v>
          </cell>
          <cell r="B1193" t="str">
            <v>Контроль эффективности мембранных фильтров</v>
          </cell>
          <cell r="C1193">
            <v>1.17</v>
          </cell>
        </row>
        <row r="1194">
          <cell r="A1194">
            <v>17</v>
          </cell>
          <cell r="B1194" t="str">
            <v>Контроль обеззараживания (котлы)</v>
          </cell>
          <cell r="C1194">
            <v>1.21</v>
          </cell>
        </row>
        <row r="1195">
          <cell r="A1195">
            <v>18</v>
          </cell>
          <cell r="B1195" t="str">
            <v>Подтверждение культур (из филиалов)</v>
          </cell>
          <cell r="C1195">
            <v>1.38</v>
          </cell>
        </row>
        <row r="1196">
          <cell r="A1196">
            <v>19</v>
          </cell>
          <cell r="B1196" t="str">
            <v>Определение эффективности бактерицидного облучения</v>
          </cell>
          <cell r="C1196">
            <v>2.3199999999999998</v>
          </cell>
        </row>
        <row r="1197">
          <cell r="A1197">
            <v>20</v>
          </cell>
          <cell r="B1197" t="str">
            <v>Бактериологическое исследование воды питьевой методом мембранной фильтрации (централизованного и нецентрализованного водоснабжения, горячего водоснабжения) на ОМЧ, ОКБ, ТКБ</v>
          </cell>
          <cell r="C1197">
            <v>1.38</v>
          </cell>
        </row>
        <row r="1198">
          <cell r="A1198">
            <v>21</v>
          </cell>
          <cell r="B1198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1198">
            <v>1.75</v>
          </cell>
        </row>
        <row r="1199">
          <cell r="A1199">
            <v>22</v>
          </cell>
          <cell r="B1199" t="str">
            <v>Бактериологическое исследование воды на легионеллы.</v>
          </cell>
          <cell r="C1199">
            <v>1.21</v>
          </cell>
        </row>
        <row r="1200">
          <cell r="A1200">
            <v>23</v>
          </cell>
          <cell r="B1200" t="str">
            <v>Бактериологическое исследование воздуха закрытых помещений на общее микробное число (ОМЧ).</v>
          </cell>
          <cell r="C1200">
            <v>0.57999999999999996</v>
          </cell>
        </row>
        <row r="1201">
          <cell r="A1201">
            <v>24</v>
          </cell>
          <cell r="B1201" t="str">
            <v>Бактериологическое исследование воздуха закрытых помещений на S.aureus.</v>
          </cell>
          <cell r="C1201">
            <v>0.57999999999999996</v>
          </cell>
        </row>
        <row r="1202">
          <cell r="A1202">
            <v>25</v>
          </cell>
          <cell r="B1202" t="str">
            <v>Бактериологическое исследование воздуха закрытых помещений на плесневые грибы и дрожжи.</v>
          </cell>
          <cell r="C1202">
            <v>0.57999999999999996</v>
          </cell>
        </row>
        <row r="1203">
          <cell r="A1203">
            <v>26</v>
          </cell>
          <cell r="B1203" t="str">
            <v xml:space="preserve">Бактериологическое исследование аптечной (лабораторной) посуды и вспомогательного инструмента </v>
          </cell>
          <cell r="C1203">
            <v>1.38</v>
          </cell>
        </row>
        <row r="1204">
          <cell r="A1204">
            <v>27</v>
          </cell>
          <cell r="B120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1204">
            <v>0.38</v>
          </cell>
        </row>
        <row r="1205">
          <cell r="A1205">
            <v>28</v>
          </cell>
          <cell r="B1205" t="str">
            <v>Бактериологическое исследование смывов на условно - патогенную микрофлору.</v>
          </cell>
          <cell r="C1205">
            <v>3.42</v>
          </cell>
        </row>
        <row r="1206">
          <cell r="A1206">
            <v>29</v>
          </cell>
          <cell r="B1206" t="str">
            <v>Бактериологическое исследование смывов на легионеллы.</v>
          </cell>
          <cell r="C1206">
            <v>1.21</v>
          </cell>
        </row>
        <row r="1207">
          <cell r="A1207">
            <v>30</v>
          </cell>
          <cell r="B1207" t="str">
            <v>Биологический контроль работы сухожарового стерилизатора (5 тестов)</v>
          </cell>
          <cell r="C1207">
            <v>8.5</v>
          </cell>
        </row>
        <row r="1208">
          <cell r="A1208">
            <v>31</v>
          </cell>
          <cell r="B1208" t="str">
            <v>Биологический контроль работы парового стерилизатора ( 5 тестов)</v>
          </cell>
          <cell r="C1208">
            <v>7.02</v>
          </cell>
        </row>
        <row r="1209">
          <cell r="A1209">
            <v>32</v>
          </cell>
          <cell r="B1209" t="str">
            <v>Бактериологический качественный контроль  питательных сред</v>
          </cell>
          <cell r="C1209">
            <v>0.67</v>
          </cell>
        </row>
        <row r="1210">
          <cell r="A1210">
            <v>33</v>
          </cell>
          <cell r="B1210" t="str">
            <v>Бактериологический количественный контроль  питательных сред</v>
          </cell>
          <cell r="C1210">
            <v>1.17</v>
          </cell>
        </row>
        <row r="1211">
          <cell r="A1211">
            <v>34</v>
          </cell>
          <cell r="B1211" t="str">
            <v>Бактериологический пересев музейных культур</v>
          </cell>
          <cell r="C1211">
            <v>0.5</v>
          </cell>
        </row>
        <row r="1212">
          <cell r="A1212">
            <v>35</v>
          </cell>
          <cell r="B1212" t="str">
            <v>Бактериологическое исследование лекарственных форм на стерильность (эритроцитарная масса)</v>
          </cell>
          <cell r="C1212">
            <v>1.21</v>
          </cell>
        </row>
        <row r="1213">
          <cell r="A1213">
            <v>36</v>
          </cell>
          <cell r="B1213" t="str">
            <v>Бактериологическое исследование воды очищенной(дистиллированной) по фармакопее</v>
          </cell>
          <cell r="C1213">
            <v>1.38</v>
          </cell>
        </row>
        <row r="1214">
          <cell r="A1214">
            <v>37</v>
          </cell>
          <cell r="B1214" t="str">
            <v>Приготовление питательных сред на 1 исследование, стерилизация питательных сред</v>
          </cell>
          <cell r="C1214">
            <v>0.1</v>
          </cell>
        </row>
        <row r="1215">
          <cell r="A1215">
            <v>38</v>
          </cell>
          <cell r="B1215" t="str">
            <v>Подготовка шифрованных проб бактериологических задач</v>
          </cell>
          <cell r="C1215">
            <v>10</v>
          </cell>
        </row>
        <row r="1216">
          <cell r="A1216">
            <v>39</v>
          </cell>
          <cell r="B1216" t="str">
            <v>Техническое обслуживание оборудования согласно графика</v>
          </cell>
          <cell r="C1216">
            <v>0.5</v>
          </cell>
        </row>
        <row r="1217">
          <cell r="A1217"/>
          <cell r="B1217"/>
          <cell r="C121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б-ть 2019 год"/>
      <sheetName val="ОПД"/>
    </sheetNames>
    <sheetDataSet>
      <sheetData sheetId="0" refreshError="1">
        <row r="2">
          <cell r="A2" t="str">
            <v>Код</v>
          </cell>
          <cell r="B2" t="str">
            <v>Наименование работ, услуг</v>
          </cell>
          <cell r="C2" t="str">
            <v>Цена с учетом НДС, руб. 2019г.</v>
          </cell>
          <cell r="D2" t="str">
            <v>трудозатраты чел/час</v>
          </cell>
          <cell r="E2" t="str">
            <v>затраты на оплату труда</v>
          </cell>
          <cell r="F2" t="str">
            <v>материальные затраты</v>
          </cell>
          <cell r="G2" t="str">
            <v>прямые</v>
          </cell>
          <cell r="H2" t="str">
            <v>Общехозяйственные</v>
          </cell>
          <cell r="I2" t="str">
            <v xml:space="preserve">итого себ-ть, без НДС, руб. </v>
          </cell>
          <cell r="J2" t="str">
            <v xml:space="preserve">итого себ-ть, с НДС, руб. </v>
          </cell>
          <cell r="K2" t="str">
            <v>рентабельность (15%)</v>
          </cell>
          <cell r="L2" t="str">
            <v>итого себ-ть с рентабельностью, без НДС, руб.</v>
          </cell>
          <cell r="M2" t="str">
            <v>Отклонение (+, -)</v>
          </cell>
          <cell r="N2" t="str">
            <v>Отклонение (%)</v>
          </cell>
          <cell r="O2" t="str">
            <v>Стоимость 2020 года (с НДС)</v>
          </cell>
          <cell r="P2" t="str">
            <v>Предложения ПЭО (цена с НДС)</v>
          </cell>
          <cell r="Q2" t="str">
            <v>Предложения отделов и лабораторий (цена с НДС)</v>
          </cell>
        </row>
        <row r="3">
          <cell r="E3" t="str">
            <v>на 1 исслед.</v>
          </cell>
          <cell r="F3" t="str">
            <v>затраты на 1 иссл.</v>
          </cell>
          <cell r="G3" t="str">
            <v>на 1 исслед.</v>
          </cell>
          <cell r="H3" t="str">
            <v>на 1 исслед.</v>
          </cell>
          <cell r="I3" t="str">
            <v>на 1 исслед.</v>
          </cell>
          <cell r="J3" t="str">
            <v>на 1 исслед.</v>
          </cell>
        </row>
        <row r="4">
          <cell r="A4" t="str">
            <v xml:space="preserve">Вирусологическая  лаборатория  </v>
          </cell>
        </row>
        <row r="5">
          <cell r="A5">
            <v>10000646</v>
          </cell>
          <cell r="B5" t="str">
            <v>Определение антигена хантавирусов во внешней среде методом ИФА</v>
          </cell>
          <cell r="C5">
            <v>594</v>
          </cell>
          <cell r="D5">
            <v>2.35</v>
          </cell>
          <cell r="E5">
            <v>170.82305100000002</v>
          </cell>
          <cell r="F5">
            <v>370.72</v>
          </cell>
          <cell r="G5">
            <v>541.5430510000001</v>
          </cell>
          <cell r="H5">
            <v>184.12463734000005</v>
          </cell>
          <cell r="I5">
            <v>725.66768834000015</v>
          </cell>
          <cell r="K5">
            <v>108.85015325100002</v>
          </cell>
          <cell r="L5">
            <v>834.51784159100021</v>
          </cell>
          <cell r="M5">
            <v>407.42140990920018</v>
          </cell>
          <cell r="N5">
            <v>-0.68589462947676794</v>
          </cell>
          <cell r="O5">
            <v>1001.4214099092002</v>
          </cell>
        </row>
        <row r="6">
          <cell r="A6">
            <v>10000795</v>
          </cell>
          <cell r="B6" t="str">
            <v xml:space="preserve">Исследования на энтеровирусы  с отрицательным результатом от людей </v>
          </cell>
          <cell r="C6">
            <v>1396</v>
          </cell>
          <cell r="D6">
            <v>6.13</v>
          </cell>
          <cell r="E6">
            <v>445.59374579999997</v>
          </cell>
          <cell r="F6">
            <v>225.7</v>
          </cell>
          <cell r="G6">
            <v>671.2937457999999</v>
          </cell>
          <cell r="H6">
            <v>228.23987357199999</v>
          </cell>
          <cell r="I6">
            <v>899.53361937199986</v>
          </cell>
          <cell r="K6">
            <v>134.93004290579998</v>
          </cell>
          <cell r="L6">
            <v>1034.4636622777998</v>
          </cell>
          <cell r="M6">
            <v>-154.64360526664018</v>
          </cell>
          <cell r="N6">
            <v>0.11077622153770786</v>
          </cell>
          <cell r="O6">
            <v>1241.3563947333598</v>
          </cell>
        </row>
        <row r="7">
          <cell r="A7">
            <v>10000796</v>
          </cell>
          <cell r="B7" t="str">
            <v>Типирование выделенных штаммов энтеровирусов с положительным результатом от людей в РН (реакция нейтрализации)</v>
          </cell>
          <cell r="C7">
            <v>2461</v>
          </cell>
          <cell r="D7">
            <v>13</v>
          </cell>
          <cell r="E7">
            <v>944.97857999999997</v>
          </cell>
          <cell r="F7">
            <v>370.72</v>
          </cell>
          <cell r="G7">
            <v>1315.69858</v>
          </cell>
          <cell r="H7">
            <v>447.33751720000004</v>
          </cell>
          <cell r="I7">
            <v>1763.0360972000001</v>
          </cell>
          <cell r="K7">
            <v>264.45541458000002</v>
          </cell>
          <cell r="L7">
            <v>2027.4915117800001</v>
          </cell>
          <cell r="M7">
            <v>-28.01018586400005</v>
          </cell>
          <cell r="N7">
            <v>1.1381627738317777E-2</v>
          </cell>
          <cell r="O7">
            <v>2432.9898141359999</v>
          </cell>
        </row>
        <row r="8">
          <cell r="A8">
            <v>10000800</v>
          </cell>
          <cell r="B8" t="str">
            <v>Исследование на бореллиоз методом ИФА.</v>
          </cell>
          <cell r="C8">
            <v>510</v>
          </cell>
          <cell r="D8">
            <v>0.21</v>
          </cell>
          <cell r="E8">
            <v>15.2650386</v>
          </cell>
          <cell r="F8">
            <v>330.08</v>
          </cell>
          <cell r="G8">
            <v>345.34503860000001</v>
          </cell>
          <cell r="H8">
            <v>117.41731312400002</v>
          </cell>
          <cell r="I8">
            <v>462.76235172400004</v>
          </cell>
          <cell r="K8">
            <v>69.414352758600003</v>
          </cell>
          <cell r="L8">
            <v>532.17670448260003</v>
          </cell>
          <cell r="M8">
            <v>128.61204537911999</v>
          </cell>
          <cell r="N8">
            <v>-0.25218048113552938</v>
          </cell>
          <cell r="O8">
            <v>638.61204537911999</v>
          </cell>
        </row>
        <row r="9">
          <cell r="A9">
            <v>10000167</v>
          </cell>
          <cell r="B9" t="str">
            <v>Исследование на краснуху методом ИФА.</v>
          </cell>
          <cell r="C9">
            <v>535</v>
          </cell>
          <cell r="D9">
            <v>0.21</v>
          </cell>
          <cell r="E9">
            <v>15.2650386</v>
          </cell>
          <cell r="F9">
            <v>330.08</v>
          </cell>
          <cell r="G9">
            <v>345.34503860000001</v>
          </cell>
          <cell r="H9">
            <v>117.41731312400002</v>
          </cell>
          <cell r="I9">
            <v>462.76235172400004</v>
          </cell>
          <cell r="K9">
            <v>69.414352758600003</v>
          </cell>
          <cell r="L9">
            <v>532.17670448260003</v>
          </cell>
          <cell r="M9">
            <v>103.61204537911999</v>
          </cell>
          <cell r="N9">
            <v>0</v>
          </cell>
          <cell r="O9">
            <v>638.61204537911999</v>
          </cell>
        </row>
        <row r="10">
          <cell r="A10">
            <v>10000801</v>
          </cell>
          <cell r="B10" t="str">
            <v>Определение антител к гриппу в парных сыворотках с 4 антигенами (РТГА).</v>
          </cell>
          <cell r="C10">
            <v>856</v>
          </cell>
          <cell r="D10">
            <v>2.25</v>
          </cell>
          <cell r="E10">
            <v>163.55398499999998</v>
          </cell>
          <cell r="F10">
            <v>39.43</v>
          </cell>
          <cell r="G10">
            <v>202.98398499999999</v>
          </cell>
          <cell r="H10">
            <v>69.014554900000007</v>
          </cell>
          <cell r="I10">
            <v>271.99853989999997</v>
          </cell>
          <cell r="K10">
            <v>40.799780984999991</v>
          </cell>
          <cell r="L10">
            <v>312.79832088499995</v>
          </cell>
          <cell r="M10">
            <v>-480.64201493800005</v>
          </cell>
          <cell r="N10">
            <v>0.56149768100233655</v>
          </cell>
          <cell r="O10">
            <v>375.35798506199995</v>
          </cell>
        </row>
        <row r="11">
          <cell r="A11">
            <v>10000803</v>
          </cell>
          <cell r="B11" t="str">
            <v>Определение HBS – антигена в ИФА</v>
          </cell>
          <cell r="C11">
            <v>455</v>
          </cell>
          <cell r="D11">
            <v>0.21</v>
          </cell>
          <cell r="E11">
            <v>15.2650386</v>
          </cell>
          <cell r="F11">
            <v>231.53</v>
          </cell>
          <cell r="G11">
            <v>246.7950386</v>
          </cell>
          <cell r="H11">
            <v>83.910313124000012</v>
          </cell>
          <cell r="I11">
            <v>330.70535172400002</v>
          </cell>
          <cell r="K11">
            <v>49.605802758599999</v>
          </cell>
          <cell r="L11">
            <v>380.31115448260005</v>
          </cell>
          <cell r="M11">
            <v>1.3733853791200659</v>
          </cell>
          <cell r="N11">
            <v>-3.0184294046594856E-3</v>
          </cell>
          <cell r="O11">
            <v>456.37338537912007</v>
          </cell>
        </row>
        <row r="12">
          <cell r="A12">
            <v>10001304</v>
          </cell>
          <cell r="B12" t="str">
            <v xml:space="preserve">Диагностика поверхностного антигена гепатита В + подтверждающий тест методом ИФА </v>
          </cell>
          <cell r="C12">
            <v>413</v>
          </cell>
          <cell r="D12">
            <v>0.21</v>
          </cell>
          <cell r="E12">
            <v>15.2650386</v>
          </cell>
          <cell r="F12">
            <v>163.43</v>
          </cell>
          <cell r="G12">
            <v>178.6950386</v>
          </cell>
          <cell r="H12">
            <v>60.756313124000009</v>
          </cell>
          <cell r="I12">
            <v>239.45135172400001</v>
          </cell>
          <cell r="K12">
            <v>35.917702758600001</v>
          </cell>
          <cell r="L12">
            <v>275.36905448260001</v>
          </cell>
          <cell r="M12">
            <v>-82.557134620879992</v>
          </cell>
          <cell r="N12">
            <v>0.1998962097357869</v>
          </cell>
          <cell r="O12">
            <v>330.44286537912001</v>
          </cell>
        </row>
        <row r="13">
          <cell r="A13">
            <v>10000804</v>
          </cell>
          <cell r="B13" t="str">
            <v>Определение антител к вирусам гепатита А (ИФА).</v>
          </cell>
          <cell r="C13">
            <v>455</v>
          </cell>
          <cell r="D13">
            <v>0.21</v>
          </cell>
          <cell r="E13">
            <v>15.2650386</v>
          </cell>
          <cell r="F13">
            <v>231.53</v>
          </cell>
          <cell r="G13">
            <v>246.7950386</v>
          </cell>
          <cell r="H13">
            <v>83.910313124000012</v>
          </cell>
          <cell r="I13">
            <v>330.70535172400002</v>
          </cell>
          <cell r="K13">
            <v>49.605802758599999</v>
          </cell>
          <cell r="L13">
            <v>380.31115448260005</v>
          </cell>
          <cell r="M13">
            <v>1.3733853791200659</v>
          </cell>
          <cell r="N13">
            <v>-3.0184294046594856E-3</v>
          </cell>
          <cell r="O13">
            <v>456.37338537912007</v>
          </cell>
        </row>
        <row r="14">
          <cell r="A14">
            <v>10000805</v>
          </cell>
          <cell r="B14" t="str">
            <v>Определение антител к вирусам гепатита С (ИФА).</v>
          </cell>
          <cell r="C14">
            <v>455</v>
          </cell>
          <cell r="D14">
            <v>0.21</v>
          </cell>
          <cell r="E14">
            <v>15.2650386</v>
          </cell>
          <cell r="F14">
            <v>231.53</v>
          </cell>
          <cell r="G14">
            <v>246.7950386</v>
          </cell>
          <cell r="H14">
            <v>83.910313124000012</v>
          </cell>
          <cell r="I14">
            <v>330.70535172400002</v>
          </cell>
          <cell r="K14">
            <v>49.605802758599999</v>
          </cell>
          <cell r="L14">
            <v>380.31115448260005</v>
          </cell>
          <cell r="M14">
            <v>1.3733853791200659</v>
          </cell>
          <cell r="N14">
            <v>-3.0184294046594856E-3</v>
          </cell>
          <cell r="O14">
            <v>456.37338537912007</v>
          </cell>
        </row>
        <row r="15">
          <cell r="A15">
            <v>10001306</v>
          </cell>
          <cell r="B15" t="str">
            <v>Диагностика антител к вирусу гепатита С + подтверждающий тест методом ИФА</v>
          </cell>
          <cell r="C15">
            <v>413</v>
          </cell>
          <cell r="D15">
            <v>0.21</v>
          </cell>
          <cell r="E15">
            <v>15.2650386</v>
          </cell>
          <cell r="F15">
            <v>163.43</v>
          </cell>
          <cell r="G15">
            <v>178.6950386</v>
          </cell>
          <cell r="H15">
            <v>60.756313124000009</v>
          </cell>
          <cell r="I15">
            <v>239.45135172400001</v>
          </cell>
          <cell r="K15">
            <v>35.917702758600001</v>
          </cell>
          <cell r="L15">
            <v>275.36905448260001</v>
          </cell>
          <cell r="M15">
            <v>-82.557134620879992</v>
          </cell>
          <cell r="N15">
            <v>0.1998962097357869</v>
          </cell>
          <cell r="O15">
            <v>330.44286537912001</v>
          </cell>
        </row>
        <row r="16">
          <cell r="A16">
            <v>10000806</v>
          </cell>
          <cell r="B16" t="str">
            <v>Определение в кале вируса гепатита А (антиген) в ИФА.</v>
          </cell>
          <cell r="C16">
            <v>492</v>
          </cell>
          <cell r="D16">
            <v>0.38</v>
          </cell>
          <cell r="E16">
            <v>27.622450799999999</v>
          </cell>
          <cell r="F16">
            <v>231.53</v>
          </cell>
          <cell r="G16">
            <v>259.1524508</v>
          </cell>
          <cell r="H16">
            <v>88.111833271999998</v>
          </cell>
          <cell r="I16">
            <v>347.26428407200001</v>
          </cell>
          <cell r="K16">
            <v>52.089642610799999</v>
          </cell>
          <cell r="L16">
            <v>399.35392668280002</v>
          </cell>
          <cell r="M16">
            <v>-12.775287980639973</v>
          </cell>
          <cell r="N16">
            <v>2.5966032480975555E-2</v>
          </cell>
          <cell r="O16">
            <v>479.22471201936003</v>
          </cell>
        </row>
        <row r="17">
          <cell r="A17">
            <v>10000807</v>
          </cell>
          <cell r="B17" t="str">
            <v>Определение в кале антигена  ротавирусов методом ИФА.</v>
          </cell>
          <cell r="C17">
            <v>428</v>
          </cell>
          <cell r="D17">
            <v>0.38</v>
          </cell>
          <cell r="E17">
            <v>27.622450799999999</v>
          </cell>
          <cell r="F17">
            <v>226.64</v>
          </cell>
          <cell r="G17">
            <v>254.26245079999998</v>
          </cell>
          <cell r="H17">
            <v>86.449233272000001</v>
          </cell>
          <cell r="I17">
            <v>340.71168407199997</v>
          </cell>
          <cell r="K17">
            <v>51.106752610799994</v>
          </cell>
          <cell r="L17">
            <v>391.81843668279998</v>
          </cell>
          <cell r="M17">
            <v>42.182124019359946</v>
          </cell>
          <cell r="N17">
            <v>-9.855636453121483E-2</v>
          </cell>
          <cell r="O17">
            <v>470.18212401935995</v>
          </cell>
        </row>
        <row r="18">
          <cell r="A18">
            <v>10000809</v>
          </cell>
          <cell r="B18" t="str">
            <v xml:space="preserve">Определение антител к кори методом ИФА в одной сыворотке </v>
          </cell>
          <cell r="C18">
            <v>492</v>
          </cell>
          <cell r="D18">
            <v>0.33</v>
          </cell>
          <cell r="E18">
            <v>23.987917800000002</v>
          </cell>
          <cell r="F18">
            <v>240.62</v>
          </cell>
          <cell r="G18">
            <v>264.6079178</v>
          </cell>
          <cell r="H18">
            <v>89.966692051999999</v>
          </cell>
          <cell r="I18">
            <v>354.57460985199998</v>
          </cell>
          <cell r="K18">
            <v>53.186191477799994</v>
          </cell>
          <cell r="L18">
            <v>407.76080132979996</v>
          </cell>
          <cell r="M18">
            <v>-2.6870384042400701</v>
          </cell>
          <cell r="N18">
            <v>5.4614601712196544E-3</v>
          </cell>
          <cell r="O18">
            <v>489.31296159575993</v>
          </cell>
        </row>
        <row r="19">
          <cell r="A19">
            <v>10000810</v>
          </cell>
          <cell r="B19" t="str">
            <v>Определение антител вируса полиомиелита к 3 типам в одной сыворотке от здоровых людей</v>
          </cell>
          <cell r="C19">
            <v>835</v>
          </cell>
          <cell r="D19">
            <v>4.09</v>
          </cell>
          <cell r="E19">
            <v>297.30479939999998</v>
          </cell>
          <cell r="F19">
            <v>262.55</v>
          </cell>
          <cell r="G19">
            <v>559.85479940000005</v>
          </cell>
          <cell r="H19">
            <v>190.35063179600002</v>
          </cell>
          <cell r="I19">
            <v>750.20543119600006</v>
          </cell>
          <cell r="K19">
            <v>112.53081467940001</v>
          </cell>
          <cell r="L19">
            <v>862.73624587540007</v>
          </cell>
          <cell r="M19">
            <v>200.28349505048004</v>
          </cell>
          <cell r="N19">
            <v>-0.23986047311434736</v>
          </cell>
          <cell r="O19">
            <v>1035.28349505048</v>
          </cell>
        </row>
        <row r="20">
          <cell r="A20">
            <v>10000813</v>
          </cell>
          <cell r="B20" t="str">
            <v>Определение антител к вирусу клещевого энцефалита в одной сыворотке методом ИФА</v>
          </cell>
          <cell r="C20">
            <v>510</v>
          </cell>
          <cell r="D20">
            <v>0.21</v>
          </cell>
          <cell r="E20">
            <v>15.2650386</v>
          </cell>
          <cell r="F20">
            <v>260.98</v>
          </cell>
          <cell r="G20">
            <v>276.24503860000004</v>
          </cell>
          <cell r="H20">
            <v>93.923313124000018</v>
          </cell>
          <cell r="I20">
            <v>370.16835172400005</v>
          </cell>
          <cell r="K20">
            <v>55.525252758600004</v>
          </cell>
          <cell r="L20">
            <v>425.69360448260005</v>
          </cell>
          <cell r="M20">
            <v>0.83232537912005</v>
          </cell>
          <cell r="N20">
            <v>-1.6320105472942157E-3</v>
          </cell>
          <cell r="O20">
            <v>510.83232537912005</v>
          </cell>
          <cell r="Q20">
            <v>500</v>
          </cell>
        </row>
        <row r="21">
          <cell r="A21">
            <v>10000831</v>
          </cell>
          <cell r="B21" t="str">
            <v>Определение антител к вирусу клещевого энцефалита в одной сыворотке методом ИФА - проверочный тест</v>
          </cell>
          <cell r="C21">
            <v>663</v>
          </cell>
          <cell r="D21">
            <v>0.21</v>
          </cell>
          <cell r="E21">
            <v>15.2650386</v>
          </cell>
          <cell r="F21">
            <v>266.08</v>
          </cell>
          <cell r="G21">
            <v>281.34503860000001</v>
          </cell>
          <cell r="H21">
            <v>95.657313124000012</v>
          </cell>
          <cell r="I21">
            <v>377.00235172400005</v>
          </cell>
          <cell r="K21">
            <v>56.550352758600006</v>
          </cell>
          <cell r="L21">
            <v>433.55270448260006</v>
          </cell>
          <cell r="M21">
            <v>-142.73675462087999</v>
          </cell>
          <cell r="N21">
            <v>0.21528922265592759</v>
          </cell>
          <cell r="O21">
            <v>520.26324537912001</v>
          </cell>
        </row>
        <row r="22">
          <cell r="A22">
            <v>10000816</v>
          </cell>
          <cell r="B22" t="str">
            <v>Определение антигена клещевого энцефалита в клещах</v>
          </cell>
          <cell r="C22">
            <v>500</v>
          </cell>
          <cell r="D22">
            <v>6</v>
          </cell>
          <cell r="E22">
            <v>436.14396000000005</v>
          </cell>
          <cell r="F22">
            <v>240.62</v>
          </cell>
          <cell r="G22">
            <v>676.76396</v>
          </cell>
          <cell r="H22">
            <v>230.09974640000002</v>
          </cell>
          <cell r="I22">
            <v>906.86370639999996</v>
          </cell>
          <cell r="K22">
            <v>136.02955595999998</v>
          </cell>
          <cell r="L22">
            <v>1042.8932623599999</v>
          </cell>
          <cell r="M22">
            <v>751.47191483199981</v>
          </cell>
          <cell r="N22">
            <v>-1.5029438296639996</v>
          </cell>
          <cell r="O22">
            <v>1251.4719148319998</v>
          </cell>
          <cell r="Q22">
            <v>500</v>
          </cell>
        </row>
        <row r="23">
          <cell r="A23">
            <v>10000817</v>
          </cell>
          <cell r="B23" t="str">
            <v>Определение антител  на паротит</v>
          </cell>
          <cell r="C23">
            <v>492</v>
          </cell>
          <cell r="D23">
            <v>0.21</v>
          </cell>
          <cell r="E23">
            <v>15.2650386</v>
          </cell>
          <cell r="F23">
            <v>257.3</v>
          </cell>
          <cell r="G23">
            <v>272.56503860000004</v>
          </cell>
          <cell r="H23">
            <v>92.67211312400002</v>
          </cell>
          <cell r="I23">
            <v>365.23715172400006</v>
          </cell>
          <cell r="K23">
            <v>54.785572758600004</v>
          </cell>
          <cell r="L23">
            <v>420.02272448260004</v>
          </cell>
          <cell r="M23">
            <v>12.027269379120014</v>
          </cell>
          <cell r="N23">
            <v>-2.4445669469756126E-2</v>
          </cell>
          <cell r="O23">
            <v>504.02726937912001</v>
          </cell>
        </row>
        <row r="24">
          <cell r="A24">
            <v>10000818</v>
          </cell>
          <cell r="B24" t="str">
            <v>Вирусологическое исследование сточной воды на энтеровирусы</v>
          </cell>
          <cell r="C24">
            <v>2210</v>
          </cell>
          <cell r="D24">
            <v>4.9000000000000004</v>
          </cell>
          <cell r="E24">
            <v>356.184234</v>
          </cell>
          <cell r="F24">
            <v>199.3</v>
          </cell>
          <cell r="G24">
            <v>555.48423400000001</v>
          </cell>
          <cell r="H24">
            <v>188.86463956000003</v>
          </cell>
          <cell r="I24">
            <v>744.34887356000002</v>
          </cell>
          <cell r="K24">
            <v>111.652331034</v>
          </cell>
          <cell r="L24">
            <v>856.001204594</v>
          </cell>
          <cell r="M24">
            <v>-1182.7985544872001</v>
          </cell>
          <cell r="N24">
            <v>0.53520296583131233</v>
          </cell>
          <cell r="O24">
            <v>1027.2014455127999</v>
          </cell>
        </row>
        <row r="25">
          <cell r="A25">
            <v>10000821</v>
          </cell>
          <cell r="B25" t="str">
            <v>Реакция нейтрализации с аутоштаммом парных сывороток от больного на энтеровирусы</v>
          </cell>
          <cell r="C25">
            <v>910</v>
          </cell>
          <cell r="D25">
            <v>6.79</v>
          </cell>
          <cell r="E25">
            <v>493.5695814</v>
          </cell>
          <cell r="F25">
            <v>224.9</v>
          </cell>
          <cell r="G25">
            <v>718.46958140000004</v>
          </cell>
          <cell r="H25">
            <v>244.27965767600003</v>
          </cell>
          <cell r="I25">
            <v>962.74923907600009</v>
          </cell>
          <cell r="K25">
            <v>144.4123858614</v>
          </cell>
          <cell r="L25">
            <v>1107.1616249374001</v>
          </cell>
          <cell r="M25">
            <v>418.59394992488001</v>
          </cell>
          <cell r="N25">
            <v>-0.45999335156580223</v>
          </cell>
          <cell r="O25">
            <v>1328.59394992488</v>
          </cell>
        </row>
        <row r="26">
          <cell r="A26">
            <v>10000822</v>
          </cell>
          <cell r="B26" t="str">
            <v>Исследования секционного материала, смывов на антиген  вируса гриппа методом ИФА</v>
          </cell>
          <cell r="C26">
            <v>731</v>
          </cell>
          <cell r="D26">
            <v>0.56000000000000005</v>
          </cell>
          <cell r="E26">
            <v>40.706769600000001</v>
          </cell>
          <cell r="F26">
            <v>78.819999999999993</v>
          </cell>
          <cell r="G26">
            <v>119.52676959999999</v>
          </cell>
          <cell r="H26">
            <v>40.639101664000002</v>
          </cell>
          <cell r="I26">
            <v>160.165871264</v>
          </cell>
          <cell r="K26">
            <v>24.0248806896</v>
          </cell>
          <cell r="L26">
            <v>184.1907519536</v>
          </cell>
          <cell r="M26">
            <v>-509.97109765568001</v>
          </cell>
          <cell r="N26">
            <v>0.69763488051392619</v>
          </cell>
          <cell r="O26">
            <v>221.02890234431999</v>
          </cell>
        </row>
        <row r="27">
          <cell r="A27">
            <v>10000823</v>
          </cell>
          <cell r="B27" t="str">
            <v>Исследования на птичий грипп  от людей в РТГА.</v>
          </cell>
          <cell r="C27">
            <v>471</v>
          </cell>
          <cell r="D27">
            <v>3</v>
          </cell>
          <cell r="E27">
            <v>218.07198000000002</v>
          </cell>
          <cell r="F27">
            <v>37.450000000000003</v>
          </cell>
          <cell r="G27">
            <v>255.52198000000004</v>
          </cell>
          <cell r="H27">
            <v>86.877473200000026</v>
          </cell>
          <cell r="I27">
            <v>342.39945320000004</v>
          </cell>
          <cell r="K27">
            <v>51.359917980000006</v>
          </cell>
          <cell r="L27">
            <v>393.75937118000002</v>
          </cell>
          <cell r="M27">
            <v>1.5112454160000084</v>
          </cell>
          <cell r="N27">
            <v>-3.2085889936305911E-3</v>
          </cell>
          <cell r="O27">
            <v>472.51124541600001</v>
          </cell>
        </row>
        <row r="28">
          <cell r="A28">
            <v>10000825</v>
          </cell>
          <cell r="B28" t="str">
            <v xml:space="preserve">Исследования на птичий грипп биологического материала от людей </v>
          </cell>
          <cell r="C28">
            <v>471</v>
          </cell>
          <cell r="D28">
            <v>1.25</v>
          </cell>
          <cell r="E28">
            <v>90.863324999999989</v>
          </cell>
          <cell r="F28">
            <v>54.18</v>
          </cell>
          <cell r="G28">
            <v>145.04332499999998</v>
          </cell>
          <cell r="H28">
            <v>49.314730499999996</v>
          </cell>
          <cell r="I28">
            <v>194.35805549999998</v>
          </cell>
          <cell r="K28">
            <v>29.153708324999997</v>
          </cell>
          <cell r="L28">
            <v>223.51176382499997</v>
          </cell>
          <cell r="M28">
            <v>-202.78588341000005</v>
          </cell>
          <cell r="N28">
            <v>0.43054327687898103</v>
          </cell>
          <cell r="O28">
            <v>268.21411658999995</v>
          </cell>
        </row>
        <row r="29">
          <cell r="A29">
            <v>10000827</v>
          </cell>
          <cell r="B29" t="str">
            <v>Вирусологическое исследование  водопроводной (питьевой) воды на энтеровирусы</v>
          </cell>
          <cell r="C29">
            <v>2276</v>
          </cell>
          <cell r="D29">
            <v>5</v>
          </cell>
          <cell r="E29">
            <v>363.45329999999996</v>
          </cell>
          <cell r="F29">
            <v>199</v>
          </cell>
          <cell r="G29">
            <v>562.4532999999999</v>
          </cell>
          <cell r="H29">
            <v>191.23412199999999</v>
          </cell>
          <cell r="I29">
            <v>753.68742199999986</v>
          </cell>
          <cell r="K29">
            <v>113.05311329999998</v>
          </cell>
          <cell r="L29">
            <v>866.74053529999981</v>
          </cell>
          <cell r="M29">
            <v>-1235.9113576400002</v>
          </cell>
          <cell r="N29">
            <v>0.54301904992970129</v>
          </cell>
          <cell r="O29">
            <v>1040.0886423599998</v>
          </cell>
        </row>
        <row r="30">
          <cell r="A30">
            <v>10000828</v>
          </cell>
          <cell r="B30" t="str">
            <v>Типирование выделенных штаммов энтеровирусов  в РН (водопроводная, питьевая вода) с положительным результатом</v>
          </cell>
          <cell r="C30">
            <v>4520</v>
          </cell>
          <cell r="D30">
            <v>10</v>
          </cell>
          <cell r="E30">
            <v>726.90659999999991</v>
          </cell>
          <cell r="F30">
            <v>1317.02</v>
          </cell>
          <cell r="G30">
            <v>2043.9265999999998</v>
          </cell>
          <cell r="H30">
            <v>694.93504399999995</v>
          </cell>
          <cell r="I30">
            <v>2738.8616439999996</v>
          </cell>
          <cell r="K30">
            <v>410.82924659999992</v>
          </cell>
          <cell r="L30">
            <v>3149.6908905999994</v>
          </cell>
          <cell r="M30">
            <v>-740.37093128000106</v>
          </cell>
          <cell r="N30">
            <v>0.16379887860177014</v>
          </cell>
          <cell r="O30">
            <v>3779.6290687199989</v>
          </cell>
        </row>
        <row r="31">
          <cell r="A31">
            <v>10000829</v>
          </cell>
          <cell r="B31" t="str">
            <v>Вирусологическое исследование речной воды и открытых водоемов на энтеровирусы с отрицательным результатом</v>
          </cell>
          <cell r="C31" t="e">
            <v>#N/A</v>
          </cell>
          <cell r="D31" t="e">
            <v>#N/A</v>
          </cell>
          <cell r="E31" t="e">
            <v>#N/A</v>
          </cell>
          <cell r="F31">
            <v>175.31</v>
          </cell>
          <cell r="G31" t="e">
            <v>#N/A</v>
          </cell>
          <cell r="H31" t="e">
            <v>#N/A</v>
          </cell>
          <cell r="I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</row>
        <row r="32">
          <cell r="A32">
            <v>10000992</v>
          </cell>
          <cell r="B32" t="str">
            <v>Исследование воды на ротавирус методом ИФА с использованием макропористого стекла.</v>
          </cell>
          <cell r="C32">
            <v>835</v>
          </cell>
          <cell r="D32">
            <v>1</v>
          </cell>
          <cell r="E32">
            <v>72.690659999999994</v>
          </cell>
          <cell r="F32">
            <v>189.66</v>
          </cell>
          <cell r="G32">
            <v>262.35066</v>
          </cell>
          <cell r="H32">
            <v>89.199224400000006</v>
          </cell>
          <cell r="I32">
            <v>351.5498844</v>
          </cell>
          <cell r="K32">
            <v>52.732482659999995</v>
          </cell>
          <cell r="L32">
            <v>404.28236706000001</v>
          </cell>
          <cell r="M32">
            <v>-349.86115952800003</v>
          </cell>
          <cell r="N32">
            <v>0.41899540063233537</v>
          </cell>
          <cell r="O32">
            <v>485.13884047199997</v>
          </cell>
        </row>
        <row r="33">
          <cell r="A33">
            <v>10000994</v>
          </cell>
          <cell r="B33" t="str">
            <v>Исследование воды на антиген А в ИФА с использованием МПС.</v>
          </cell>
          <cell r="C33">
            <v>492</v>
          </cell>
          <cell r="D33">
            <v>1</v>
          </cell>
          <cell r="E33">
            <v>72.690659999999994</v>
          </cell>
          <cell r="F33">
            <v>69.930000000000007</v>
          </cell>
          <cell r="G33">
            <v>142.62065999999999</v>
          </cell>
          <cell r="H33">
            <v>48.491024400000001</v>
          </cell>
          <cell r="I33">
            <v>191.1116844</v>
          </cell>
          <cell r="K33">
            <v>28.66675266</v>
          </cell>
          <cell r="L33">
            <v>219.77843705999999</v>
          </cell>
          <cell r="M33">
            <v>-228.26587552800004</v>
          </cell>
          <cell r="N33">
            <v>0.46395503156097567</v>
          </cell>
          <cell r="O33">
            <v>263.73412447199996</v>
          </cell>
        </row>
        <row r="34">
          <cell r="A34">
            <v>10000997</v>
          </cell>
          <cell r="B34" t="str">
            <v>Определение антител к ЛЗН методом ИФА с отрицательным результатом</v>
          </cell>
          <cell r="C34">
            <v>428</v>
          </cell>
          <cell r="D34">
            <v>0.21</v>
          </cell>
          <cell r="E34">
            <v>15.2650386</v>
          </cell>
          <cell r="F34">
            <v>163.71</v>
          </cell>
          <cell r="G34">
            <v>178.9750386</v>
          </cell>
          <cell r="H34">
            <v>60.851513124000007</v>
          </cell>
          <cell r="I34">
            <v>239.82655172400001</v>
          </cell>
          <cell r="K34">
            <v>35.973982758600002</v>
          </cell>
          <cell r="L34">
            <v>275.80053448260003</v>
          </cell>
          <cell r="M34">
            <v>-97.039358620879966</v>
          </cell>
          <cell r="N34">
            <v>0.22672747341327096</v>
          </cell>
          <cell r="O34">
            <v>330.96064137912003</v>
          </cell>
        </row>
        <row r="35">
          <cell r="A35">
            <v>10001312</v>
          </cell>
          <cell r="B35" t="str">
            <v>Определение антител к ЛЗН методом ИФА с положительным результатом</v>
          </cell>
          <cell r="C35">
            <v>802</v>
          </cell>
          <cell r="D35">
            <v>0.63</v>
          </cell>
          <cell r="E35">
            <v>45.795115799999998</v>
          </cell>
          <cell r="F35">
            <v>388.49</v>
          </cell>
          <cell r="G35">
            <v>434.28511580000003</v>
          </cell>
          <cell r="H35">
            <v>147.65693937200001</v>
          </cell>
          <cell r="I35">
            <v>581.94205517199998</v>
          </cell>
          <cell r="K35">
            <v>87.291308275799992</v>
          </cell>
          <cell r="L35">
            <v>669.2333634478</v>
          </cell>
          <cell r="M35">
            <v>1.0800361373600254</v>
          </cell>
          <cell r="N35">
            <v>-1.3466784755112537E-3</v>
          </cell>
          <cell r="O35">
            <v>803.08003613736003</v>
          </cell>
        </row>
        <row r="36">
          <cell r="A36">
            <v>10000950</v>
          </cell>
          <cell r="B36" t="str">
            <v>Химический  контроль  автоклавов</v>
          </cell>
          <cell r="C36" t="e">
            <v>#N/A</v>
          </cell>
          <cell r="D36" t="e">
            <v>#N/A</v>
          </cell>
          <cell r="E36" t="e">
            <v>#N/A</v>
          </cell>
          <cell r="F36">
            <v>26.9</v>
          </cell>
          <cell r="G36" t="e">
            <v>#N/A</v>
          </cell>
          <cell r="H36" t="e">
            <v>#N/A</v>
          </cell>
          <cell r="I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</row>
        <row r="37">
          <cell r="A37">
            <v>10000177</v>
          </cell>
          <cell r="B37" t="str">
            <v>Бактериологическое исследование воздуха закрытых помещений.</v>
          </cell>
          <cell r="C37">
            <v>225</v>
          </cell>
          <cell r="D37">
            <v>1.88</v>
          </cell>
          <cell r="E37">
            <v>136.65844079999999</v>
          </cell>
          <cell r="F37">
            <v>0</v>
          </cell>
          <cell r="G37">
            <v>136.65844079999999</v>
          </cell>
          <cell r="H37">
            <v>46.463869872000004</v>
          </cell>
          <cell r="I37">
            <v>183.122310672</v>
          </cell>
          <cell r="K37">
            <v>27.4683466008</v>
          </cell>
          <cell r="L37">
            <v>210.5906572728</v>
          </cell>
          <cell r="M37">
            <v>27.708788727360002</v>
          </cell>
          <cell r="N37">
            <v>-0.12315017212160001</v>
          </cell>
          <cell r="O37">
            <v>252.70878872736</v>
          </cell>
        </row>
        <row r="38">
          <cell r="A38">
            <v>10001301</v>
          </cell>
          <cell r="B38" t="str">
            <v>Диагностика антител к цитамегаловирусу методом ИФА</v>
          </cell>
          <cell r="C38">
            <v>472</v>
          </cell>
          <cell r="D38">
            <v>0.21</v>
          </cell>
          <cell r="E38">
            <v>15.2650386</v>
          </cell>
          <cell r="F38">
            <v>163.43</v>
          </cell>
          <cell r="G38">
            <v>178.6950386</v>
          </cell>
          <cell r="H38">
            <v>60.756313124000009</v>
          </cell>
          <cell r="I38">
            <v>239.45135172400001</v>
          </cell>
          <cell r="K38">
            <v>35.917702758600001</v>
          </cell>
          <cell r="L38">
            <v>275.36905448260001</v>
          </cell>
          <cell r="M38">
            <v>-141.55713462087999</v>
          </cell>
          <cell r="N38">
            <v>0.29990918351881352</v>
          </cell>
          <cell r="O38">
            <v>330.44286537912001</v>
          </cell>
        </row>
        <row r="39">
          <cell r="A39">
            <v>10001302</v>
          </cell>
          <cell r="B39" t="str">
            <v>Диагностика антител к вирусу простого герпеса 1 и 2 типов методом ИФА</v>
          </cell>
          <cell r="C39">
            <v>449</v>
          </cell>
          <cell r="D39">
            <v>0.21</v>
          </cell>
          <cell r="E39">
            <v>15.2650386</v>
          </cell>
          <cell r="F39">
            <v>163.43</v>
          </cell>
          <cell r="G39">
            <v>178.6950386</v>
          </cell>
          <cell r="H39">
            <v>60.756313124000009</v>
          </cell>
          <cell r="I39">
            <v>239.45135172400001</v>
          </cell>
          <cell r="K39">
            <v>35.917702758600001</v>
          </cell>
          <cell r="L39">
            <v>275.36905448260001</v>
          </cell>
          <cell r="M39">
            <v>-118.55713462087999</v>
          </cell>
          <cell r="N39">
            <v>0.26404707042512249</v>
          </cell>
          <cell r="O39">
            <v>330.44286537912001</v>
          </cell>
        </row>
        <row r="40">
          <cell r="A40">
            <v>10001305</v>
          </cell>
          <cell r="B40" t="str">
            <v>Диагностика маркеров вирусного гепатита В методом ИФА</v>
          </cell>
          <cell r="C40" t="e">
            <v>#N/A</v>
          </cell>
          <cell r="D40" t="e">
            <v>#N/A</v>
          </cell>
          <cell r="E40" t="e">
            <v>#N/A</v>
          </cell>
          <cell r="F40">
            <v>163.43</v>
          </cell>
          <cell r="G40" t="e">
            <v>#N/A</v>
          </cell>
          <cell r="H40" t="e">
            <v>#N/A</v>
          </cell>
          <cell r="I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</row>
        <row r="41">
          <cell r="A41">
            <v>10001309</v>
          </cell>
          <cell r="B41" t="str">
            <v>Диагностика антител к вирусу Эпштейна-Барр методом ИФА</v>
          </cell>
          <cell r="C41">
            <v>450</v>
          </cell>
          <cell r="D41">
            <v>0.21</v>
          </cell>
          <cell r="E41">
            <v>15.2650386</v>
          </cell>
          <cell r="F41">
            <v>163.43</v>
          </cell>
          <cell r="G41">
            <v>178.6950386</v>
          </cell>
          <cell r="H41">
            <v>60.756313124000009</v>
          </cell>
          <cell r="I41">
            <v>239.45135172400001</v>
          </cell>
          <cell r="K41">
            <v>35.917702758600001</v>
          </cell>
          <cell r="L41">
            <v>275.36905448260001</v>
          </cell>
          <cell r="M41">
            <v>-119.55713462087999</v>
          </cell>
          <cell r="N41">
            <v>0.26568252137973331</v>
          </cell>
          <cell r="O41">
            <v>330.44286537912001</v>
          </cell>
        </row>
        <row r="42">
          <cell r="A42">
            <v>10001310</v>
          </cell>
          <cell r="B42" t="str">
            <v>Определение антител к ВИЧ 1,2 и антигена р24 ВИЧ - 1 методом ИФА (комплект)</v>
          </cell>
          <cell r="C42">
            <v>342</v>
          </cell>
          <cell r="D42">
            <v>0.21</v>
          </cell>
          <cell r="E42">
            <v>15.2650386</v>
          </cell>
          <cell r="F42">
            <v>246.08</v>
          </cell>
          <cell r="G42">
            <v>261.34503860000001</v>
          </cell>
          <cell r="H42">
            <v>88.857313124000015</v>
          </cell>
          <cell r="I42">
            <v>350.20235172400004</v>
          </cell>
          <cell r="K42">
            <v>52.530352758600003</v>
          </cell>
          <cell r="L42">
            <v>402.73270448260007</v>
          </cell>
          <cell r="M42">
            <v>141.27924537912008</v>
          </cell>
          <cell r="N42">
            <v>-0.41309720871087746</v>
          </cell>
          <cell r="O42">
            <v>483.27924537912008</v>
          </cell>
        </row>
        <row r="43">
          <cell r="A43">
            <v>10001311</v>
          </cell>
          <cell r="B43" t="str">
            <v>Определение антител класс М к Treponema pallidum методом ИФА</v>
          </cell>
          <cell r="C43">
            <v>257</v>
          </cell>
          <cell r="D43">
            <v>0.21</v>
          </cell>
          <cell r="E43">
            <v>15.2650386</v>
          </cell>
          <cell r="F43">
            <v>246.08</v>
          </cell>
          <cell r="G43">
            <v>261.34503860000001</v>
          </cell>
          <cell r="H43">
            <v>88.857313124000015</v>
          </cell>
          <cell r="I43">
            <v>350.20235172400004</v>
          </cell>
          <cell r="K43">
            <v>52.530352758600003</v>
          </cell>
          <cell r="L43">
            <v>402.73270448260007</v>
          </cell>
          <cell r="M43">
            <v>226.27924537912008</v>
          </cell>
          <cell r="N43">
            <v>-0.88046398980202367</v>
          </cell>
          <cell r="O43">
            <v>483.27924537912008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>
            <v>123</v>
          </cell>
          <cell r="D44">
            <v>0.33</v>
          </cell>
          <cell r="E44">
            <v>23.987917800000002</v>
          </cell>
          <cell r="F44">
            <v>62.11</v>
          </cell>
          <cell r="G44">
            <v>86.097917800000005</v>
          </cell>
          <cell r="H44">
            <v>29.273292052000002</v>
          </cell>
          <cell r="I44">
            <v>115.37120985200001</v>
          </cell>
          <cell r="K44">
            <v>17.3056814778</v>
          </cell>
          <cell r="L44">
            <v>132.67689132980001</v>
          </cell>
          <cell r="M44">
            <v>36.212269595760006</v>
          </cell>
          <cell r="N44">
            <v>-0.29440869590048785</v>
          </cell>
          <cell r="O44">
            <v>159.21226959576001</v>
          </cell>
        </row>
        <row r="45">
          <cell r="A45" t="str">
            <v>Лаборатория особо опасных инфекций</v>
          </cell>
        </row>
        <row r="46">
          <cell r="A46">
            <v>20000762</v>
          </cell>
          <cell r="B46" t="str">
            <v>Исследование воды на иерсинии методом мембранного фильтрования</v>
          </cell>
          <cell r="C46">
            <v>360</v>
          </cell>
          <cell r="D46">
            <v>2.06</v>
          </cell>
          <cell r="E46">
            <v>141.64275720000001</v>
          </cell>
          <cell r="F46">
            <v>0</v>
          </cell>
          <cell r="G46">
            <v>141.64275720000001</v>
          </cell>
          <cell r="H46">
            <v>48.158537448000004</v>
          </cell>
          <cell r="I46">
            <v>189.80129464800001</v>
          </cell>
          <cell r="K46">
            <v>28.470194197200001</v>
          </cell>
          <cell r="L46">
            <v>218.2714888452</v>
          </cell>
          <cell r="M46">
            <v>-98.074213385760004</v>
          </cell>
          <cell r="N46">
            <v>0.272428370516</v>
          </cell>
          <cell r="O46">
            <v>261.92578661424</v>
          </cell>
        </row>
        <row r="47">
          <cell r="A47">
            <v>20000763</v>
          </cell>
          <cell r="B47" t="str">
            <v>Исследование методом биопроб на туляремию</v>
          </cell>
          <cell r="C47">
            <v>1778</v>
          </cell>
          <cell r="D47">
            <v>3.67</v>
          </cell>
          <cell r="E47">
            <v>252.34413540000003</v>
          </cell>
          <cell r="F47">
            <v>331.39799999999997</v>
          </cell>
          <cell r="G47">
            <v>583.74213540000005</v>
          </cell>
          <cell r="H47">
            <v>198.47232603600003</v>
          </cell>
          <cell r="I47">
            <v>782.21446143600008</v>
          </cell>
          <cell r="K47">
            <v>117.3321692154</v>
          </cell>
          <cell r="L47">
            <v>899.54663065140005</v>
          </cell>
          <cell r="M47">
            <v>-698.54404321831998</v>
          </cell>
          <cell r="N47">
            <v>0.39288191407104611</v>
          </cell>
          <cell r="O47">
            <v>1079.45595678168</v>
          </cell>
        </row>
        <row r="48">
          <cell r="A48">
            <v>20000764</v>
          </cell>
          <cell r="B48" t="str">
            <v>Идентификация возбудителя туляремии</v>
          </cell>
          <cell r="C48">
            <v>1867</v>
          </cell>
          <cell r="D48">
            <v>9.17</v>
          </cell>
          <cell r="E48">
            <v>630.51654540000004</v>
          </cell>
          <cell r="F48">
            <v>340.37399999999997</v>
          </cell>
          <cell r="G48">
            <v>970.89054540000006</v>
          </cell>
          <cell r="H48">
            <v>330.10278543600003</v>
          </cell>
          <cell r="I48">
            <v>1300.993330836</v>
          </cell>
          <cell r="K48">
            <v>195.14899962539999</v>
          </cell>
          <cell r="L48">
            <v>1496.1423304614</v>
          </cell>
          <cell r="M48">
            <v>-71.629203446320162</v>
          </cell>
          <cell r="N48">
            <v>3.836593650043929E-2</v>
          </cell>
          <cell r="O48">
            <v>1795.3707965536798</v>
          </cell>
        </row>
        <row r="49">
          <cell r="A49">
            <v>20000765</v>
          </cell>
          <cell r="B49" t="str">
            <v>Исследования на псевдотуберкулез серологические от людей и грызунов (РНГА)</v>
          </cell>
          <cell r="C49">
            <v>428</v>
          </cell>
          <cell r="D49">
            <v>0.79</v>
          </cell>
          <cell r="E49">
            <v>54.319309800000006</v>
          </cell>
          <cell r="F49">
            <v>92.279399999999995</v>
          </cell>
          <cell r="G49">
            <v>146.59870979999999</v>
          </cell>
          <cell r="H49">
            <v>49.843561332</v>
          </cell>
          <cell r="I49">
            <v>196.442271132</v>
          </cell>
          <cell r="K49">
            <v>29.466340669799997</v>
          </cell>
          <cell r="L49">
            <v>225.90861180179999</v>
          </cell>
          <cell r="M49">
            <v>-156.90966583784001</v>
          </cell>
          <cell r="N49">
            <v>0.36661136878</v>
          </cell>
          <cell r="O49">
            <v>271.09033416215999</v>
          </cell>
        </row>
        <row r="50">
          <cell r="A50">
            <v>20000766</v>
          </cell>
          <cell r="B50" t="str">
            <v>Бактериологическое исследование на псевдотуберкулез от людей, грызунов, из объектов внешней среды.</v>
          </cell>
          <cell r="C50">
            <v>551</v>
          </cell>
          <cell r="D50">
            <v>1.67</v>
          </cell>
          <cell r="E50">
            <v>114.82689540000001</v>
          </cell>
          <cell r="F50">
            <v>39.739200000000004</v>
          </cell>
          <cell r="G50">
            <v>154.56609540000002</v>
          </cell>
          <cell r="H50">
            <v>52.552472436000009</v>
          </cell>
          <cell r="I50">
            <v>207.11856783600004</v>
          </cell>
          <cell r="K50">
            <v>31.067785175400005</v>
          </cell>
          <cell r="L50">
            <v>238.18635301140006</v>
          </cell>
          <cell r="M50">
            <v>-265.17637638631993</v>
          </cell>
          <cell r="N50">
            <v>0.48126384099150621</v>
          </cell>
          <cell r="O50">
            <v>285.82362361368007</v>
          </cell>
        </row>
        <row r="51">
          <cell r="A51">
            <v>20000767</v>
          </cell>
          <cell r="B51" t="str">
            <v>Исследования на иерсиниоз серологическим методом от людей и грызунов  (РНГА)</v>
          </cell>
          <cell r="C51">
            <v>428</v>
          </cell>
          <cell r="D51">
            <v>0.79</v>
          </cell>
          <cell r="E51">
            <v>54.319309800000006</v>
          </cell>
          <cell r="F51">
            <v>109.82340000000001</v>
          </cell>
          <cell r="G51">
            <v>164.14270980000001</v>
          </cell>
          <cell r="H51">
            <v>55.808521332000005</v>
          </cell>
          <cell r="I51">
            <v>219.951231132</v>
          </cell>
          <cell r="K51">
            <v>32.992684669799999</v>
          </cell>
          <cell r="L51">
            <v>252.94391580180002</v>
          </cell>
          <cell r="M51">
            <v>-124.46730103784</v>
          </cell>
          <cell r="N51">
            <v>0.29081145102299066</v>
          </cell>
          <cell r="O51">
            <v>303.53269896216</v>
          </cell>
        </row>
        <row r="52">
          <cell r="A52">
            <v>20000768</v>
          </cell>
          <cell r="B52" t="str">
            <v>Бактериологическое исследование на иерсиниоз  от людей, грызунов, из объектов внешней среды</v>
          </cell>
          <cell r="C52">
            <v>433</v>
          </cell>
          <cell r="D52">
            <v>1.67</v>
          </cell>
          <cell r="E52">
            <v>114.82689540000001</v>
          </cell>
          <cell r="F52">
            <v>39.739200000000004</v>
          </cell>
          <cell r="G52">
            <v>154.56609540000002</v>
          </cell>
          <cell r="H52">
            <v>52.552472436000009</v>
          </cell>
          <cell r="I52">
            <v>207.11856783600004</v>
          </cell>
          <cell r="K52">
            <v>31.067785175400005</v>
          </cell>
          <cell r="L52">
            <v>238.18635301140006</v>
          </cell>
          <cell r="M52">
            <v>-147.17637638631993</v>
          </cell>
          <cell r="N52">
            <v>0.33989925262429543</v>
          </cell>
          <cell r="O52">
            <v>285.82362361368007</v>
          </cell>
        </row>
        <row r="53">
          <cell r="A53">
            <v>20000769</v>
          </cell>
          <cell r="B53" t="str">
            <v>Исследования на сыпной тиф методом РНГА  от людей</v>
          </cell>
          <cell r="C53">
            <v>572</v>
          </cell>
          <cell r="D53">
            <v>0.79</v>
          </cell>
          <cell r="E53">
            <v>54.319309800000006</v>
          </cell>
          <cell r="F53">
            <v>199.44060000000002</v>
          </cell>
          <cell r="G53">
            <v>253.75990980000003</v>
          </cell>
          <cell r="H53">
            <v>86.278369332000011</v>
          </cell>
          <cell r="I53">
            <v>340.03827913200007</v>
          </cell>
          <cell r="K53">
            <v>51.005741869800012</v>
          </cell>
          <cell r="L53">
            <v>391.0440210018001</v>
          </cell>
          <cell r="M53">
            <v>-102.74717479783988</v>
          </cell>
          <cell r="N53">
            <v>0.17962792796825153</v>
          </cell>
          <cell r="O53">
            <v>469.25282520216012</v>
          </cell>
        </row>
        <row r="54">
          <cell r="A54">
            <v>20000780</v>
          </cell>
          <cell r="B54" t="str">
            <v>Исследования на бруцеллез реакцией Хеддлсона  от людей</v>
          </cell>
          <cell r="C54">
            <v>278</v>
          </cell>
          <cell r="D54">
            <v>0.88</v>
          </cell>
          <cell r="E54">
            <v>60.507585599999999</v>
          </cell>
          <cell r="F54">
            <v>23.439600000000002</v>
          </cell>
          <cell r="G54">
            <v>83.947185599999997</v>
          </cell>
          <cell r="H54">
            <v>28.542043104000001</v>
          </cell>
          <cell r="I54">
            <v>112.489228704</v>
          </cell>
          <cell r="K54">
            <v>16.873384305599998</v>
          </cell>
          <cell r="L54">
            <v>129.36261300960001</v>
          </cell>
          <cell r="M54">
            <v>-122.76486438847999</v>
          </cell>
          <cell r="N54">
            <v>0.44160023161323736</v>
          </cell>
          <cell r="O54">
            <v>155.23513561152001</v>
          </cell>
        </row>
        <row r="55">
          <cell r="A55">
            <v>20000781</v>
          </cell>
          <cell r="B55" t="str">
            <v>Исследования на бруцеллез методом Райта от людей</v>
          </cell>
          <cell r="C55">
            <v>369</v>
          </cell>
          <cell r="D55">
            <v>0.88</v>
          </cell>
          <cell r="E55">
            <v>60.507585599999999</v>
          </cell>
          <cell r="F55">
            <v>97.2774</v>
          </cell>
          <cell r="G55">
            <v>157.7849856</v>
          </cell>
          <cell r="H55">
            <v>53.646895104000002</v>
          </cell>
          <cell r="I55">
            <v>211.43188070400001</v>
          </cell>
          <cell r="K55">
            <v>31.714782105600001</v>
          </cell>
          <cell r="L55">
            <v>243.1466628096</v>
          </cell>
          <cell r="M55">
            <v>-77.224004628480031</v>
          </cell>
          <cell r="N55">
            <v>0.20927914533463424</v>
          </cell>
          <cell r="O55">
            <v>291.77599537151997</v>
          </cell>
        </row>
        <row r="56">
          <cell r="A56">
            <v>20000783</v>
          </cell>
          <cell r="B56" t="str">
            <v>Исследования на ботулизм методом РН с поливалентной сывороткой.</v>
          </cell>
          <cell r="C56">
            <v>2402</v>
          </cell>
          <cell r="D56">
            <v>3</v>
          </cell>
          <cell r="E56">
            <v>206.27586000000002</v>
          </cell>
          <cell r="F56">
            <v>579.92099999999994</v>
          </cell>
          <cell r="G56">
            <v>786.19686000000002</v>
          </cell>
          <cell r="H56">
            <v>267.30693240000005</v>
          </cell>
          <cell r="I56">
            <v>1053.5037924000001</v>
          </cell>
          <cell r="K56">
            <v>158.02556885999999</v>
          </cell>
          <cell r="L56">
            <v>1211.5293612600001</v>
          </cell>
          <cell r="M56">
            <v>-948.16476648799994</v>
          </cell>
          <cell r="N56">
            <v>0.39473970295087424</v>
          </cell>
          <cell r="O56">
            <v>1453.8352335120001</v>
          </cell>
        </row>
        <row r="57">
          <cell r="A57">
            <v>20000784</v>
          </cell>
          <cell r="B57" t="str">
            <v>Исследования на сибирскую язву от людей и объектов внешней среды бакпосев, биопроба, люм. микроскопия.</v>
          </cell>
          <cell r="C57">
            <v>2691</v>
          </cell>
          <cell r="D57">
            <v>4.9800000000000004</v>
          </cell>
          <cell r="E57">
            <v>342.41792760000004</v>
          </cell>
          <cell r="F57">
            <v>162.9246</v>
          </cell>
          <cell r="G57">
            <v>505.34252760000004</v>
          </cell>
          <cell r="H57">
            <v>171.81645938400001</v>
          </cell>
          <cell r="I57">
            <v>677.15898698400008</v>
          </cell>
          <cell r="K57">
            <v>101.57384804760001</v>
          </cell>
          <cell r="L57">
            <v>778.73283503160008</v>
          </cell>
          <cell r="M57">
            <v>-1756.52059796208</v>
          </cell>
          <cell r="N57">
            <v>0.6527389810338462</v>
          </cell>
          <cell r="O57">
            <v>934.47940203792007</v>
          </cell>
        </row>
        <row r="58">
          <cell r="A58">
            <v>20000788</v>
          </cell>
          <cell r="B58" t="str">
            <v>Исследования на холеру:  контроль питательных сред</v>
          </cell>
          <cell r="C58">
            <v>1086</v>
          </cell>
          <cell r="D58">
            <v>4.33</v>
          </cell>
          <cell r="E58">
            <v>297.72482460000003</v>
          </cell>
          <cell r="F58">
            <v>141.46379999999999</v>
          </cell>
          <cell r="G58">
            <v>439.18862460000003</v>
          </cell>
          <cell r="H58">
            <v>149.32413236400001</v>
          </cell>
          <cell r="I58">
            <v>588.512756964</v>
          </cell>
          <cell r="K58">
            <v>88.276913544599992</v>
          </cell>
          <cell r="L58">
            <v>676.78967050860001</v>
          </cell>
          <cell r="M58">
            <v>-273.85239538968005</v>
          </cell>
          <cell r="N58">
            <v>0.25216610993524868</v>
          </cell>
          <cell r="O58">
            <v>812.14760461031995</v>
          </cell>
        </row>
        <row r="59">
          <cell r="A59">
            <v>20000789</v>
          </cell>
          <cell r="B59" t="str">
            <v>Исследования на холеру:  бак. метод  - люди по эпид. показаниям</v>
          </cell>
          <cell r="C59">
            <v>1054</v>
          </cell>
          <cell r="D59">
            <v>1.0900000000000001</v>
          </cell>
          <cell r="E59">
            <v>74.946895800000007</v>
          </cell>
          <cell r="F59">
            <v>419.40360000000004</v>
          </cell>
          <cell r="G59">
            <v>494.35049580000003</v>
          </cell>
          <cell r="H59">
            <v>168.07916857200001</v>
          </cell>
          <cell r="I59">
            <v>662.42966437200005</v>
          </cell>
          <cell r="K59">
            <v>99.364449655800001</v>
          </cell>
          <cell r="L59">
            <v>761.79411402780011</v>
          </cell>
          <cell r="M59">
            <v>-139.84706316663994</v>
          </cell>
          <cell r="N59">
            <v>0.1326822231182542</v>
          </cell>
          <cell r="O59">
            <v>914.15293683336006</v>
          </cell>
        </row>
        <row r="60">
          <cell r="A60">
            <v>20000790</v>
          </cell>
          <cell r="B60" t="str">
            <v>Исследования на холеру:  бак. метод - вода,  продукты, гидробионты и другие объекты внешней среды.</v>
          </cell>
          <cell r="C60">
            <v>1257</v>
          </cell>
          <cell r="D60">
            <v>2</v>
          </cell>
          <cell r="E60">
            <v>137.51724000000002</v>
          </cell>
          <cell r="F60">
            <v>469.74059999999997</v>
          </cell>
          <cell r="G60">
            <v>607.25783999999999</v>
          </cell>
          <cell r="H60">
            <v>206.4676656</v>
          </cell>
          <cell r="I60">
            <v>813.72550560000002</v>
          </cell>
          <cell r="K60">
            <v>122.05882584</v>
          </cell>
          <cell r="L60">
            <v>935.78433143999996</v>
          </cell>
          <cell r="M60">
            <v>-134.05880227200009</v>
          </cell>
          <cell r="N60">
            <v>0.10664980292124113</v>
          </cell>
          <cell r="O60">
            <v>1122.9411977279999</v>
          </cell>
        </row>
        <row r="61">
          <cell r="A61">
            <v>20000792</v>
          </cell>
          <cell r="B61" t="str">
            <v>Исследования на туляремию методом РА от людей</v>
          </cell>
          <cell r="C61">
            <v>460</v>
          </cell>
          <cell r="D61">
            <v>0.88</v>
          </cell>
          <cell r="E61">
            <v>60.507585599999999</v>
          </cell>
          <cell r="F61">
            <v>92.636399999999995</v>
          </cell>
          <cell r="G61">
            <v>153.14398560000001</v>
          </cell>
          <cell r="H61">
            <v>52.068955104000004</v>
          </cell>
          <cell r="I61">
            <v>205.212940704</v>
          </cell>
          <cell r="K61">
            <v>30.781941105599998</v>
          </cell>
          <cell r="L61">
            <v>235.9948818096</v>
          </cell>
          <cell r="M61">
            <v>-176.80614182848001</v>
          </cell>
          <cell r="N61">
            <v>0.38436117788800001</v>
          </cell>
          <cell r="O61">
            <v>283.19385817151999</v>
          </cell>
        </row>
        <row r="62">
          <cell r="A62">
            <v>20000793</v>
          </cell>
          <cell r="B62" t="str">
            <v>Исследования на туляремию методом РНГА  от людей, грызунов</v>
          </cell>
          <cell r="C62">
            <v>514</v>
          </cell>
          <cell r="D62">
            <v>0.79</v>
          </cell>
          <cell r="E62">
            <v>54.319309800000006</v>
          </cell>
          <cell r="F62">
            <v>147.5532</v>
          </cell>
          <cell r="G62">
            <v>201.87250980000002</v>
          </cell>
          <cell r="H62">
            <v>68.636653332000009</v>
          </cell>
          <cell r="I62">
            <v>270.50916313200003</v>
          </cell>
          <cell r="K62">
            <v>40.576374469800001</v>
          </cell>
          <cell r="L62">
            <v>311.08553760180001</v>
          </cell>
          <cell r="M62">
            <v>-140.69735487783998</v>
          </cell>
          <cell r="N62">
            <v>0.27373026240824899</v>
          </cell>
          <cell r="O62">
            <v>373.30264512216002</v>
          </cell>
        </row>
        <row r="63">
          <cell r="A63">
            <v>20000794</v>
          </cell>
          <cell r="B63" t="str">
            <v>Исследования на туляремию методом РНАТ – грызуны, клещи и т. п.</v>
          </cell>
          <cell r="C63">
            <v>626</v>
          </cell>
          <cell r="D63">
            <v>1.46</v>
          </cell>
          <cell r="E63">
            <v>100.3875852</v>
          </cell>
          <cell r="F63">
            <v>93.207599999999999</v>
          </cell>
          <cell r="G63">
            <v>193.5951852</v>
          </cell>
          <cell r="H63">
            <v>65.822362968000007</v>
          </cell>
          <cell r="I63">
            <v>259.417548168</v>
          </cell>
          <cell r="K63">
            <v>38.912632225199999</v>
          </cell>
          <cell r="L63">
            <v>298.33018039320001</v>
          </cell>
          <cell r="M63">
            <v>-268.00378352816</v>
          </cell>
          <cell r="N63">
            <v>0.42812105994913741</v>
          </cell>
          <cell r="O63">
            <v>357.99621647184</v>
          </cell>
        </row>
        <row r="64">
          <cell r="A64">
            <v>20000795</v>
          </cell>
          <cell r="B64" t="str">
            <v>Иммуноферментный анализ (ИФА) - определение антигена коксиелл Бернета (Ку-лихорадка) во внешней среде.</v>
          </cell>
          <cell r="C64">
            <v>546</v>
          </cell>
          <cell r="D64">
            <v>0.92</v>
          </cell>
          <cell r="E64">
            <v>63.257930400000014</v>
          </cell>
          <cell r="F64">
            <v>180.10139999999998</v>
          </cell>
          <cell r="G64">
            <v>243.3593304</v>
          </cell>
          <cell r="H64">
            <v>82.74217233600001</v>
          </cell>
          <cell r="I64">
            <v>326.10150273600004</v>
          </cell>
          <cell r="K64">
            <v>48.915225410400005</v>
          </cell>
          <cell r="L64">
            <v>375.01672814640006</v>
          </cell>
          <cell r="M64">
            <v>-95.979926224319968</v>
          </cell>
          <cell r="N64">
            <v>0.17578741066725267</v>
          </cell>
          <cell r="O64">
            <v>450.02007377568003</v>
          </cell>
        </row>
        <row r="65">
          <cell r="A65">
            <v>20000798</v>
          </cell>
          <cell r="B65" t="str">
            <v>ИФА качественное определение антител к лихорадке - Ку в материале объектов внешней среды</v>
          </cell>
          <cell r="C65">
            <v>572</v>
          </cell>
          <cell r="D65">
            <v>0.75</v>
          </cell>
          <cell r="E65">
            <v>51.568965000000006</v>
          </cell>
          <cell r="F65">
            <v>50.367600000000003</v>
          </cell>
          <cell r="G65">
            <v>101.936565</v>
          </cell>
          <cell r="H65">
            <v>34.658432100000006</v>
          </cell>
          <cell r="I65">
            <v>136.5949971</v>
          </cell>
          <cell r="K65">
            <v>20.489249564999998</v>
          </cell>
          <cell r="L65">
            <v>157.08424666499999</v>
          </cell>
          <cell r="M65">
            <v>-383.49890400200002</v>
          </cell>
          <cell r="N65">
            <v>0.67045262937412586</v>
          </cell>
          <cell r="O65">
            <v>188.50109599799998</v>
          </cell>
        </row>
        <row r="66">
          <cell r="A66">
            <v>20000801</v>
          </cell>
          <cell r="B66" t="str">
            <v>Исследования на ботулизм методом РН с моновалентными сыворотками.</v>
          </cell>
          <cell r="C66">
            <v>2691</v>
          </cell>
          <cell r="D66">
            <v>4</v>
          </cell>
          <cell r="E66">
            <v>275.03448000000003</v>
          </cell>
          <cell r="F66">
            <v>428.03280000000001</v>
          </cell>
          <cell r="G66">
            <v>703.06727999999998</v>
          </cell>
          <cell r="H66">
            <v>239.0428752</v>
          </cell>
          <cell r="I66">
            <v>942.11015520000001</v>
          </cell>
          <cell r="K66">
            <v>141.31652327999998</v>
          </cell>
          <cell r="L66">
            <v>1083.42667848</v>
          </cell>
          <cell r="M66">
            <v>-1390.887985824</v>
          </cell>
          <cell r="N66">
            <v>0.51686658707692312</v>
          </cell>
          <cell r="O66">
            <v>1300.112014176</v>
          </cell>
        </row>
        <row r="67">
          <cell r="A67">
            <v>20000803</v>
          </cell>
          <cell r="B6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67">
            <v>358</v>
          </cell>
          <cell r="D67">
            <v>0.75</v>
          </cell>
          <cell r="E67">
            <v>51.568965000000006</v>
          </cell>
          <cell r="F67">
            <v>121.125</v>
          </cell>
          <cell r="G67">
            <v>172.69396499999999</v>
          </cell>
          <cell r="H67">
            <v>58.715948099999999</v>
          </cell>
          <cell r="I67">
            <v>231.40991309999998</v>
          </cell>
          <cell r="K67">
            <v>34.711486964999999</v>
          </cell>
          <cell r="L67">
            <v>266.12140006499999</v>
          </cell>
          <cell r="M67">
            <v>-38.654319922000013</v>
          </cell>
          <cell r="N67">
            <v>0.1079729606759777</v>
          </cell>
          <cell r="O67">
            <v>319.34568007799999</v>
          </cell>
        </row>
        <row r="68">
          <cell r="A68">
            <v>20000804</v>
          </cell>
          <cell r="B6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68">
            <v>385</v>
          </cell>
          <cell r="D68">
            <v>0.75</v>
          </cell>
          <cell r="E68">
            <v>51.568965000000006</v>
          </cell>
          <cell r="F68">
            <v>121.125</v>
          </cell>
          <cell r="G68">
            <v>172.69396499999999</v>
          </cell>
          <cell r="H68">
            <v>58.715948099999999</v>
          </cell>
          <cell r="I68">
            <v>231.40991309999998</v>
          </cell>
          <cell r="K68">
            <v>34.711486964999999</v>
          </cell>
          <cell r="L68">
            <v>266.12140006499999</v>
          </cell>
          <cell r="M68">
            <v>-65.654319922000013</v>
          </cell>
          <cell r="N68">
            <v>0.17053070109610394</v>
          </cell>
          <cell r="O68">
            <v>319.34568007799999</v>
          </cell>
        </row>
        <row r="69">
          <cell r="A69">
            <v>20000805</v>
          </cell>
          <cell r="B69" t="str">
            <v>Иммуноферментный анализ (ИФА) - определение антител класса М к иерсиниям (полуколич. метод)</v>
          </cell>
          <cell r="C69">
            <v>343</v>
          </cell>
          <cell r="D69">
            <v>0.75</v>
          </cell>
          <cell r="E69">
            <v>51.568965000000006</v>
          </cell>
          <cell r="F69">
            <v>121.125</v>
          </cell>
          <cell r="G69">
            <v>172.69396499999999</v>
          </cell>
          <cell r="H69">
            <v>58.715948099999999</v>
          </cell>
          <cell r="I69">
            <v>231.40991309999998</v>
          </cell>
          <cell r="K69">
            <v>34.711486964999999</v>
          </cell>
          <cell r="L69">
            <v>266.12140006499999</v>
          </cell>
          <cell r="M69">
            <v>-23.654319922000013</v>
          </cell>
          <cell r="N69">
            <v>6.8963031842565636E-2</v>
          </cell>
          <cell r="O69">
            <v>319.34568007799999</v>
          </cell>
        </row>
        <row r="70">
          <cell r="A70">
            <v>20000806</v>
          </cell>
          <cell r="B70" t="str">
            <v>Иммуноферментный анализ (ИФА) - определение антител класса G к патогенным иерсиниям (полуколич. метод)</v>
          </cell>
          <cell r="C70">
            <v>343</v>
          </cell>
          <cell r="D70">
            <v>0.75</v>
          </cell>
          <cell r="E70">
            <v>51.568965000000006</v>
          </cell>
          <cell r="F70">
            <v>121.125</v>
          </cell>
          <cell r="G70">
            <v>172.69396499999999</v>
          </cell>
          <cell r="H70">
            <v>58.715948099999999</v>
          </cell>
          <cell r="I70">
            <v>231.40991309999998</v>
          </cell>
          <cell r="K70">
            <v>34.711486964999999</v>
          </cell>
          <cell r="L70">
            <v>266.12140006499999</v>
          </cell>
          <cell r="M70">
            <v>-23.654319922000013</v>
          </cell>
          <cell r="N70">
            <v>6.8963031842565636E-2</v>
          </cell>
          <cell r="O70">
            <v>319.34568007799999</v>
          </cell>
        </row>
        <row r="71">
          <cell r="A71">
            <v>20000807</v>
          </cell>
          <cell r="B71" t="str">
            <v>Иммуноферментный анализ (ИФА) - определение антител класса G к суммарному антигену бруцелл.</v>
          </cell>
          <cell r="C71">
            <v>367</v>
          </cell>
          <cell r="D71">
            <v>0.75</v>
          </cell>
          <cell r="E71">
            <v>51.568965000000006</v>
          </cell>
          <cell r="F71">
            <v>121.125</v>
          </cell>
          <cell r="G71">
            <v>172.69396499999999</v>
          </cell>
          <cell r="H71">
            <v>58.715948099999999</v>
          </cell>
          <cell r="I71">
            <v>231.40991309999998</v>
          </cell>
          <cell r="K71">
            <v>34.711486964999999</v>
          </cell>
          <cell r="L71">
            <v>266.12140006499999</v>
          </cell>
          <cell r="M71">
            <v>-47.654319922000013</v>
          </cell>
          <cell r="N71">
            <v>0.12984828316621258</v>
          </cell>
          <cell r="O71">
            <v>319.34568007799999</v>
          </cell>
        </row>
        <row r="72">
          <cell r="A72">
            <v>20000808</v>
          </cell>
          <cell r="B72" t="str">
            <v>Определение антител класса А к хламидии трахоматис методом ИФА</v>
          </cell>
          <cell r="C72">
            <v>343</v>
          </cell>
          <cell r="D72">
            <v>0.75</v>
          </cell>
          <cell r="E72">
            <v>51.568965000000006</v>
          </cell>
          <cell r="F72">
            <v>121.125</v>
          </cell>
          <cell r="G72">
            <v>172.69396499999999</v>
          </cell>
          <cell r="H72">
            <v>58.715948099999999</v>
          </cell>
          <cell r="I72">
            <v>231.40991309999998</v>
          </cell>
          <cell r="K72">
            <v>34.711486964999999</v>
          </cell>
          <cell r="L72">
            <v>266.12140006499999</v>
          </cell>
          <cell r="M72">
            <v>-23.654319922000013</v>
          </cell>
          <cell r="N72">
            <v>6.8963031842565636E-2</v>
          </cell>
          <cell r="O72">
            <v>319.34568007799999</v>
          </cell>
        </row>
        <row r="73">
          <cell r="A73">
            <v>20000809</v>
          </cell>
          <cell r="B73" t="str">
            <v>Определение антител класса М к хламидии трахоматис методом ИФА</v>
          </cell>
          <cell r="C73">
            <v>343</v>
          </cell>
          <cell r="D73">
            <v>0.75</v>
          </cell>
          <cell r="E73">
            <v>51.568965000000006</v>
          </cell>
          <cell r="F73">
            <v>121.125</v>
          </cell>
          <cell r="G73">
            <v>172.69396499999999</v>
          </cell>
          <cell r="H73">
            <v>58.715948099999999</v>
          </cell>
          <cell r="I73">
            <v>231.40991309999998</v>
          </cell>
          <cell r="K73">
            <v>34.711486964999999</v>
          </cell>
          <cell r="L73">
            <v>266.12140006499999</v>
          </cell>
          <cell r="M73">
            <v>-23.654319922000013</v>
          </cell>
          <cell r="N73">
            <v>6.8963031842565636E-2</v>
          </cell>
          <cell r="O73">
            <v>319.34568007799999</v>
          </cell>
        </row>
        <row r="74">
          <cell r="A74">
            <v>20000810</v>
          </cell>
          <cell r="B74" t="str">
            <v>Определение антител класса G к хламидии трахоматис методом ИФА</v>
          </cell>
          <cell r="C74">
            <v>343</v>
          </cell>
          <cell r="D74">
            <v>0.75</v>
          </cell>
          <cell r="E74">
            <v>51.568965000000006</v>
          </cell>
          <cell r="F74">
            <v>121.125</v>
          </cell>
          <cell r="G74">
            <v>172.69396499999999</v>
          </cell>
          <cell r="H74">
            <v>58.715948099999999</v>
          </cell>
          <cell r="I74">
            <v>231.40991309999998</v>
          </cell>
          <cell r="K74">
            <v>34.711486964999999</v>
          </cell>
          <cell r="L74">
            <v>266.12140006499999</v>
          </cell>
          <cell r="M74">
            <v>-23.654319922000013</v>
          </cell>
          <cell r="N74">
            <v>6.8963031842565636E-2</v>
          </cell>
          <cell r="O74">
            <v>319.34568007799999</v>
          </cell>
        </row>
        <row r="75">
          <cell r="A75">
            <v>20000813</v>
          </cell>
          <cell r="B75" t="str">
            <v>Определение антител класса М к суммарному антигену бруцелл методом ИФА</v>
          </cell>
          <cell r="C75">
            <v>401</v>
          </cell>
          <cell r="D75">
            <v>0.75</v>
          </cell>
          <cell r="E75">
            <v>51.568965000000006</v>
          </cell>
          <cell r="F75">
            <v>121.125</v>
          </cell>
          <cell r="G75">
            <v>172.69396499999999</v>
          </cell>
          <cell r="H75">
            <v>58.715948099999999</v>
          </cell>
          <cell r="I75">
            <v>231.40991309999998</v>
          </cell>
          <cell r="K75">
            <v>34.711486964999999</v>
          </cell>
          <cell r="L75">
            <v>266.12140006499999</v>
          </cell>
          <cell r="M75">
            <v>-81.654319922000013</v>
          </cell>
          <cell r="N75">
            <v>0.20362673297256861</v>
          </cell>
          <cell r="O75">
            <v>319.34568007799999</v>
          </cell>
        </row>
        <row r="76">
          <cell r="A76">
            <v>20000814</v>
          </cell>
          <cell r="B76" t="str">
            <v>Определение антител класса А к суммарному антигену бруцелл методом ИФА</v>
          </cell>
          <cell r="C76">
            <v>401</v>
          </cell>
          <cell r="D76">
            <v>0.75</v>
          </cell>
          <cell r="E76">
            <v>51.568965000000006</v>
          </cell>
          <cell r="F76">
            <v>121.125</v>
          </cell>
          <cell r="G76">
            <v>172.69396499999999</v>
          </cell>
          <cell r="H76">
            <v>58.715948099999999</v>
          </cell>
          <cell r="I76">
            <v>231.40991309999998</v>
          </cell>
          <cell r="K76">
            <v>34.711486964999999</v>
          </cell>
          <cell r="L76">
            <v>266.12140006499999</v>
          </cell>
          <cell r="M76">
            <v>-81.654319922000013</v>
          </cell>
          <cell r="N76">
            <v>0.20362673297256861</v>
          </cell>
          <cell r="O76">
            <v>319.34568007799999</v>
          </cell>
        </row>
        <row r="77">
          <cell r="A77">
            <v>20000952</v>
          </cell>
          <cell r="B77" t="str">
            <v>Определение антител класса А к патогенным иерсиниям методом ИФА (полуколич. метод)</v>
          </cell>
          <cell r="C77">
            <v>343</v>
          </cell>
          <cell r="D77">
            <v>1.5</v>
          </cell>
          <cell r="E77">
            <v>103.13793000000001</v>
          </cell>
          <cell r="F77">
            <v>121.125</v>
          </cell>
          <cell r="G77">
            <v>224.26293000000001</v>
          </cell>
          <cell r="H77">
            <v>76.249396200000007</v>
          </cell>
          <cell r="I77">
            <v>300.51232620000002</v>
          </cell>
          <cell r="K77">
            <v>45.076848930000004</v>
          </cell>
          <cell r="L77">
            <v>345.58917513</v>
          </cell>
          <cell r="M77">
            <v>71.707010155999967</v>
          </cell>
          <cell r="N77">
            <v>-0.20905833864723022</v>
          </cell>
          <cell r="O77">
            <v>414.70701015599997</v>
          </cell>
        </row>
        <row r="78">
          <cell r="A78">
            <v>20000953</v>
          </cell>
          <cell r="B78" t="str">
            <v>Определение антител класса G  к хламидиям пневмонии методом ИФА</v>
          </cell>
          <cell r="C78">
            <v>487</v>
          </cell>
          <cell r="D78">
            <v>0.75</v>
          </cell>
          <cell r="E78">
            <v>51.568965000000006</v>
          </cell>
          <cell r="F78">
            <v>121.125</v>
          </cell>
          <cell r="G78">
            <v>172.69396499999999</v>
          </cell>
          <cell r="H78">
            <v>58.715948099999999</v>
          </cell>
          <cell r="I78">
            <v>231.40991309999998</v>
          </cell>
          <cell r="K78">
            <v>34.711486964999999</v>
          </cell>
          <cell r="L78">
            <v>266.12140006499999</v>
          </cell>
          <cell r="M78">
            <v>-167.65431992200001</v>
          </cell>
          <cell r="N78">
            <v>0.34425938382340865</v>
          </cell>
          <cell r="O78">
            <v>319.34568007799999</v>
          </cell>
        </row>
        <row r="79">
          <cell r="A79">
            <v>20000954</v>
          </cell>
          <cell r="B79" t="str">
            <v>Определение антител класса А к хламидии пневмонии</v>
          </cell>
          <cell r="C79">
            <v>487</v>
          </cell>
          <cell r="D79">
            <v>0.75</v>
          </cell>
          <cell r="E79">
            <v>51.568965000000006</v>
          </cell>
          <cell r="F79">
            <v>121.125</v>
          </cell>
          <cell r="G79">
            <v>172.69396499999999</v>
          </cell>
          <cell r="H79">
            <v>58.715948099999999</v>
          </cell>
          <cell r="I79">
            <v>231.40991309999998</v>
          </cell>
          <cell r="K79">
            <v>34.711486964999999</v>
          </cell>
          <cell r="L79">
            <v>266.12140006499999</v>
          </cell>
          <cell r="M79">
            <v>-167.65431992200001</v>
          </cell>
          <cell r="N79">
            <v>0.34425938382340865</v>
          </cell>
          <cell r="O79">
            <v>319.34568007799999</v>
          </cell>
        </row>
        <row r="80">
          <cell r="A80">
            <v>20000955</v>
          </cell>
          <cell r="B80" t="str">
            <v>Определение антител класса М к хламидии пневмонии</v>
          </cell>
          <cell r="C80">
            <v>487</v>
          </cell>
          <cell r="D80">
            <v>0.75</v>
          </cell>
          <cell r="E80">
            <v>51.568965000000006</v>
          </cell>
          <cell r="F80">
            <v>121.125</v>
          </cell>
          <cell r="G80">
            <v>172.69396499999999</v>
          </cell>
          <cell r="H80">
            <v>58.715948099999999</v>
          </cell>
          <cell r="I80">
            <v>231.40991309999998</v>
          </cell>
          <cell r="K80">
            <v>34.711486964999999</v>
          </cell>
          <cell r="L80">
            <v>266.12140006499999</v>
          </cell>
          <cell r="M80">
            <v>-167.65431992200001</v>
          </cell>
          <cell r="N80">
            <v>0.34425938382340865</v>
          </cell>
          <cell r="O80">
            <v>319.34568007799999</v>
          </cell>
        </row>
        <row r="81">
          <cell r="A81">
            <v>20000956</v>
          </cell>
          <cell r="B81" t="str">
            <v>Автоклавирование при 132 ° С</v>
          </cell>
          <cell r="C81">
            <v>251</v>
          </cell>
          <cell r="D81">
            <v>0.21</v>
          </cell>
          <cell r="E81">
            <v>14.4393102</v>
          </cell>
          <cell r="F81">
            <v>59.160000000000004</v>
          </cell>
          <cell r="G81">
            <v>73.599310200000005</v>
          </cell>
          <cell r="H81">
            <v>25.023765468000004</v>
          </cell>
          <cell r="I81">
            <v>98.623075668000013</v>
          </cell>
          <cell r="K81">
            <v>14.793461350200001</v>
          </cell>
          <cell r="L81">
            <v>113.41653701820002</v>
          </cell>
          <cell r="M81">
            <v>-114.90015557816</v>
          </cell>
          <cell r="N81">
            <v>0.45776954413609561</v>
          </cell>
          <cell r="O81">
            <v>136.09984442184</v>
          </cell>
        </row>
        <row r="82">
          <cell r="A82">
            <v>20000166</v>
          </cell>
          <cell r="B82" t="str">
            <v>Бактериологическое исследование смывов на условно патогенную микрофлору.</v>
          </cell>
          <cell r="C82" t="e">
            <v>#N/A</v>
          </cell>
          <cell r="D82">
            <v>1.54</v>
          </cell>
          <cell r="E82">
            <v>105.88827480000002</v>
          </cell>
          <cell r="F82">
            <v>85.873800000000003</v>
          </cell>
          <cell r="G82">
            <v>191.76207480000002</v>
          </cell>
          <cell r="H82">
            <v>65.19910543200001</v>
          </cell>
          <cell r="I82">
            <v>256.96118023200006</v>
          </cell>
          <cell r="K82">
            <v>38.544177034800008</v>
          </cell>
          <cell r="L82">
            <v>295.50535726680005</v>
          </cell>
          <cell r="M82" t="e">
            <v>#N/A</v>
          </cell>
          <cell r="N82" t="e">
            <v>#N/A</v>
          </cell>
          <cell r="O82">
            <v>354.60642872016007</v>
          </cell>
        </row>
        <row r="83">
          <cell r="A83">
            <v>20001093</v>
          </cell>
          <cell r="B83" t="str">
            <v>Исследования на иерсиниоз О3 серотипа объемным методом РА от людей и животных</v>
          </cell>
          <cell r="C83">
            <v>458</v>
          </cell>
          <cell r="D83">
            <v>0.88</v>
          </cell>
          <cell r="E83">
            <v>60.507585599999999</v>
          </cell>
          <cell r="F83">
            <v>89.8416</v>
          </cell>
          <cell r="G83">
            <v>150.3491856</v>
          </cell>
          <cell r="H83">
            <v>51.118723104000004</v>
          </cell>
          <cell r="I83">
            <v>201.467908704</v>
          </cell>
          <cell r="K83">
            <v>30.220186305599999</v>
          </cell>
          <cell r="L83">
            <v>231.6880950096</v>
          </cell>
          <cell r="M83">
            <v>-179.97428598848001</v>
          </cell>
          <cell r="N83">
            <v>0.39295695630672489</v>
          </cell>
          <cell r="O83">
            <v>278.02571401151999</v>
          </cell>
        </row>
        <row r="84">
          <cell r="A84">
            <v>20001094</v>
          </cell>
          <cell r="B84" t="str">
            <v>Исследования на иерсиниоз О9 серотипа объемным методом РА от людей и животных</v>
          </cell>
          <cell r="C84">
            <v>458</v>
          </cell>
          <cell r="D84">
            <v>0.88</v>
          </cell>
          <cell r="E84">
            <v>60.507585599999999</v>
          </cell>
          <cell r="F84">
            <v>89.8416</v>
          </cell>
          <cell r="G84">
            <v>150.3491856</v>
          </cell>
          <cell r="H84">
            <v>51.118723104000004</v>
          </cell>
          <cell r="I84">
            <v>201.467908704</v>
          </cell>
          <cell r="K84">
            <v>30.220186305599999</v>
          </cell>
          <cell r="L84">
            <v>231.6880950096</v>
          </cell>
          <cell r="M84">
            <v>-179.97428598848001</v>
          </cell>
          <cell r="N84">
            <v>0.39295695630672489</v>
          </cell>
          <cell r="O84">
            <v>278.02571401151999</v>
          </cell>
        </row>
        <row r="85">
          <cell r="A85">
            <v>20001095</v>
          </cell>
          <cell r="B85" t="str">
            <v>Исследования на иерсиниоз О5;27 серотипа объемным методом РА от людей и животных</v>
          </cell>
          <cell r="C85">
            <v>458</v>
          </cell>
          <cell r="D85">
            <v>0.88</v>
          </cell>
          <cell r="E85">
            <v>60.507585599999999</v>
          </cell>
          <cell r="F85">
            <v>89.8416</v>
          </cell>
          <cell r="G85">
            <v>150.3491856</v>
          </cell>
          <cell r="H85">
            <v>51.118723104000004</v>
          </cell>
          <cell r="I85">
            <v>201.467908704</v>
          </cell>
          <cell r="K85">
            <v>30.220186305599999</v>
          </cell>
          <cell r="L85">
            <v>231.6880950096</v>
          </cell>
          <cell r="M85">
            <v>-179.97428598848001</v>
          </cell>
          <cell r="N85">
            <v>0.39295695630672489</v>
          </cell>
          <cell r="O85">
            <v>278.02571401151999</v>
          </cell>
        </row>
        <row r="86">
          <cell r="A86">
            <v>20001096</v>
          </cell>
          <cell r="B86" t="str">
            <v>Исследования на псевдотуберкулез I серотипа объемным методом РА от людей и животных</v>
          </cell>
          <cell r="C86">
            <v>458</v>
          </cell>
          <cell r="D86">
            <v>0.88</v>
          </cell>
          <cell r="E86">
            <v>60.507585599999999</v>
          </cell>
          <cell r="F86">
            <v>89.8416</v>
          </cell>
          <cell r="G86">
            <v>150.3491856</v>
          </cell>
          <cell r="H86">
            <v>51.118723104000004</v>
          </cell>
          <cell r="I86">
            <v>201.467908704</v>
          </cell>
          <cell r="K86">
            <v>30.220186305599999</v>
          </cell>
          <cell r="L86">
            <v>231.6880950096</v>
          </cell>
          <cell r="M86">
            <v>-179.97428598848001</v>
          </cell>
          <cell r="N86">
            <v>0.39295695630672489</v>
          </cell>
          <cell r="O86">
            <v>278.02571401151999</v>
          </cell>
        </row>
        <row r="87">
          <cell r="A87">
            <v>20001097</v>
          </cell>
          <cell r="B87" t="str">
            <v>Исследования на псевдотуберкулез III серотипа объемным методом РА от людей и животных</v>
          </cell>
          <cell r="C87">
            <v>458</v>
          </cell>
          <cell r="D87">
            <v>0.88</v>
          </cell>
          <cell r="E87">
            <v>60.507585599999999</v>
          </cell>
          <cell r="F87">
            <v>89.8416</v>
          </cell>
          <cell r="G87">
            <v>150.3491856</v>
          </cell>
          <cell r="H87">
            <v>51.118723104000004</v>
          </cell>
          <cell r="I87">
            <v>201.467908704</v>
          </cell>
          <cell r="K87">
            <v>30.220186305599999</v>
          </cell>
          <cell r="L87">
            <v>231.6880950096</v>
          </cell>
          <cell r="M87">
            <v>-179.97428598848001</v>
          </cell>
          <cell r="N87">
            <v>0.39295695630672489</v>
          </cell>
          <cell r="O87">
            <v>278.02571401151999</v>
          </cell>
        </row>
        <row r="88">
          <cell r="A88">
            <v>20001098</v>
          </cell>
          <cell r="B88" t="str">
            <v>Бактериологическое исследование продуктов на иерсиниоз</v>
          </cell>
          <cell r="C88">
            <v>458</v>
          </cell>
          <cell r="D88">
            <v>1.67</v>
          </cell>
          <cell r="E88">
            <v>114.82689540000001</v>
          </cell>
          <cell r="F88">
            <v>37.903199999999998</v>
          </cell>
          <cell r="G88">
            <v>152.73009540000001</v>
          </cell>
          <cell r="H88">
            <v>51.928232436000009</v>
          </cell>
          <cell r="I88">
            <v>204.65832783600001</v>
          </cell>
          <cell r="K88">
            <v>30.6987491754</v>
          </cell>
          <cell r="L88">
            <v>235.35707701140001</v>
          </cell>
          <cell r="M88">
            <v>-175.57150758632002</v>
          </cell>
          <cell r="N88">
            <v>0.38334390302689964</v>
          </cell>
          <cell r="O88">
            <v>282.42849241367998</v>
          </cell>
        </row>
        <row r="89">
          <cell r="A89">
            <v>20000172</v>
          </cell>
          <cell r="B89" t="str">
            <v>ИФА на суммарные антитела к бруцеллезу</v>
          </cell>
          <cell r="C89">
            <v>401</v>
          </cell>
          <cell r="D89">
            <v>0.75</v>
          </cell>
          <cell r="E89">
            <v>51.568965000000006</v>
          </cell>
          <cell r="F89">
            <v>129.77459999999999</v>
          </cell>
          <cell r="G89">
            <v>181.34356500000001</v>
          </cell>
          <cell r="H89">
            <v>61.65681210000001</v>
          </cell>
          <cell r="I89">
            <v>243.00037710000004</v>
          </cell>
          <cell r="K89">
            <v>36.450056565000004</v>
          </cell>
          <cell r="L89">
            <v>279.45043366500005</v>
          </cell>
          <cell r="M89">
            <v>-65.659479601999976</v>
          </cell>
          <cell r="N89">
            <v>0</v>
          </cell>
          <cell r="O89">
            <v>335.34052039800002</v>
          </cell>
        </row>
        <row r="90">
          <cell r="A90" t="str">
            <v xml:space="preserve">Паразитологическая лаборатория </v>
          </cell>
        </row>
        <row r="91">
          <cell r="A91">
            <v>30000820</v>
          </cell>
          <cell r="B91" t="str">
            <v>Исследование сыворотки крови на клонорхоз методом ИФА</v>
          </cell>
          <cell r="C91">
            <v>340</v>
          </cell>
          <cell r="D91">
            <v>0.51</v>
          </cell>
          <cell r="E91">
            <v>46.839970800000003</v>
          </cell>
          <cell r="F91">
            <v>70.553399999999996</v>
          </cell>
          <cell r="G91">
            <v>117.3933708</v>
          </cell>
          <cell r="H91">
            <v>39.913746072000002</v>
          </cell>
          <cell r="I91">
            <v>157.30711687199999</v>
          </cell>
          <cell r="K91">
            <v>23.596067530799999</v>
          </cell>
          <cell r="L91">
            <v>180.90318440279998</v>
          </cell>
          <cell r="M91">
            <v>-122.91617871664002</v>
          </cell>
          <cell r="N91">
            <v>0.36151817269600006</v>
          </cell>
          <cell r="O91">
            <v>217.08382128335998</v>
          </cell>
        </row>
        <row r="92">
          <cell r="A92">
            <v>30000821</v>
          </cell>
          <cell r="B92" t="str">
            <v>Исследование сыворотки крови на трихинеллез острый методом ИФА</v>
          </cell>
          <cell r="C92">
            <v>340</v>
          </cell>
          <cell r="D92">
            <v>0.51</v>
          </cell>
          <cell r="E92">
            <v>46.839970800000003</v>
          </cell>
          <cell r="F92">
            <v>70.553399999999996</v>
          </cell>
          <cell r="G92">
            <v>117.3933708</v>
          </cell>
          <cell r="H92">
            <v>39.913746072000002</v>
          </cell>
          <cell r="I92">
            <v>157.30711687199999</v>
          </cell>
          <cell r="K92">
            <v>23.596067530799999</v>
          </cell>
          <cell r="L92">
            <v>180.90318440279998</v>
          </cell>
          <cell r="M92">
            <v>-122.91617871664002</v>
          </cell>
          <cell r="N92">
            <v>0.36151817269600006</v>
          </cell>
          <cell r="O92">
            <v>217.08382128335998</v>
          </cell>
        </row>
        <row r="93">
          <cell r="A93">
            <v>30000822</v>
          </cell>
          <cell r="B93" t="str">
            <v>Исследование сыворотки крови на трихинеллез хронический методом ИФА</v>
          </cell>
          <cell r="C93">
            <v>340</v>
          </cell>
          <cell r="D93">
            <v>0.51</v>
          </cell>
          <cell r="E93">
            <v>46.839970800000003</v>
          </cell>
          <cell r="F93">
            <v>70.553399999999996</v>
          </cell>
          <cell r="G93">
            <v>117.3933708</v>
          </cell>
          <cell r="H93">
            <v>39.913746072000002</v>
          </cell>
          <cell r="I93">
            <v>157.30711687199999</v>
          </cell>
          <cell r="K93">
            <v>23.596067530799999</v>
          </cell>
          <cell r="L93">
            <v>180.90318440279998</v>
          </cell>
          <cell r="M93">
            <v>-122.91617871664002</v>
          </cell>
          <cell r="N93">
            <v>0.36151817269600006</v>
          </cell>
          <cell r="O93">
            <v>217.08382128335998</v>
          </cell>
        </row>
        <row r="94">
          <cell r="A94">
            <v>30000823</v>
          </cell>
          <cell r="B94" t="str">
            <v>Копрологические исследования по Като</v>
          </cell>
          <cell r="C94">
            <v>125</v>
          </cell>
          <cell r="D94">
            <v>0.28999999999999998</v>
          </cell>
          <cell r="E94">
            <v>26.634493200000001</v>
          </cell>
          <cell r="F94">
            <v>35.822399999999995</v>
          </cell>
          <cell r="G94">
            <v>62.456893199999996</v>
          </cell>
          <cell r="H94">
            <v>21.235343688</v>
          </cell>
          <cell r="I94">
            <v>83.692236887999996</v>
          </cell>
          <cell r="K94">
            <v>12.553835533199999</v>
          </cell>
          <cell r="L94">
            <v>96.246072421199997</v>
          </cell>
          <cell r="M94">
            <v>-9.5047130945600031</v>
          </cell>
          <cell r="N94">
            <v>7.6037704756480029E-2</v>
          </cell>
          <cell r="O94">
            <v>115.49528690544</v>
          </cell>
        </row>
        <row r="95">
          <cell r="A95">
            <v>30000824</v>
          </cell>
          <cell r="B95" t="str">
            <v>Копрологические исследования формалин-эфирным методом</v>
          </cell>
          <cell r="C95">
            <v>280</v>
          </cell>
          <cell r="D95">
            <v>0.54</v>
          </cell>
          <cell r="E95">
            <v>49.595263200000012</v>
          </cell>
          <cell r="F95">
            <v>59.098799999999997</v>
          </cell>
          <cell r="G95">
            <v>108.69406320000002</v>
          </cell>
          <cell r="H95">
            <v>36.955981488000006</v>
          </cell>
          <cell r="I95">
            <v>145.65004468800004</v>
          </cell>
          <cell r="K95">
            <v>21.847506703200004</v>
          </cell>
          <cell r="L95">
            <v>167.49755139120003</v>
          </cell>
          <cell r="M95">
            <v>-79.002938330559971</v>
          </cell>
          <cell r="N95">
            <v>0.28215335118057133</v>
          </cell>
          <cell r="O95">
            <v>200.99706166944003</v>
          </cell>
        </row>
        <row r="96">
          <cell r="A96">
            <v>30000825</v>
          </cell>
          <cell r="B96" t="str">
            <v>Копрологические исследования на простейшие кишечника</v>
          </cell>
          <cell r="C96">
            <v>255</v>
          </cell>
          <cell r="D96">
            <v>0.54</v>
          </cell>
          <cell r="E96">
            <v>49.595263200000012</v>
          </cell>
          <cell r="F96">
            <v>58.272600000000004</v>
          </cell>
          <cell r="G96">
            <v>107.86786320000002</v>
          </cell>
          <cell r="H96">
            <v>36.67507348800001</v>
          </cell>
          <cell r="I96">
            <v>144.54293668800003</v>
          </cell>
          <cell r="K96">
            <v>21.681440503200005</v>
          </cell>
          <cell r="L96">
            <v>166.22437719120003</v>
          </cell>
          <cell r="M96">
            <v>-55.530747370559965</v>
          </cell>
          <cell r="N96">
            <v>0.21776763674729399</v>
          </cell>
          <cell r="O96">
            <v>199.46925262944004</v>
          </cell>
        </row>
        <row r="97">
          <cell r="A97">
            <v>30000826</v>
          </cell>
          <cell r="B97" t="str">
            <v>Копрологические исследования по Калантарян (м.флотации)</v>
          </cell>
          <cell r="C97">
            <v>313</v>
          </cell>
          <cell r="D97">
            <v>0.38</v>
          </cell>
          <cell r="E97">
            <v>34.900370400000007</v>
          </cell>
          <cell r="F97">
            <v>61.230600000000003</v>
          </cell>
          <cell r="G97">
            <v>96.13097040000001</v>
          </cell>
          <cell r="H97">
            <v>32.684529936000004</v>
          </cell>
          <cell r="I97">
            <v>128.81550033600001</v>
          </cell>
          <cell r="K97">
            <v>19.3223250504</v>
          </cell>
          <cell r="L97">
            <v>148.13782538640001</v>
          </cell>
          <cell r="M97">
            <v>-135.23460953631999</v>
          </cell>
          <cell r="N97">
            <v>0.43205945538760382</v>
          </cell>
          <cell r="O97">
            <v>177.76539046368001</v>
          </cell>
        </row>
        <row r="98">
          <cell r="A98">
            <v>30000827</v>
          </cell>
          <cell r="B98" t="str">
            <v>Соскоб с глицерином</v>
          </cell>
          <cell r="C98">
            <v>121</v>
          </cell>
          <cell r="D98">
            <v>0.28999999999999998</v>
          </cell>
          <cell r="E98">
            <v>26.634493200000001</v>
          </cell>
          <cell r="F98">
            <v>35.822399999999995</v>
          </cell>
          <cell r="G98">
            <v>62.456893199999996</v>
          </cell>
          <cell r="H98">
            <v>21.235343688</v>
          </cell>
          <cell r="I98">
            <v>83.692236887999996</v>
          </cell>
          <cell r="K98">
            <v>12.553835533199999</v>
          </cell>
          <cell r="L98">
            <v>96.246072421199997</v>
          </cell>
          <cell r="M98">
            <v>-5.5047130945600031</v>
          </cell>
          <cell r="N98">
            <v>4.5493496649256226E-2</v>
          </cell>
          <cell r="O98">
            <v>115.49528690544</v>
          </cell>
        </row>
        <row r="99">
          <cell r="A99">
            <v>30000828</v>
          </cell>
          <cell r="B99" t="str">
            <v>Соскоб липкой лентой (по Грэхему)</v>
          </cell>
          <cell r="C99">
            <v>165</v>
          </cell>
          <cell r="D99">
            <v>0.28999999999999998</v>
          </cell>
          <cell r="E99">
            <v>26.634493200000001</v>
          </cell>
          <cell r="F99">
            <v>35.822399999999995</v>
          </cell>
          <cell r="G99">
            <v>62.456893199999996</v>
          </cell>
          <cell r="H99">
            <v>21.235343688</v>
          </cell>
          <cell r="I99">
            <v>83.692236887999996</v>
          </cell>
          <cell r="K99">
            <v>12.553835533199999</v>
          </cell>
          <cell r="L99">
            <v>96.246072421199997</v>
          </cell>
          <cell r="M99">
            <v>-49.504713094560003</v>
          </cell>
          <cell r="N99">
            <v>0.30002856420945456</v>
          </cell>
          <cell r="O99">
            <v>115.49528690544</v>
          </cell>
        </row>
        <row r="100">
          <cell r="A100">
            <v>30000829</v>
          </cell>
          <cell r="B100" t="str">
            <v>Исследование желчи, дуоденального содержимого, мочи, мокроты на личинки и яйца гельминтов , цисты простейших.</v>
          </cell>
          <cell r="C100">
            <v>271</v>
          </cell>
          <cell r="D100">
            <v>0.45</v>
          </cell>
          <cell r="E100">
            <v>41.329386000000007</v>
          </cell>
          <cell r="F100">
            <v>99.613199999999992</v>
          </cell>
          <cell r="G100">
            <v>140.94258600000001</v>
          </cell>
          <cell r="H100">
            <v>47.920479240000006</v>
          </cell>
          <cell r="I100">
            <v>188.86306524000003</v>
          </cell>
          <cell r="K100">
            <v>28.329459786000005</v>
          </cell>
          <cell r="L100">
            <v>217.19252502600003</v>
          </cell>
          <cell r="M100">
            <v>-10.368969968800002</v>
          </cell>
          <cell r="N100">
            <v>3.8261881803690043E-2</v>
          </cell>
          <cell r="O100">
            <v>260.6310300312</v>
          </cell>
        </row>
        <row r="101">
          <cell r="A101">
            <v>30000830</v>
          </cell>
          <cell r="B101" t="str">
            <v>Макроанализ (идентификация паразитов, их фрагментов).</v>
          </cell>
          <cell r="C101">
            <v>235</v>
          </cell>
          <cell r="D101">
            <v>0.9</v>
          </cell>
          <cell r="E101">
            <v>82.658772000000013</v>
          </cell>
          <cell r="F101">
            <v>36.118199999999995</v>
          </cell>
          <cell r="G101">
            <v>118.776972</v>
          </cell>
          <cell r="H101">
            <v>40.384170480000002</v>
          </cell>
          <cell r="I101">
            <v>159.16114248</v>
          </cell>
          <cell r="K101">
            <v>23.874171371999999</v>
          </cell>
          <cell r="L101">
            <v>183.035313852</v>
          </cell>
          <cell r="M101">
            <v>-15.357623377599992</v>
          </cell>
          <cell r="N101">
            <v>6.535158884085103E-2</v>
          </cell>
          <cell r="O101">
            <v>219.64237662240001</v>
          </cell>
        </row>
        <row r="102">
          <cell r="A102">
            <v>30000831</v>
          </cell>
          <cell r="B102" t="str">
            <v>Исследование фекалий на криптоспоридии</v>
          </cell>
          <cell r="C102">
            <v>370</v>
          </cell>
          <cell r="D102">
            <v>1.63</v>
          </cell>
          <cell r="E102">
            <v>149.7042204</v>
          </cell>
          <cell r="F102">
            <v>38.882399999999997</v>
          </cell>
          <cell r="G102">
            <v>188.58662039999999</v>
          </cell>
          <cell r="H102">
            <v>64.119450936000007</v>
          </cell>
          <cell r="I102">
            <v>252.70607133599998</v>
          </cell>
          <cell r="K102">
            <v>37.905910700399993</v>
          </cell>
          <cell r="L102">
            <v>290.61198203639998</v>
          </cell>
          <cell r="M102">
            <v>-21.265621556320013</v>
          </cell>
          <cell r="N102">
            <v>5.7474652854918956E-2</v>
          </cell>
          <cell r="O102">
            <v>348.73437844367999</v>
          </cell>
        </row>
        <row r="103">
          <cell r="A103">
            <v>30000832</v>
          </cell>
          <cell r="B103" t="str">
            <v>Исследование мазков крови на малярию</v>
          </cell>
          <cell r="C103">
            <v>357</v>
          </cell>
          <cell r="D103">
            <v>1.38</v>
          </cell>
          <cell r="E103">
            <v>126.74345040000001</v>
          </cell>
          <cell r="F103">
            <v>40.065600000000003</v>
          </cell>
          <cell r="G103">
            <v>166.80905040000002</v>
          </cell>
          <cell r="H103">
            <v>56.715077136000012</v>
          </cell>
          <cell r="I103">
            <v>223.52412753600004</v>
          </cell>
          <cell r="K103">
            <v>33.528619130400003</v>
          </cell>
          <cell r="L103">
            <v>257.05274666640003</v>
          </cell>
          <cell r="M103">
            <v>-48.536704000319958</v>
          </cell>
          <cell r="N103">
            <v>0.1359571540625209</v>
          </cell>
          <cell r="O103">
            <v>308.46329599968004</v>
          </cell>
        </row>
        <row r="104">
          <cell r="A104">
            <v>30000833</v>
          </cell>
          <cell r="B104" t="str">
            <v>Исследование мазков крови на микрофилярии</v>
          </cell>
          <cell r="C104">
            <v>375</v>
          </cell>
          <cell r="D104">
            <v>1.38</v>
          </cell>
          <cell r="E104">
            <v>126.74345040000001</v>
          </cell>
          <cell r="F104">
            <v>40.065600000000003</v>
          </cell>
          <cell r="G104">
            <v>166.80905040000002</v>
          </cell>
          <cell r="H104">
            <v>56.715077136000012</v>
          </cell>
          <cell r="I104">
            <v>223.52412753600004</v>
          </cell>
          <cell r="K104">
            <v>33.528619130400003</v>
          </cell>
          <cell r="L104">
            <v>257.05274666640003</v>
          </cell>
          <cell r="M104">
            <v>-66.536704000319958</v>
          </cell>
          <cell r="N104">
            <v>0.17743121066751988</v>
          </cell>
          <cell r="O104">
            <v>308.46329599968004</v>
          </cell>
        </row>
        <row r="105">
          <cell r="A105">
            <v>30000834</v>
          </cell>
          <cell r="B105" t="str">
            <v>Исследование мазков на кожный лейшманиоз</v>
          </cell>
          <cell r="C105">
            <v>317</v>
          </cell>
          <cell r="D105">
            <v>0.63</v>
          </cell>
          <cell r="E105">
            <v>57.861140400000011</v>
          </cell>
          <cell r="F105">
            <v>40.545000000000002</v>
          </cell>
          <cell r="G105">
            <v>98.406140400000012</v>
          </cell>
          <cell r="H105">
            <v>33.458087736000003</v>
          </cell>
          <cell r="I105">
            <v>131.86422813600001</v>
          </cell>
          <cell r="K105">
            <v>19.779634220400002</v>
          </cell>
          <cell r="L105">
            <v>151.64386235640001</v>
          </cell>
          <cell r="M105">
            <v>-135.02736517232</v>
          </cell>
          <cell r="N105">
            <v>0.42595383335116721</v>
          </cell>
          <cell r="O105">
            <v>181.97263482768</v>
          </cell>
        </row>
        <row r="106">
          <cell r="A106">
            <v>30000835</v>
          </cell>
          <cell r="B106" t="str">
            <v>Исследование мазков на висцеральный лейшманиоз</v>
          </cell>
          <cell r="C106">
            <v>317</v>
          </cell>
          <cell r="D106">
            <v>0.93</v>
          </cell>
          <cell r="E106">
            <v>85.414064400000015</v>
          </cell>
          <cell r="F106">
            <v>40.952999999999996</v>
          </cell>
          <cell r="G106">
            <v>126.3670644</v>
          </cell>
          <cell r="H106">
            <v>42.964801896000004</v>
          </cell>
          <cell r="I106">
            <v>169.33186629600002</v>
          </cell>
          <cell r="K106">
            <v>25.399779944400002</v>
          </cell>
          <cell r="L106">
            <v>194.73164624040001</v>
          </cell>
          <cell r="M106">
            <v>-83.322024511519999</v>
          </cell>
          <cell r="N106">
            <v>0.26284550319091482</v>
          </cell>
          <cell r="O106">
            <v>233.67797548848</v>
          </cell>
        </row>
        <row r="107">
          <cell r="A107">
            <v>30000836</v>
          </cell>
          <cell r="B107" t="str">
            <v>Исследования венозной крови на микрофилярии и других кровепаразитов</v>
          </cell>
          <cell r="C107">
            <v>352</v>
          </cell>
          <cell r="D107">
            <v>1.38</v>
          </cell>
          <cell r="E107">
            <v>126.74345040000001</v>
          </cell>
          <cell r="F107">
            <v>40.952999999999996</v>
          </cell>
          <cell r="G107">
            <v>167.6964504</v>
          </cell>
          <cell r="H107">
            <v>57.016793136000004</v>
          </cell>
          <cell r="I107">
            <v>224.71324353599999</v>
          </cell>
          <cell r="K107">
            <v>33.706986530399995</v>
          </cell>
          <cell r="L107">
            <v>258.42023006639999</v>
          </cell>
          <cell r="M107">
            <v>-41.895723920319995</v>
          </cell>
          <cell r="N107">
            <v>0.11902194295545453</v>
          </cell>
          <cell r="O107">
            <v>310.10427607968001</v>
          </cell>
        </row>
        <row r="108">
          <cell r="A108">
            <v>30000837</v>
          </cell>
          <cell r="B108" t="str">
            <v>Исследование сыворотки крови на описторхоз методом ИФА</v>
          </cell>
          <cell r="C108">
            <v>280</v>
          </cell>
          <cell r="D108">
            <v>0.51</v>
          </cell>
          <cell r="E108">
            <v>46.839970800000003</v>
          </cell>
          <cell r="F108">
            <v>60.608400000000003</v>
          </cell>
          <cell r="G108">
            <v>107.44837080000001</v>
          </cell>
          <cell r="H108">
            <v>36.532446072000006</v>
          </cell>
          <cell r="I108">
            <v>143.98081687200002</v>
          </cell>
          <cell r="K108">
            <v>21.597122530800004</v>
          </cell>
          <cell r="L108">
            <v>165.57793940280001</v>
          </cell>
          <cell r="M108">
            <v>-81.306472716640002</v>
          </cell>
          <cell r="N108">
            <v>0.2903802597022857</v>
          </cell>
          <cell r="O108">
            <v>198.69352728336</v>
          </cell>
        </row>
        <row r="109">
          <cell r="A109">
            <v>30000838</v>
          </cell>
          <cell r="B109" t="str">
            <v>Исследование сыворотки крови  на эхинококкоз методом ИФА</v>
          </cell>
          <cell r="C109">
            <v>290</v>
          </cell>
          <cell r="D109">
            <v>0.51</v>
          </cell>
          <cell r="E109">
            <v>46.839970800000003</v>
          </cell>
          <cell r="F109">
            <v>70.553399999999996</v>
          </cell>
          <cell r="G109">
            <v>117.3933708</v>
          </cell>
          <cell r="H109">
            <v>39.913746072000002</v>
          </cell>
          <cell r="I109">
            <v>157.30711687199999</v>
          </cell>
          <cell r="K109">
            <v>23.596067530799999</v>
          </cell>
          <cell r="L109">
            <v>180.90318440279998</v>
          </cell>
          <cell r="M109">
            <v>-72.916178716640019</v>
          </cell>
          <cell r="N109">
            <v>0.25143509902289662</v>
          </cell>
          <cell r="O109">
            <v>217.08382128335998</v>
          </cell>
        </row>
        <row r="110">
          <cell r="A110">
            <v>30000839</v>
          </cell>
          <cell r="B110" t="str">
            <v>Исследование сыворотки крови на  аскаридоз методом ИФА</v>
          </cell>
          <cell r="C110">
            <v>280</v>
          </cell>
          <cell r="D110">
            <v>0.51</v>
          </cell>
          <cell r="E110">
            <v>46.839970800000003</v>
          </cell>
          <cell r="F110">
            <v>70.553399999999996</v>
          </cell>
          <cell r="G110">
            <v>117.3933708</v>
          </cell>
          <cell r="H110">
            <v>39.913746072000002</v>
          </cell>
          <cell r="I110">
            <v>157.30711687199999</v>
          </cell>
          <cell r="K110">
            <v>23.596067530799999</v>
          </cell>
          <cell r="L110">
            <v>180.90318440279998</v>
          </cell>
          <cell r="M110">
            <v>-62.916178716640019</v>
          </cell>
          <cell r="N110">
            <v>0.22470063827371436</v>
          </cell>
          <cell r="O110">
            <v>217.08382128335998</v>
          </cell>
        </row>
        <row r="111">
          <cell r="A111">
            <v>30000840</v>
          </cell>
          <cell r="B111" t="str">
            <v>Исследование сыворотки крови  на токсокароз методом ИФА</v>
          </cell>
          <cell r="C111">
            <v>280</v>
          </cell>
          <cell r="D111">
            <v>0.51</v>
          </cell>
          <cell r="E111">
            <v>46.839970800000003</v>
          </cell>
          <cell r="F111">
            <v>70.553399999999996</v>
          </cell>
          <cell r="G111">
            <v>117.3933708</v>
          </cell>
          <cell r="H111">
            <v>39.913746072000002</v>
          </cell>
          <cell r="I111">
            <v>157.30711687199999</v>
          </cell>
          <cell r="K111">
            <v>23.596067530799999</v>
          </cell>
          <cell r="L111">
            <v>180.90318440279998</v>
          </cell>
          <cell r="M111">
            <v>-62.916178716640019</v>
          </cell>
          <cell r="N111">
            <v>0.22470063827371436</v>
          </cell>
          <cell r="O111">
            <v>217.08382128335998</v>
          </cell>
        </row>
        <row r="112">
          <cell r="A112">
            <v>30000842</v>
          </cell>
          <cell r="B112" t="str">
            <v>Исследование сыворотки крови на токсоплазмоз острый методом  ИФА</v>
          </cell>
          <cell r="C112">
            <v>265</v>
          </cell>
          <cell r="D112">
            <v>0.51</v>
          </cell>
          <cell r="E112">
            <v>46.839970800000003</v>
          </cell>
          <cell r="F112">
            <v>70.553399999999996</v>
          </cell>
          <cell r="G112">
            <v>117.3933708</v>
          </cell>
          <cell r="H112">
            <v>39.913746072000002</v>
          </cell>
          <cell r="I112">
            <v>157.30711687199999</v>
          </cell>
          <cell r="K112">
            <v>23.596067530799999</v>
          </cell>
          <cell r="L112">
            <v>180.90318440279998</v>
          </cell>
          <cell r="M112">
            <v>-47.916178716640019</v>
          </cell>
          <cell r="N112">
            <v>0.18081576874203781</v>
          </cell>
          <cell r="O112">
            <v>217.08382128335998</v>
          </cell>
        </row>
        <row r="113">
          <cell r="A113">
            <v>30000843</v>
          </cell>
          <cell r="B113" t="str">
            <v>Сыворотки крови на простейшие на токсоплазмоз хронический  ИФА</v>
          </cell>
          <cell r="C113">
            <v>265</v>
          </cell>
          <cell r="D113">
            <v>0.51</v>
          </cell>
          <cell r="E113">
            <v>46.839970800000003</v>
          </cell>
          <cell r="F113">
            <v>70.553399999999996</v>
          </cell>
          <cell r="G113">
            <v>117.3933708</v>
          </cell>
          <cell r="H113">
            <v>39.913746072000002</v>
          </cell>
          <cell r="I113">
            <v>157.30711687199999</v>
          </cell>
          <cell r="K113">
            <v>23.596067530799999</v>
          </cell>
          <cell r="L113">
            <v>180.90318440279998</v>
          </cell>
          <cell r="M113">
            <v>-47.916178716640019</v>
          </cell>
          <cell r="N113">
            <v>0.18081576874203781</v>
          </cell>
          <cell r="O113">
            <v>217.08382128335998</v>
          </cell>
        </row>
        <row r="114">
          <cell r="A114">
            <v>30000844</v>
          </cell>
          <cell r="B114" t="str">
            <v>Исследование сыворотки крови на лямблиоз методом ИФА</v>
          </cell>
          <cell r="C114">
            <v>275</v>
          </cell>
          <cell r="D114">
            <v>0.51</v>
          </cell>
          <cell r="E114">
            <v>46.839970800000003</v>
          </cell>
          <cell r="F114">
            <v>70.553399999999996</v>
          </cell>
          <cell r="G114">
            <v>117.3933708</v>
          </cell>
          <cell r="H114">
            <v>39.913746072000002</v>
          </cell>
          <cell r="I114">
            <v>157.30711687199999</v>
          </cell>
          <cell r="K114">
            <v>23.596067530799999</v>
          </cell>
          <cell r="L114">
            <v>180.90318440279998</v>
          </cell>
          <cell r="M114">
            <v>-57.916178716640019</v>
          </cell>
          <cell r="N114">
            <v>0.21060428624232735</v>
          </cell>
          <cell r="O114">
            <v>217.08382128335998</v>
          </cell>
        </row>
        <row r="115">
          <cell r="A115">
            <v>30000845</v>
          </cell>
          <cell r="B115" t="str">
            <v>Исследования почвы на я/гельминтов</v>
          </cell>
          <cell r="C115">
            <v>357</v>
          </cell>
          <cell r="D115">
            <v>1.46</v>
          </cell>
          <cell r="E115">
            <v>134.09089680000002</v>
          </cell>
          <cell r="F115">
            <v>110.0274</v>
          </cell>
          <cell r="G115">
            <v>244.11829680000002</v>
          </cell>
          <cell r="H115">
            <v>83.000220912000017</v>
          </cell>
          <cell r="I115">
            <v>327.11851771200003</v>
          </cell>
          <cell r="K115">
            <v>49.067777656800004</v>
          </cell>
          <cell r="L115">
            <v>376.18629536880002</v>
          </cell>
          <cell r="M115">
            <v>94.423554442560032</v>
          </cell>
          <cell r="N115">
            <v>-0.26449174913882362</v>
          </cell>
          <cell r="O115">
            <v>451.42355444256003</v>
          </cell>
        </row>
        <row r="116">
          <cell r="A116">
            <v>30000846</v>
          </cell>
          <cell r="B116" t="str">
            <v>Исследования воды  на я/гельминтов</v>
          </cell>
          <cell r="C116">
            <v>460</v>
          </cell>
          <cell r="D116">
            <v>1.75</v>
          </cell>
          <cell r="E116">
            <v>160.72539</v>
          </cell>
          <cell r="F116">
            <v>46.552800000000005</v>
          </cell>
          <cell r="G116">
            <v>207.27819</v>
          </cell>
          <cell r="H116">
            <v>70.4745846</v>
          </cell>
          <cell r="I116">
            <v>277.75277460000001</v>
          </cell>
          <cell r="K116">
            <v>41.662916189999997</v>
          </cell>
          <cell r="L116">
            <v>319.41569078999999</v>
          </cell>
          <cell r="M116">
            <v>-76.701171052000007</v>
          </cell>
          <cell r="N116">
            <v>0.16674167620000002</v>
          </cell>
          <cell r="O116">
            <v>383.29882894799999</v>
          </cell>
        </row>
        <row r="117">
          <cell r="A117">
            <v>30000847</v>
          </cell>
          <cell r="B117" t="str">
            <v>Исследования овощей, фруктов, зелени на я/гельминтов</v>
          </cell>
          <cell r="C117">
            <v>420</v>
          </cell>
          <cell r="D117">
            <v>1.46</v>
          </cell>
          <cell r="E117">
            <v>134.09089680000002</v>
          </cell>
          <cell r="F117">
            <v>54.437399999999997</v>
          </cell>
          <cell r="G117">
            <v>188.52829680000002</v>
          </cell>
          <cell r="H117">
            <v>64.099620912000006</v>
          </cell>
          <cell r="I117">
            <v>252.62791771200003</v>
          </cell>
          <cell r="K117">
            <v>37.8941876568</v>
          </cell>
          <cell r="L117">
            <v>290.5221053688</v>
          </cell>
          <cell r="M117">
            <v>-71.373473557440036</v>
          </cell>
          <cell r="N117">
            <v>0.16993684180342866</v>
          </cell>
          <cell r="O117">
            <v>348.62652644255996</v>
          </cell>
        </row>
        <row r="118">
          <cell r="A118">
            <v>30000848</v>
          </cell>
          <cell r="B118" t="str">
            <v>Исследования почвы на токсокароз</v>
          </cell>
          <cell r="C118">
            <v>327</v>
          </cell>
          <cell r="D118">
            <v>1.46</v>
          </cell>
          <cell r="E118">
            <v>134.09089680000002</v>
          </cell>
          <cell r="F118">
            <v>0.97919999999999996</v>
          </cell>
          <cell r="G118">
            <v>135.07009680000002</v>
          </cell>
          <cell r="H118">
            <v>45.923832912000009</v>
          </cell>
          <cell r="I118">
            <v>180.99392971200001</v>
          </cell>
          <cell r="K118">
            <v>27.149089456800002</v>
          </cell>
          <cell r="L118">
            <v>208.14301916880001</v>
          </cell>
          <cell r="M118">
            <v>-77.228376997439995</v>
          </cell>
          <cell r="N118">
            <v>0</v>
          </cell>
          <cell r="O118">
            <v>249.77162300256001</v>
          </cell>
        </row>
        <row r="119">
          <cell r="A119">
            <v>30000849</v>
          </cell>
          <cell r="B119" t="str">
            <v>Исследования почвы  на цисты патогенных простейших.</v>
          </cell>
          <cell r="C119">
            <v>357</v>
          </cell>
          <cell r="D119">
            <v>1.46</v>
          </cell>
          <cell r="E119">
            <v>134.09089680000002</v>
          </cell>
          <cell r="F119">
            <v>0.28560000000000002</v>
          </cell>
          <cell r="G119">
            <v>134.37649680000001</v>
          </cell>
          <cell r="H119">
            <v>45.688008912000008</v>
          </cell>
          <cell r="I119">
            <v>180.06450571200003</v>
          </cell>
          <cell r="K119">
            <v>27.009675856800005</v>
          </cell>
          <cell r="L119">
            <v>207.07418156880004</v>
          </cell>
          <cell r="M119">
            <v>-108.51098211743997</v>
          </cell>
          <cell r="N119">
            <v>0.3039523308611764</v>
          </cell>
          <cell r="O119">
            <v>248.48901788256003</v>
          </cell>
        </row>
        <row r="120">
          <cell r="A120">
            <v>30000850</v>
          </cell>
          <cell r="B120" t="str">
            <v>Исследование воды на цисты лямблий (питьевой, сточной, бассейнов, открытых водоемов).</v>
          </cell>
          <cell r="C120">
            <v>460</v>
          </cell>
          <cell r="D120">
            <v>1.96</v>
          </cell>
          <cell r="E120">
            <v>180.01243680000005</v>
          </cell>
          <cell r="F120">
            <v>36.669000000000004</v>
          </cell>
          <cell r="G120">
            <v>216.68143680000006</v>
          </cell>
          <cell r="H120">
            <v>73.671688512000031</v>
          </cell>
          <cell r="I120">
            <v>290.35312531200009</v>
          </cell>
          <cell r="K120">
            <v>43.552968796800009</v>
          </cell>
          <cell r="L120">
            <v>333.90609410880012</v>
          </cell>
          <cell r="M120">
            <v>-59.312687069439846</v>
          </cell>
          <cell r="N120">
            <v>0.12894062406399967</v>
          </cell>
          <cell r="O120">
            <v>400.68731293056015</v>
          </cell>
        </row>
        <row r="121">
          <cell r="A121">
            <v>30000851</v>
          </cell>
          <cell r="B121" t="str">
            <v>Исследование  питьевой, бутилированной воды на ооциты криптоспоридии</v>
          </cell>
          <cell r="C121">
            <v>445</v>
          </cell>
          <cell r="D121">
            <v>1.96</v>
          </cell>
          <cell r="E121">
            <v>180.01243680000005</v>
          </cell>
          <cell r="F121">
            <v>3.3353999999999999</v>
          </cell>
          <cell r="G121">
            <v>183.34783680000004</v>
          </cell>
          <cell r="H121">
            <v>62.338264512000016</v>
          </cell>
          <cell r="I121">
            <v>245.68610131200006</v>
          </cell>
          <cell r="K121">
            <v>36.852915196800005</v>
          </cell>
          <cell r="L121">
            <v>282.53901650880005</v>
          </cell>
          <cell r="M121">
            <v>-105.95318018943993</v>
          </cell>
          <cell r="N121">
            <v>0.23809703413357289</v>
          </cell>
          <cell r="O121">
            <v>339.04681981056007</v>
          </cell>
        </row>
        <row r="122">
          <cell r="A122">
            <v>30000852</v>
          </cell>
          <cell r="B122" t="str">
            <v>Исследования рыбы и рыбной продукции на личинки гельминтов методом пластования и методом компрессии (1 проба)</v>
          </cell>
          <cell r="C122">
            <v>485</v>
          </cell>
          <cell r="D122">
            <v>1.3</v>
          </cell>
          <cell r="E122">
            <v>119.39600400000002</v>
          </cell>
          <cell r="F122">
            <v>35.822399999999995</v>
          </cell>
          <cell r="G122">
            <v>155.21840400000002</v>
          </cell>
          <cell r="H122">
            <v>52.774257360000014</v>
          </cell>
          <cell r="I122">
            <v>207.99266136000003</v>
          </cell>
          <cell r="K122">
            <v>31.198899204000003</v>
          </cell>
          <cell r="L122">
            <v>239.19156056400004</v>
          </cell>
          <cell r="M122">
            <v>-197.97012732319996</v>
          </cell>
          <cell r="N122">
            <v>0.40818582953237104</v>
          </cell>
          <cell r="O122">
            <v>287.02987267680004</v>
          </cell>
        </row>
        <row r="123">
          <cell r="A123">
            <v>30000854</v>
          </cell>
          <cell r="B123" t="str">
            <v>Исследование смывов с предметов окружающей среды на яйца гельминтов и цисты простейших.</v>
          </cell>
          <cell r="C123">
            <v>378</v>
          </cell>
          <cell r="D123">
            <v>0.9</v>
          </cell>
          <cell r="E123">
            <v>82.658772000000013</v>
          </cell>
          <cell r="F123">
            <v>22.735800000000001</v>
          </cell>
          <cell r="G123">
            <v>105.39457200000001</v>
          </cell>
          <cell r="H123">
            <v>35.834154480000009</v>
          </cell>
          <cell r="I123">
            <v>141.22872648000003</v>
          </cell>
          <cell r="K123">
            <v>21.184308972000004</v>
          </cell>
          <cell r="L123">
            <v>162.41303545200003</v>
          </cell>
          <cell r="M123">
            <v>-183.10435745759997</v>
          </cell>
          <cell r="N123">
            <v>0.48440306205714279</v>
          </cell>
          <cell r="O123">
            <v>194.89564254240003</v>
          </cell>
        </row>
        <row r="124">
          <cell r="A124">
            <v>30000855</v>
          </cell>
          <cell r="B124" t="str">
            <v>Исследование кала с использованием концентраторов Parasep</v>
          </cell>
          <cell r="C124">
            <v>470</v>
          </cell>
          <cell r="D124">
            <v>1.1499999999999999</v>
          </cell>
          <cell r="E124">
            <v>105.619542</v>
          </cell>
          <cell r="F124">
            <v>136.833</v>
          </cell>
          <cell r="G124">
            <v>242.45254199999999</v>
          </cell>
          <cell r="H124">
            <v>82.433864280000009</v>
          </cell>
          <cell r="I124">
            <v>324.88640628000002</v>
          </cell>
          <cell r="K124">
            <v>48.732960941999998</v>
          </cell>
          <cell r="L124">
            <v>373.61936722199999</v>
          </cell>
          <cell r="M124">
            <v>-21.656759333600007</v>
          </cell>
          <cell r="N124">
            <v>4.6078211348085124E-2</v>
          </cell>
          <cell r="O124">
            <v>448.34324066639999</v>
          </cell>
        </row>
        <row r="125">
          <cell r="A125">
            <v>30000856</v>
          </cell>
          <cell r="B125" t="str">
            <v>Исследование плодоовощной продукции на цисты простейших.</v>
          </cell>
          <cell r="C125">
            <v>385</v>
          </cell>
          <cell r="D125">
            <v>1.46</v>
          </cell>
          <cell r="E125">
            <v>134.09089680000002</v>
          </cell>
          <cell r="F125">
            <v>82.211999999999989</v>
          </cell>
          <cell r="G125">
            <v>216.30289680000001</v>
          </cell>
          <cell r="H125">
            <v>73.542984912000009</v>
          </cell>
          <cell r="I125">
            <v>289.84588171200005</v>
          </cell>
          <cell r="K125">
            <v>43.476882256800003</v>
          </cell>
          <cell r="L125">
            <v>333.32276396880007</v>
          </cell>
          <cell r="M125">
            <v>14.987316762560056</v>
          </cell>
          <cell r="N125">
            <v>-3.8928095487168975E-2</v>
          </cell>
          <cell r="O125">
            <v>399.98731676256006</v>
          </cell>
        </row>
        <row r="126">
          <cell r="A126">
            <v>30000857</v>
          </cell>
          <cell r="B126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26">
            <v>380</v>
          </cell>
          <cell r="D126">
            <v>1.46</v>
          </cell>
          <cell r="E126">
            <v>134.09089680000002</v>
          </cell>
          <cell r="F126">
            <v>58.854000000000006</v>
          </cell>
          <cell r="G126">
            <v>192.94489680000004</v>
          </cell>
          <cell r="H126">
            <v>65.601264912000019</v>
          </cell>
          <cell r="I126">
            <v>258.54616171200007</v>
          </cell>
          <cell r="K126">
            <v>38.781924256800011</v>
          </cell>
          <cell r="L126">
            <v>297.32808596880011</v>
          </cell>
          <cell r="M126">
            <v>-23.206296837439879</v>
          </cell>
          <cell r="N126">
            <v>6.1069202203789155E-2</v>
          </cell>
          <cell r="O126">
            <v>356.79370316256012</v>
          </cell>
        </row>
        <row r="127">
          <cell r="A127">
            <v>30000858</v>
          </cell>
          <cell r="B127" t="str">
            <v>Дифференциальная диагностика гельминтозов (3 вида гельминтов) методом ИФА</v>
          </cell>
          <cell r="C127">
            <v>650</v>
          </cell>
          <cell r="D127">
            <v>2.5</v>
          </cell>
          <cell r="E127">
            <v>229.60770000000005</v>
          </cell>
          <cell r="F127">
            <v>170.30940000000001</v>
          </cell>
          <cell r="G127">
            <v>399.91710000000006</v>
          </cell>
          <cell r="H127">
            <v>135.97181400000002</v>
          </cell>
          <cell r="I127">
            <v>535.88891400000011</v>
          </cell>
          <cell r="K127">
            <v>80.38333710000002</v>
          </cell>
          <cell r="L127">
            <v>616.27225110000018</v>
          </cell>
          <cell r="M127">
            <v>89.526701320000143</v>
          </cell>
          <cell r="N127">
            <v>-0.13773338664615406</v>
          </cell>
          <cell r="O127">
            <v>739.52670132000014</v>
          </cell>
        </row>
        <row r="128">
          <cell r="A128">
            <v>30000860</v>
          </cell>
          <cell r="B128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28">
            <v>12000</v>
          </cell>
          <cell r="D128">
            <v>75</v>
          </cell>
          <cell r="E128">
            <v>6888.2310000000016</v>
          </cell>
          <cell r="F128">
            <v>1399.797</v>
          </cell>
          <cell r="G128">
            <v>8288.0280000000021</v>
          </cell>
          <cell r="H128">
            <v>2817.929520000001</v>
          </cell>
          <cell r="I128">
            <v>11105.957520000004</v>
          </cell>
          <cell r="K128">
            <v>1665.8936280000005</v>
          </cell>
          <cell r="L128">
            <v>12771.851148000003</v>
          </cell>
          <cell r="M128">
            <v>3326.2213776000026</v>
          </cell>
          <cell r="N128">
            <v>-0.27718511480000024</v>
          </cell>
          <cell r="O128">
            <v>15326.221377600003</v>
          </cell>
        </row>
        <row r="129">
          <cell r="A129">
            <v>30000861</v>
          </cell>
          <cell r="B129" t="str">
            <v>Исследование смывов с предметов окружающей среды на яйца гельминтов (для бассейнов)</v>
          </cell>
          <cell r="C129">
            <v>215</v>
          </cell>
          <cell r="D129">
            <v>0.5</v>
          </cell>
          <cell r="E129">
            <v>45.921540000000007</v>
          </cell>
          <cell r="F129">
            <v>46.92</v>
          </cell>
          <cell r="G129">
            <v>92.841540000000009</v>
          </cell>
          <cell r="H129">
            <v>31.566123600000005</v>
          </cell>
          <cell r="I129">
            <v>124.40766360000001</v>
          </cell>
          <cell r="K129">
            <v>18.66114954</v>
          </cell>
          <cell r="L129">
            <v>143.06881314</v>
          </cell>
          <cell r="M129">
            <v>-43.317424232000008</v>
          </cell>
          <cell r="N129">
            <v>0.20147639177674423</v>
          </cell>
          <cell r="O129">
            <v>171.68257576799999</v>
          </cell>
        </row>
        <row r="130">
          <cell r="A130">
            <v>30000951</v>
          </cell>
          <cell r="B130" t="str">
            <v>Подготовка музейных препаратов</v>
          </cell>
          <cell r="C130">
            <v>321</v>
          </cell>
          <cell r="D130">
            <v>1.8</v>
          </cell>
          <cell r="E130">
            <v>165.31754400000003</v>
          </cell>
          <cell r="F130">
            <v>90.871800000000007</v>
          </cell>
          <cell r="G130">
            <v>256.18934400000001</v>
          </cell>
          <cell r="H130">
            <v>87.10437696000001</v>
          </cell>
          <cell r="I130">
            <v>343.29372096000003</v>
          </cell>
          <cell r="K130">
            <v>51.494058144</v>
          </cell>
          <cell r="L130">
            <v>394.78777910400004</v>
          </cell>
          <cell r="M130">
            <v>152.74533492480003</v>
          </cell>
          <cell r="N130">
            <v>-0.47584216487476644</v>
          </cell>
          <cell r="O130">
            <v>473.74533492480003</v>
          </cell>
        </row>
        <row r="131">
          <cell r="A131">
            <v>30000862</v>
          </cell>
          <cell r="B131" t="str">
            <v>Контроль обсемененности предметов окружающей среды  методом смыва на цисты лямблий и яйца остриц (ВЛК)</v>
          </cell>
          <cell r="C131">
            <v>275</v>
          </cell>
          <cell r="D131">
            <v>0.9</v>
          </cell>
          <cell r="E131">
            <v>82.658772000000013</v>
          </cell>
          <cell r="F131">
            <v>78.560400000000001</v>
          </cell>
          <cell r="G131">
            <v>161.21917200000001</v>
          </cell>
          <cell r="H131">
            <v>54.814518480000011</v>
          </cell>
          <cell r="I131">
            <v>216.03369048000002</v>
          </cell>
          <cell r="K131">
            <v>32.405053572</v>
          </cell>
          <cell r="L131">
            <v>248.438744052</v>
          </cell>
          <cell r="M131">
            <v>23.126492862399971</v>
          </cell>
          <cell r="N131">
            <v>-8.4096337681454442E-2</v>
          </cell>
          <cell r="O131">
            <v>298.12649286239997</v>
          </cell>
        </row>
        <row r="132">
          <cell r="A132">
            <v>30000864</v>
          </cell>
          <cell r="B132" t="str">
            <v>Выявление антигена лямблий в фекалиях методом ИФА</v>
          </cell>
          <cell r="C132">
            <v>485</v>
          </cell>
          <cell r="D132">
            <v>0.68</v>
          </cell>
          <cell r="E132">
            <v>62.453294400000011</v>
          </cell>
          <cell r="F132">
            <v>199.12440000000001</v>
          </cell>
          <cell r="G132">
            <v>261.57769440000004</v>
          </cell>
          <cell r="H132">
            <v>88.936416096000016</v>
          </cell>
          <cell r="I132">
            <v>350.51411049600006</v>
          </cell>
          <cell r="J132">
            <v>420.61693259520007</v>
          </cell>
          <cell r="K132">
            <v>52.577116574400009</v>
          </cell>
          <cell r="L132">
            <v>403.09122707040007</v>
          </cell>
          <cell r="M132">
            <v>-1.2905275155199547</v>
          </cell>
          <cell r="N132">
            <v>2.6608814752988757E-3</v>
          </cell>
          <cell r="O132">
            <v>483.70947248448005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>
            <v>365</v>
          </cell>
          <cell r="D133">
            <v>0.51</v>
          </cell>
          <cell r="E133">
            <v>46.839970800000003</v>
          </cell>
          <cell r="F133">
            <v>199.12440000000001</v>
          </cell>
          <cell r="G133">
            <v>245.96437080000001</v>
          </cell>
          <cell r="H133">
            <v>83.62788607200001</v>
          </cell>
          <cell r="I133">
            <v>329.59225687200001</v>
          </cell>
          <cell r="J133">
            <v>395.51070824639999</v>
          </cell>
          <cell r="K133">
            <v>49.438838530799998</v>
          </cell>
          <cell r="L133">
            <v>379.03109540280002</v>
          </cell>
          <cell r="M133">
            <v>89.837314483359989</v>
          </cell>
          <cell r="N133">
            <v>-0.24612962872153421</v>
          </cell>
          <cell r="O133">
            <v>454.83731448335999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>
            <v>365</v>
          </cell>
          <cell r="D134">
            <v>0.51</v>
          </cell>
          <cell r="E134">
            <v>46.839970800000003</v>
          </cell>
          <cell r="F134">
            <v>199.12440000000001</v>
          </cell>
          <cell r="G134">
            <v>245.96437080000001</v>
          </cell>
          <cell r="H134">
            <v>83.62788607200001</v>
          </cell>
          <cell r="I134">
            <v>329.59225687200001</v>
          </cell>
          <cell r="J134">
            <v>395.51070824639999</v>
          </cell>
          <cell r="K134">
            <v>49.438838530799998</v>
          </cell>
          <cell r="L134">
            <v>379.03109540280002</v>
          </cell>
          <cell r="M134">
            <v>89.837314483359989</v>
          </cell>
          <cell r="N134">
            <v>-0.24612962872153421</v>
          </cell>
          <cell r="O134">
            <v>454.83731448335999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>
            <v>180</v>
          </cell>
          <cell r="D135">
            <v>0.9</v>
          </cell>
          <cell r="E135">
            <v>82.658772000000013</v>
          </cell>
          <cell r="F135">
            <v>40.799999999999997</v>
          </cell>
          <cell r="G135">
            <v>123.45877200000001</v>
          </cell>
          <cell r="H135">
            <v>41.975982480000006</v>
          </cell>
          <cell r="I135">
            <v>165.43475448000001</v>
          </cell>
          <cell r="J135">
            <v>198.521705376</v>
          </cell>
          <cell r="K135">
            <v>24.815213172</v>
          </cell>
          <cell r="L135">
            <v>190.24996765200001</v>
          </cell>
          <cell r="M135">
            <v>48.299961182400011</v>
          </cell>
          <cell r="N135">
            <v>-0.26833311768000007</v>
          </cell>
          <cell r="O135">
            <v>228.29996118240001</v>
          </cell>
        </row>
        <row r="136">
          <cell r="A136">
            <v>30000868</v>
          </cell>
          <cell r="B136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36">
            <v>306</v>
          </cell>
          <cell r="D136">
            <v>0.9</v>
          </cell>
          <cell r="E136">
            <v>82.658772000000013</v>
          </cell>
          <cell r="F136">
            <v>78.540000000000006</v>
          </cell>
          <cell r="G136">
            <v>161.19877200000002</v>
          </cell>
          <cell r="H136">
            <v>54.807582480000008</v>
          </cell>
          <cell r="I136">
            <v>216.00635448000003</v>
          </cell>
          <cell r="J136">
            <v>259.20762537600001</v>
          </cell>
          <cell r="K136">
            <v>32.400953172000001</v>
          </cell>
          <cell r="L136">
            <v>248.40730765200004</v>
          </cell>
          <cell r="M136">
            <v>-7.9112308175999715</v>
          </cell>
          <cell r="N136">
            <v>2.5853695482352848E-2</v>
          </cell>
          <cell r="O136">
            <v>298.08876918240003</v>
          </cell>
        </row>
        <row r="137">
          <cell r="A137" t="str">
            <v>Лаборатория исследования методом ПЦР</v>
          </cell>
        </row>
        <row r="138">
          <cell r="A138">
            <v>40000002</v>
          </cell>
          <cell r="B138" t="str">
            <v xml:space="preserve">Исследование проб биологического материала на грипп  с определением субтипов </v>
          </cell>
          <cell r="C138">
            <v>860</v>
          </cell>
          <cell r="D138">
            <v>3</v>
          </cell>
          <cell r="E138">
            <v>223.07165999999998</v>
          </cell>
          <cell r="F138">
            <v>258.28440000000001</v>
          </cell>
          <cell r="G138">
            <v>481.35605999999996</v>
          </cell>
          <cell r="H138">
            <v>163.6610604</v>
          </cell>
          <cell r="I138">
            <v>645.01712039999995</v>
          </cell>
          <cell r="K138">
            <v>96.752568059999987</v>
          </cell>
          <cell r="L138">
            <v>741.76968846</v>
          </cell>
          <cell r="M138">
            <v>30.123626151999929</v>
          </cell>
          <cell r="N138">
            <v>-3.5027472269767358E-2</v>
          </cell>
          <cell r="O138">
            <v>890.12362615199993</v>
          </cell>
        </row>
        <row r="139">
          <cell r="A139">
            <v>40000003</v>
          </cell>
          <cell r="B139" t="str">
            <v>Исследование проб биологического материала для проведения типирования гриппа А/H1 (грипп свиней)</v>
          </cell>
          <cell r="C139">
            <v>810</v>
          </cell>
          <cell r="D139">
            <v>3</v>
          </cell>
          <cell r="E139">
            <v>223.07165999999998</v>
          </cell>
          <cell r="F139">
            <v>205.22399999999999</v>
          </cell>
          <cell r="G139">
            <v>428.29566</v>
          </cell>
          <cell r="H139">
            <v>145.62052440000002</v>
          </cell>
          <cell r="I139">
            <v>573.91618440000002</v>
          </cell>
          <cell r="K139">
            <v>86.087427660000003</v>
          </cell>
          <cell r="L139">
            <v>660.00361206000002</v>
          </cell>
          <cell r="M139">
            <v>-17.995665528000018</v>
          </cell>
          <cell r="N139">
            <v>2.2216871022222244E-2</v>
          </cell>
          <cell r="O139">
            <v>792.00433447199998</v>
          </cell>
        </row>
        <row r="140">
          <cell r="A140">
            <v>40000004</v>
          </cell>
          <cell r="B140" t="str">
            <v xml:space="preserve">Исследование проб биологического материала на вирус Эпштейн-Барра. </v>
          </cell>
          <cell r="C140">
            <v>460</v>
          </cell>
          <cell r="D140">
            <v>3</v>
          </cell>
          <cell r="E140">
            <v>223.07165999999998</v>
          </cell>
          <cell r="F140">
            <v>66.055200000000013</v>
          </cell>
          <cell r="G140">
            <v>289.12685999999997</v>
          </cell>
          <cell r="H140">
            <v>98.303132399999996</v>
          </cell>
          <cell r="I140">
            <v>387.42999239999995</v>
          </cell>
          <cell r="K140">
            <v>58.114498859999991</v>
          </cell>
          <cell r="L140">
            <v>445.54449125999992</v>
          </cell>
          <cell r="M140">
            <v>74.653389511999876</v>
          </cell>
          <cell r="N140">
            <v>-0.16228997719999974</v>
          </cell>
          <cell r="O140">
            <v>534.65338951199988</v>
          </cell>
        </row>
        <row r="141">
          <cell r="A141">
            <v>40000005</v>
          </cell>
          <cell r="B141" t="str">
            <v xml:space="preserve">Исследование проб биологического материала на вирус простого герпеса1-2 типа (при назначении 1-2 исследования на одного пациента) </v>
          </cell>
          <cell r="C141">
            <v>345</v>
          </cell>
          <cell r="D141">
            <v>3</v>
          </cell>
          <cell r="E141">
            <v>223.07165999999998</v>
          </cell>
          <cell r="F141">
            <v>14.943000000000001</v>
          </cell>
          <cell r="G141">
            <v>238.01465999999999</v>
          </cell>
          <cell r="H141">
            <v>80.9249844</v>
          </cell>
          <cell r="I141">
            <v>318.93964440000002</v>
          </cell>
          <cell r="K141">
            <v>47.84094666</v>
          </cell>
          <cell r="L141">
            <v>366.78059106000001</v>
          </cell>
          <cell r="M141">
            <v>95.136709272000019</v>
          </cell>
          <cell r="N141">
            <v>-0.27575857760000005</v>
          </cell>
          <cell r="O141">
            <v>440.13670927200002</v>
          </cell>
        </row>
        <row r="142">
          <cell r="A142">
            <v>40000006</v>
          </cell>
          <cell r="B142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42">
            <v>450</v>
          </cell>
          <cell r="D142">
            <v>3</v>
          </cell>
          <cell r="E142">
            <v>223.07165999999998</v>
          </cell>
          <cell r="F142">
            <v>39.055799999999998</v>
          </cell>
          <cell r="G142">
            <v>262.12745999999999</v>
          </cell>
          <cell r="H142">
            <v>89.123336399999999</v>
          </cell>
          <cell r="I142">
            <v>351.25079640000001</v>
          </cell>
          <cell r="K142">
            <v>52.687619460000001</v>
          </cell>
          <cell r="L142">
            <v>403.93841586000002</v>
          </cell>
          <cell r="M142">
            <v>34.726099031999979</v>
          </cell>
          <cell r="N142">
            <v>-7.7169108959999955E-2</v>
          </cell>
          <cell r="O142">
            <v>484.72609903199998</v>
          </cell>
        </row>
        <row r="143">
          <cell r="A143">
            <v>40000007</v>
          </cell>
          <cell r="B143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43">
            <v>299</v>
          </cell>
          <cell r="D143">
            <v>3</v>
          </cell>
          <cell r="E143">
            <v>223.07165999999998</v>
          </cell>
          <cell r="F143">
            <v>18.655799999999999</v>
          </cell>
          <cell r="G143">
            <v>241.72745999999998</v>
          </cell>
          <cell r="H143">
            <v>82.187336399999992</v>
          </cell>
          <cell r="I143">
            <v>323.9147964</v>
          </cell>
          <cell r="K143">
            <v>48.58721946</v>
          </cell>
          <cell r="L143">
            <v>372.50201586000003</v>
          </cell>
          <cell r="M143">
            <v>148.00241903200003</v>
          </cell>
          <cell r="N143">
            <v>-0.4949913680000001</v>
          </cell>
          <cell r="O143">
            <v>447.00241903200003</v>
          </cell>
        </row>
        <row r="144">
          <cell r="A144">
            <v>40000008</v>
          </cell>
          <cell r="B144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44">
            <v>299</v>
          </cell>
          <cell r="D144">
            <v>3</v>
          </cell>
          <cell r="E144">
            <v>223.07165999999998</v>
          </cell>
          <cell r="F144">
            <v>18.29</v>
          </cell>
          <cell r="G144">
            <v>241.36165999999997</v>
          </cell>
          <cell r="H144">
            <v>82.062964399999998</v>
          </cell>
          <cell r="I144">
            <v>323.42462439999997</v>
          </cell>
          <cell r="K144">
            <v>48.513693659999994</v>
          </cell>
          <cell r="L144">
            <v>371.93831805999997</v>
          </cell>
          <cell r="M144">
            <v>147.32598167199995</v>
          </cell>
          <cell r="N144">
            <v>-0.49272903569230753</v>
          </cell>
          <cell r="O144">
            <v>446.32598167199995</v>
          </cell>
        </row>
        <row r="145">
          <cell r="A145">
            <v>40000009</v>
          </cell>
          <cell r="B145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45">
            <v>299</v>
          </cell>
          <cell r="D145">
            <v>3</v>
          </cell>
          <cell r="E145">
            <v>223.07165999999998</v>
          </cell>
          <cell r="F145">
            <v>18.655799999999999</v>
          </cell>
          <cell r="G145">
            <v>241.72745999999998</v>
          </cell>
          <cell r="H145">
            <v>82.187336399999992</v>
          </cell>
          <cell r="I145">
            <v>323.9147964</v>
          </cell>
          <cell r="K145">
            <v>48.58721946</v>
          </cell>
          <cell r="L145">
            <v>372.50201586000003</v>
          </cell>
          <cell r="M145">
            <v>148.00241903200003</v>
          </cell>
          <cell r="N145">
            <v>-0.4949913680000001</v>
          </cell>
          <cell r="O145">
            <v>447.00241903200003</v>
          </cell>
        </row>
        <row r="146">
          <cell r="A146">
            <v>40000010</v>
          </cell>
          <cell r="B146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46">
            <v>299</v>
          </cell>
          <cell r="D146">
            <v>3</v>
          </cell>
          <cell r="E146">
            <v>223.07165999999998</v>
          </cell>
          <cell r="F146">
            <v>18.655799999999999</v>
          </cell>
          <cell r="G146">
            <v>241.72745999999998</v>
          </cell>
          <cell r="H146">
            <v>82.187336399999992</v>
          </cell>
          <cell r="I146">
            <v>323.9147964</v>
          </cell>
          <cell r="K146">
            <v>48.58721946</v>
          </cell>
          <cell r="L146">
            <v>372.50201586000003</v>
          </cell>
          <cell r="M146">
            <v>148.00241903200003</v>
          </cell>
          <cell r="N146">
            <v>-0.4949913680000001</v>
          </cell>
          <cell r="O146">
            <v>447.00241903200003</v>
          </cell>
        </row>
        <row r="147">
          <cell r="A147">
            <v>40000011</v>
          </cell>
          <cell r="B147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47">
            <v>345</v>
          </cell>
          <cell r="D147">
            <v>3</v>
          </cell>
          <cell r="E147">
            <v>223.07165999999998</v>
          </cell>
          <cell r="F147">
            <v>11.403599999999999</v>
          </cell>
          <cell r="G147">
            <v>234.47525999999999</v>
          </cell>
          <cell r="H147">
            <v>79.721588400000002</v>
          </cell>
          <cell r="I147">
            <v>314.19684840000002</v>
          </cell>
          <cell r="K147">
            <v>47.129527260000003</v>
          </cell>
          <cell r="L147">
            <v>361.32637566000005</v>
          </cell>
          <cell r="M147">
            <v>88.591650792000053</v>
          </cell>
          <cell r="N147">
            <v>-0.25678739360000014</v>
          </cell>
          <cell r="O147">
            <v>433.59165079200005</v>
          </cell>
        </row>
        <row r="148">
          <cell r="A148">
            <v>40000012</v>
          </cell>
          <cell r="B148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48">
            <v>288</v>
          </cell>
          <cell r="D148">
            <v>3</v>
          </cell>
          <cell r="E148">
            <v>223.07165999999998</v>
          </cell>
          <cell r="F148">
            <v>19.747199999999999</v>
          </cell>
          <cell r="G148">
            <v>242.81885999999997</v>
          </cell>
          <cell r="H148">
            <v>82.558412399999995</v>
          </cell>
          <cell r="I148">
            <v>325.37727239999998</v>
          </cell>
          <cell r="K148">
            <v>48.806590859999993</v>
          </cell>
          <cell r="L148">
            <v>374.18386325999995</v>
          </cell>
          <cell r="M148">
            <v>161.02063591199993</v>
          </cell>
          <cell r="N148">
            <v>-0.55909943024999975</v>
          </cell>
          <cell r="O148">
            <v>449.02063591199993</v>
          </cell>
        </row>
        <row r="149">
          <cell r="A149">
            <v>40000013</v>
          </cell>
          <cell r="B149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49">
            <v>299</v>
          </cell>
          <cell r="D149">
            <v>3</v>
          </cell>
          <cell r="E149">
            <v>223.07165999999998</v>
          </cell>
          <cell r="F149">
            <v>14.943000000000001</v>
          </cell>
          <cell r="G149">
            <v>238.01465999999999</v>
          </cell>
          <cell r="H149">
            <v>80.9249844</v>
          </cell>
          <cell r="I149">
            <v>318.93964440000002</v>
          </cell>
          <cell r="K149">
            <v>47.84094666</v>
          </cell>
          <cell r="L149">
            <v>366.78059106000001</v>
          </cell>
          <cell r="M149">
            <v>141.13670927200002</v>
          </cell>
          <cell r="N149">
            <v>-0.47202912800000008</v>
          </cell>
          <cell r="O149">
            <v>440.13670927200002</v>
          </cell>
        </row>
        <row r="150">
          <cell r="A150">
            <v>40000015</v>
          </cell>
          <cell r="B150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50">
            <v>299</v>
          </cell>
          <cell r="D150">
            <v>3</v>
          </cell>
          <cell r="E150">
            <v>223.07165999999998</v>
          </cell>
          <cell r="F150">
            <v>18.655799999999999</v>
          </cell>
          <cell r="G150">
            <v>241.72745999999998</v>
          </cell>
          <cell r="H150">
            <v>82.187336399999992</v>
          </cell>
          <cell r="I150">
            <v>323.9147964</v>
          </cell>
          <cell r="K150">
            <v>48.58721946</v>
          </cell>
          <cell r="L150">
            <v>372.50201586000003</v>
          </cell>
          <cell r="M150">
            <v>148.00241903200003</v>
          </cell>
          <cell r="N150">
            <v>-0.4949913680000001</v>
          </cell>
          <cell r="O150">
            <v>447.00241903200003</v>
          </cell>
        </row>
        <row r="151">
          <cell r="A151">
            <v>40000027</v>
          </cell>
          <cell r="B15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51">
            <v>450</v>
          </cell>
          <cell r="D151">
            <v>3</v>
          </cell>
          <cell r="E151">
            <v>223.07165999999998</v>
          </cell>
          <cell r="F151">
            <v>13.902600000000001</v>
          </cell>
          <cell r="G151">
            <v>236.97425999999999</v>
          </cell>
          <cell r="H151">
            <v>80.571248400000002</v>
          </cell>
          <cell r="I151">
            <v>317.54550840000002</v>
          </cell>
          <cell r="K151">
            <v>47.631826260000004</v>
          </cell>
          <cell r="L151">
            <v>365.17733466000004</v>
          </cell>
          <cell r="M151">
            <v>-11.787198407999938</v>
          </cell>
          <cell r="N151">
            <v>2.6193774239999863E-2</v>
          </cell>
          <cell r="O151">
            <v>438.21280159200006</v>
          </cell>
        </row>
        <row r="152">
          <cell r="A152">
            <v>40000028</v>
          </cell>
          <cell r="B152" t="str">
            <v xml:space="preserve">Исследование проб биологического материала на вирус папилломы человека 16 и 18 типов. </v>
          </cell>
          <cell r="C152">
            <v>316</v>
          </cell>
          <cell r="D152">
            <v>3</v>
          </cell>
          <cell r="E152">
            <v>223.07165999999998</v>
          </cell>
          <cell r="F152">
            <v>12.087</v>
          </cell>
          <cell r="G152">
            <v>235.15865999999997</v>
          </cell>
          <cell r="H152">
            <v>79.953944399999997</v>
          </cell>
          <cell r="I152">
            <v>315.11260439999995</v>
          </cell>
          <cell r="K152">
            <v>47.266890659999994</v>
          </cell>
          <cell r="L152">
            <v>362.37949505999995</v>
          </cell>
          <cell r="M152">
            <v>118.85539407199991</v>
          </cell>
          <cell r="N152">
            <v>-0.37612466478480983</v>
          </cell>
          <cell r="O152">
            <v>434.85539407199991</v>
          </cell>
        </row>
        <row r="153">
          <cell r="A153">
            <v>40000034</v>
          </cell>
          <cell r="B153" t="str">
            <v>Исследование проб биологического материала на микоплазму пневмониэ и хламидофиллу пневмониэ</v>
          </cell>
          <cell r="C153">
            <v>800</v>
          </cell>
          <cell r="D153">
            <v>3</v>
          </cell>
          <cell r="E153">
            <v>223.07165999999998</v>
          </cell>
          <cell r="F153">
            <v>215.3526</v>
          </cell>
          <cell r="G153">
            <v>438.42426</v>
          </cell>
          <cell r="H153">
            <v>149.06424840000003</v>
          </cell>
          <cell r="I153">
            <v>587.4885084</v>
          </cell>
          <cell r="K153">
            <v>88.123276259999997</v>
          </cell>
          <cell r="L153">
            <v>675.61178466000001</v>
          </cell>
          <cell r="M153">
            <v>10.734141592000014</v>
          </cell>
          <cell r="N153">
            <v>-1.3417676990000018E-2</v>
          </cell>
          <cell r="O153">
            <v>810.73414159200001</v>
          </cell>
        </row>
        <row r="154">
          <cell r="A154">
            <v>40000037</v>
          </cell>
          <cell r="B154" t="str">
            <v xml:space="preserve">Исследование проб биологического материала на биовары уреаплазмы. </v>
          </cell>
          <cell r="C154">
            <v>299</v>
          </cell>
          <cell r="D154">
            <v>3</v>
          </cell>
          <cell r="E154">
            <v>223.07165999999998</v>
          </cell>
          <cell r="F154">
            <v>15.8712</v>
          </cell>
          <cell r="G154">
            <v>238.94285999999997</v>
          </cell>
          <cell r="H154">
            <v>81.240572399999991</v>
          </cell>
          <cell r="I154">
            <v>320.18343239999996</v>
          </cell>
          <cell r="K154">
            <v>48.027514859999989</v>
          </cell>
          <cell r="L154">
            <v>368.21094725999995</v>
          </cell>
          <cell r="M154">
            <v>142.85313671199992</v>
          </cell>
          <cell r="N154">
            <v>-0.47776968799999975</v>
          </cell>
          <cell r="O154">
            <v>441.85313671199992</v>
          </cell>
        </row>
        <row r="155">
          <cell r="A155">
            <v>40000041</v>
          </cell>
          <cell r="B15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55">
            <v>605</v>
          </cell>
          <cell r="D155">
            <v>3</v>
          </cell>
          <cell r="E155">
            <v>223.07165999999998</v>
          </cell>
          <cell r="F155">
            <v>81.120599999999996</v>
          </cell>
          <cell r="G155">
            <v>304.19225999999998</v>
          </cell>
          <cell r="H155">
            <v>103.4253684</v>
          </cell>
          <cell r="I155">
            <v>407.61762839999994</v>
          </cell>
          <cell r="K155">
            <v>61.14264425999999</v>
          </cell>
          <cell r="L155">
            <v>468.76027265999994</v>
          </cell>
          <cell r="M155">
            <v>-42.48767280800007</v>
          </cell>
          <cell r="N155">
            <v>7.0227558360330691E-2</v>
          </cell>
          <cell r="O155">
            <v>562.51232719199993</v>
          </cell>
        </row>
        <row r="156">
          <cell r="A156">
            <v>40000043</v>
          </cell>
          <cell r="B156" t="str">
            <v>Исследование проб биологического материала на бруцеллез.</v>
          </cell>
          <cell r="C156">
            <v>450</v>
          </cell>
          <cell r="D156">
            <v>3</v>
          </cell>
          <cell r="E156">
            <v>223.07165999999998</v>
          </cell>
          <cell r="F156">
            <v>15.8712</v>
          </cell>
          <cell r="G156">
            <v>238.94285999999997</v>
          </cell>
          <cell r="H156">
            <v>81.240572399999991</v>
          </cell>
          <cell r="I156">
            <v>320.18343239999996</v>
          </cell>
          <cell r="K156">
            <v>48.027514859999989</v>
          </cell>
          <cell r="L156">
            <v>368.21094725999995</v>
          </cell>
          <cell r="M156">
            <v>-8.1468632880000769</v>
          </cell>
          <cell r="N156">
            <v>1.8104140640000172E-2</v>
          </cell>
          <cell r="O156">
            <v>441.85313671199992</v>
          </cell>
        </row>
        <row r="157">
          <cell r="A157">
            <v>40000044</v>
          </cell>
          <cell r="B157" t="str">
            <v xml:space="preserve">Исследование проб биологического материала, внешней среды на сибирскую язву. </v>
          </cell>
          <cell r="C157">
            <v>435</v>
          </cell>
          <cell r="D157">
            <v>3</v>
          </cell>
          <cell r="E157">
            <v>223.07165999999998</v>
          </cell>
          <cell r="F157">
            <v>18.9312</v>
          </cell>
          <cell r="G157">
            <v>242.00285999999997</v>
          </cell>
          <cell r="H157">
            <v>82.280972399999996</v>
          </cell>
          <cell r="I157">
            <v>324.28383239999994</v>
          </cell>
          <cell r="K157">
            <v>48.642574859999989</v>
          </cell>
          <cell r="L157">
            <v>372.92640725999991</v>
          </cell>
          <cell r="M157">
            <v>12.511688711999852</v>
          </cell>
          <cell r="N157">
            <v>-2.8762502786206557E-2</v>
          </cell>
          <cell r="O157">
            <v>447.51168871199985</v>
          </cell>
        </row>
        <row r="158">
          <cell r="A158">
            <v>40000045</v>
          </cell>
          <cell r="B158" t="str">
            <v>Исследование проб биологического материала на легионеллез.</v>
          </cell>
          <cell r="C158">
            <v>435</v>
          </cell>
          <cell r="D158">
            <v>3</v>
          </cell>
          <cell r="E158">
            <v>223.07165999999998</v>
          </cell>
          <cell r="F158">
            <v>15.055199999999999</v>
          </cell>
          <cell r="G158">
            <v>238.12685999999997</v>
          </cell>
          <cell r="H158">
            <v>80.963132399999992</v>
          </cell>
          <cell r="I158">
            <v>319.08999239999997</v>
          </cell>
          <cell r="K158">
            <v>47.863498859999993</v>
          </cell>
          <cell r="L158">
            <v>366.95349125999996</v>
          </cell>
          <cell r="M158">
            <v>5.3441895119999572</v>
          </cell>
          <cell r="N158">
            <v>-1.2285493131034384E-2</v>
          </cell>
          <cell r="O158">
            <v>440.34418951199996</v>
          </cell>
        </row>
        <row r="159">
          <cell r="A159">
            <v>40000046</v>
          </cell>
          <cell r="B159" t="str">
            <v>Исследование проб биологического материала на грипп А, В без определения субтипов</v>
          </cell>
          <cell r="C159">
            <v>560</v>
          </cell>
          <cell r="D159">
            <v>3</v>
          </cell>
          <cell r="E159">
            <v>223.07165999999998</v>
          </cell>
          <cell r="F159">
            <v>14.555400000000001</v>
          </cell>
          <cell r="G159">
            <v>237.62705999999997</v>
          </cell>
          <cell r="H159">
            <v>80.793200399999989</v>
          </cell>
          <cell r="I159">
            <v>318.42026039999996</v>
          </cell>
          <cell r="K159">
            <v>47.76303905999999</v>
          </cell>
          <cell r="L159">
            <v>366.18329945999994</v>
          </cell>
          <cell r="M159">
            <v>-120.58004064800008</v>
          </cell>
          <cell r="N159">
            <v>0.21532150115714299</v>
          </cell>
          <cell r="O159">
            <v>439.41995935199992</v>
          </cell>
        </row>
        <row r="160">
          <cell r="A160">
            <v>40000047</v>
          </cell>
          <cell r="B160" t="str">
            <v xml:space="preserve">Исследование проб биологического материала на РС - вирус </v>
          </cell>
          <cell r="C160">
            <v>500</v>
          </cell>
          <cell r="D160">
            <v>3</v>
          </cell>
          <cell r="E160">
            <v>223.07165999999998</v>
          </cell>
          <cell r="F160">
            <v>25.1022</v>
          </cell>
          <cell r="G160">
            <v>248.17385999999999</v>
          </cell>
          <cell r="H160">
            <v>84.379112399999997</v>
          </cell>
          <cell r="I160">
            <v>332.55297239999999</v>
          </cell>
          <cell r="K160">
            <v>49.88294586</v>
          </cell>
          <cell r="L160">
            <v>382.43591825999999</v>
          </cell>
          <cell r="M160">
            <v>-41.076898088000007</v>
          </cell>
          <cell r="N160">
            <v>8.2153796176000021E-2</v>
          </cell>
          <cell r="O160">
            <v>458.92310191199999</v>
          </cell>
        </row>
        <row r="161">
          <cell r="A161">
            <v>40000048</v>
          </cell>
          <cell r="B161" t="str">
            <v xml:space="preserve">Исследование проб биологического материала на аденовирус </v>
          </cell>
          <cell r="C161">
            <v>500</v>
          </cell>
          <cell r="D161">
            <v>3</v>
          </cell>
          <cell r="E161">
            <v>223.07165999999998</v>
          </cell>
          <cell r="F161">
            <v>25.1022</v>
          </cell>
          <cell r="G161">
            <v>248.17385999999999</v>
          </cell>
          <cell r="H161">
            <v>84.379112399999997</v>
          </cell>
          <cell r="I161">
            <v>332.55297239999999</v>
          </cell>
          <cell r="K161">
            <v>49.88294586</v>
          </cell>
          <cell r="L161">
            <v>382.43591825999999</v>
          </cell>
          <cell r="M161">
            <v>-41.076898088000007</v>
          </cell>
          <cell r="N161">
            <v>8.2153796176000021E-2</v>
          </cell>
          <cell r="O161">
            <v>458.92310191199999</v>
          </cell>
        </row>
        <row r="162">
          <cell r="A162">
            <v>40000035</v>
          </cell>
          <cell r="B162" t="str">
            <v>Исследование проб биологического материала на ОРВИ</v>
          </cell>
          <cell r="C162">
            <v>1350</v>
          </cell>
          <cell r="D162">
            <v>3</v>
          </cell>
          <cell r="E162">
            <v>223.07165999999998</v>
          </cell>
          <cell r="F162">
            <v>349.40100000000001</v>
          </cell>
          <cell r="G162">
            <v>572.47266000000002</v>
          </cell>
          <cell r="H162">
            <v>194.64070440000003</v>
          </cell>
          <cell r="I162">
            <v>767.11336440000002</v>
          </cell>
          <cell r="K162">
            <v>115.06700465999999</v>
          </cell>
          <cell r="L162">
            <v>882.18036905999998</v>
          </cell>
          <cell r="M162">
            <v>-291.38355712800012</v>
          </cell>
          <cell r="N162">
            <v>0</v>
          </cell>
          <cell r="O162">
            <v>1058.6164428719999</v>
          </cell>
        </row>
        <row r="163">
          <cell r="A163">
            <v>40000056</v>
          </cell>
          <cell r="B163" t="str">
            <v>Исследование проб биологического материала, клещейна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63">
            <v>1260</v>
          </cell>
          <cell r="D163">
            <v>3</v>
          </cell>
          <cell r="E163">
            <v>223.07165999999998</v>
          </cell>
          <cell r="F163">
            <v>263.31299999999999</v>
          </cell>
          <cell r="G163">
            <v>486.38465999999994</v>
          </cell>
          <cell r="H163">
            <v>165.37078439999999</v>
          </cell>
          <cell r="I163">
            <v>651.75544439999999</v>
          </cell>
          <cell r="K163">
            <v>97.763316660000001</v>
          </cell>
          <cell r="L163">
            <v>749.51876105999997</v>
          </cell>
          <cell r="M163">
            <v>-360.57748672800005</v>
          </cell>
          <cell r="N163">
            <v>0.28617260851428578</v>
          </cell>
          <cell r="O163">
            <v>899.42251327199995</v>
          </cell>
        </row>
        <row r="164">
          <cell r="A164">
            <v>40000057</v>
          </cell>
          <cell r="B164" t="str">
            <v>Исследование проб биологического материала, внешней среды на эшерихиозы методом ПЦР</v>
          </cell>
          <cell r="C164">
            <v>1160</v>
          </cell>
          <cell r="D164">
            <v>3</v>
          </cell>
          <cell r="E164">
            <v>223.07165999999998</v>
          </cell>
          <cell r="F164">
            <v>223.584</v>
          </cell>
          <cell r="G164">
            <v>446.65566000000001</v>
          </cell>
          <cell r="H164">
            <v>151.86292440000003</v>
          </cell>
          <cell r="I164">
            <v>598.51858440000001</v>
          </cell>
          <cell r="K164">
            <v>89.777787660000001</v>
          </cell>
          <cell r="L164">
            <v>688.29637206000007</v>
          </cell>
          <cell r="M164">
            <v>-334.04435352799999</v>
          </cell>
          <cell r="N164">
            <v>0.28796927028275859</v>
          </cell>
          <cell r="O164">
            <v>825.95564647200001</v>
          </cell>
        </row>
        <row r="165">
          <cell r="A165">
            <v>40000036</v>
          </cell>
          <cell r="B165" t="str">
            <v>Исследование на метапневмовирус/бокавирус</v>
          </cell>
          <cell r="C165">
            <v>920</v>
          </cell>
          <cell r="D165">
            <v>3</v>
          </cell>
          <cell r="E165">
            <v>223.07165999999998</v>
          </cell>
          <cell r="F165">
            <v>278.68440000000004</v>
          </cell>
          <cell r="G165">
            <v>501.75606000000005</v>
          </cell>
          <cell r="H165">
            <v>170.59706040000003</v>
          </cell>
          <cell r="I165">
            <v>672.35312040000008</v>
          </cell>
          <cell r="K165">
            <v>100.85296806000001</v>
          </cell>
          <cell r="L165">
            <v>773.20608846000005</v>
          </cell>
          <cell r="M165">
            <v>7.8473061519999874</v>
          </cell>
          <cell r="N165">
            <v>-8.5296805999999867E-3</v>
          </cell>
          <cell r="O165">
            <v>927.84730615199999</v>
          </cell>
        </row>
        <row r="166">
          <cell r="A166">
            <v>40000038</v>
          </cell>
          <cell r="B166" t="str">
            <v>Исследование на риновирус</v>
          </cell>
          <cell r="C166">
            <v>920</v>
          </cell>
          <cell r="D166">
            <v>3</v>
          </cell>
          <cell r="E166">
            <v>223.07165999999998</v>
          </cell>
          <cell r="F166">
            <v>278.68440000000004</v>
          </cell>
          <cell r="G166">
            <v>501.75606000000005</v>
          </cell>
          <cell r="H166">
            <v>170.59706040000003</v>
          </cell>
          <cell r="I166">
            <v>672.35312040000008</v>
          </cell>
          <cell r="K166">
            <v>100.85296806000001</v>
          </cell>
          <cell r="L166">
            <v>773.20608846000005</v>
          </cell>
          <cell r="M166">
            <v>7.8473061519999874</v>
          </cell>
          <cell r="N166">
            <v>-8.5296805999999867E-3</v>
          </cell>
          <cell r="O166">
            <v>927.84730615199999</v>
          </cell>
        </row>
        <row r="167">
          <cell r="A167">
            <v>40000077</v>
          </cell>
          <cell r="B167" t="str">
            <v>Исследование по идентификации ДНК генетически модифицированных микроорганизмов (ГММ) в пищевых продуктах</v>
          </cell>
          <cell r="C167">
            <v>1690</v>
          </cell>
          <cell r="D167">
            <v>3</v>
          </cell>
          <cell r="E167">
            <v>223.07165999999998</v>
          </cell>
          <cell r="F167">
            <v>381.22500000000002</v>
          </cell>
          <cell r="G167">
            <v>604.29665999999997</v>
          </cell>
          <cell r="H167">
            <v>205.46086440000002</v>
          </cell>
          <cell r="I167">
            <v>809.75752439999997</v>
          </cell>
          <cell r="K167">
            <v>121.46362865999998</v>
          </cell>
          <cell r="L167">
            <v>931.22115306000001</v>
          </cell>
          <cell r="M167">
            <v>-572.53461632800008</v>
          </cell>
          <cell r="N167">
            <v>0.33877787948402371</v>
          </cell>
          <cell r="O167">
            <v>1117.4653836719999</v>
          </cell>
        </row>
        <row r="168">
          <cell r="A168">
            <v>40000177</v>
          </cell>
          <cell r="B168" t="str">
            <v>Исследование воздуха закрытых помещений на ОМЧ</v>
          </cell>
          <cell r="C168" t="e">
            <v>#N/A</v>
          </cell>
          <cell r="D168" t="e">
            <v>#N/A</v>
          </cell>
          <cell r="E168" t="e">
            <v>#N/A</v>
          </cell>
          <cell r="F168">
            <v>164.6</v>
          </cell>
          <cell r="G168" t="e">
            <v>#N/A</v>
          </cell>
          <cell r="H168" t="e">
            <v>#N/A</v>
          </cell>
          <cell r="I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</row>
        <row r="169">
          <cell r="A169">
            <v>40000448</v>
          </cell>
          <cell r="B169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169" t="e">
            <v>#N/A</v>
          </cell>
          <cell r="D169" t="e">
            <v>#N/A</v>
          </cell>
          <cell r="E169" t="e">
            <v>#N/A</v>
          </cell>
          <cell r="F169">
            <v>0</v>
          </cell>
          <cell r="G169" t="e">
            <v>#N/A</v>
          </cell>
          <cell r="H169" t="e">
            <v>#N/A</v>
          </cell>
          <cell r="I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</row>
        <row r="170">
          <cell r="A170">
            <v>40000647</v>
          </cell>
          <cell r="B170" t="str">
            <v xml:space="preserve">Смывы с рабочих поверхностей для определения  возможной контаминации </v>
          </cell>
          <cell r="C170">
            <v>195</v>
          </cell>
          <cell r="D170">
            <v>3</v>
          </cell>
          <cell r="E170">
            <v>223.07165999999998</v>
          </cell>
          <cell r="F170">
            <v>0</v>
          </cell>
          <cell r="G170">
            <v>223.07165999999998</v>
          </cell>
          <cell r="H170">
            <v>75.844364400000003</v>
          </cell>
          <cell r="I170">
            <v>298.91602439999997</v>
          </cell>
          <cell r="K170">
            <v>44.837403659999993</v>
          </cell>
          <cell r="L170">
            <v>343.75342805999998</v>
          </cell>
          <cell r="M170">
            <v>217.50411367199996</v>
          </cell>
          <cell r="N170">
            <v>-1.1154057111384614</v>
          </cell>
          <cell r="O170">
            <v>412.50411367199996</v>
          </cell>
        </row>
        <row r="171">
          <cell r="A171">
            <v>40000855</v>
          </cell>
          <cell r="B171" t="str">
            <v>Исследование по идентификации рекомбинантной ДНК в пищевых продуктах (1 проба).</v>
          </cell>
          <cell r="C171">
            <v>3410</v>
          </cell>
          <cell r="D171">
            <v>3</v>
          </cell>
          <cell r="E171">
            <v>223.07165999999998</v>
          </cell>
          <cell r="F171">
            <v>220.2792</v>
          </cell>
          <cell r="G171">
            <v>443.35086000000001</v>
          </cell>
          <cell r="H171">
            <v>150.73929240000001</v>
          </cell>
          <cell r="I171">
            <v>594.09015240000008</v>
          </cell>
          <cell r="K171">
            <v>89.113522860000003</v>
          </cell>
          <cell r="L171">
            <v>683.20367526000007</v>
          </cell>
          <cell r="M171">
            <v>-2590.155589688</v>
          </cell>
          <cell r="N171">
            <v>0.75957641926334307</v>
          </cell>
          <cell r="O171">
            <v>819.84441031200004</v>
          </cell>
        </row>
        <row r="172">
          <cell r="A172">
            <v>40000856</v>
          </cell>
          <cell r="B172" t="str">
            <v>Исследование проб биологического материала на коронавирус ТОРС.</v>
          </cell>
          <cell r="C172">
            <v>550</v>
          </cell>
          <cell r="D172">
            <v>3</v>
          </cell>
          <cell r="E172">
            <v>223.07165999999998</v>
          </cell>
          <cell r="F172">
            <v>75.714600000000004</v>
          </cell>
          <cell r="G172">
            <v>298.78625999999997</v>
          </cell>
          <cell r="H172">
            <v>101.5873284</v>
          </cell>
          <cell r="I172">
            <v>400.37358839999996</v>
          </cell>
          <cell r="K172">
            <v>60.056038259999994</v>
          </cell>
          <cell r="L172">
            <v>460.42962665999994</v>
          </cell>
          <cell r="M172">
            <v>2.5155519919999278</v>
          </cell>
          <cell r="N172">
            <v>-4.573730894545323E-3</v>
          </cell>
          <cell r="O172">
            <v>552.51555199199993</v>
          </cell>
        </row>
        <row r="173">
          <cell r="A173">
            <v>40000857</v>
          </cell>
          <cell r="B173" t="str">
            <v xml:space="preserve">Исследование проб биологического материала, внешней среды на вирус гепатита А </v>
          </cell>
          <cell r="C173">
            <v>550</v>
          </cell>
          <cell r="D173">
            <v>3</v>
          </cell>
          <cell r="E173">
            <v>223.07165999999998</v>
          </cell>
          <cell r="F173">
            <v>63.862200000000001</v>
          </cell>
          <cell r="G173">
            <v>286.93385999999998</v>
          </cell>
          <cell r="H173">
            <v>97.557512400000007</v>
          </cell>
          <cell r="I173">
            <v>384.49137239999999</v>
          </cell>
          <cell r="K173">
            <v>57.673705859999998</v>
          </cell>
          <cell r="L173">
            <v>442.16507825999997</v>
          </cell>
          <cell r="M173">
            <v>-19.401906088000032</v>
          </cell>
          <cell r="N173">
            <v>3.5276192887272788E-2</v>
          </cell>
          <cell r="O173">
            <v>530.59809391199997</v>
          </cell>
        </row>
        <row r="174">
          <cell r="A174">
            <v>40000858</v>
          </cell>
          <cell r="B174" t="str">
            <v>Исследование проб биологического материала на вирус гепатита В.</v>
          </cell>
          <cell r="C174">
            <v>550</v>
          </cell>
          <cell r="D174">
            <v>3</v>
          </cell>
          <cell r="E174">
            <v>223.07165999999998</v>
          </cell>
          <cell r="F174">
            <v>22.470600000000001</v>
          </cell>
          <cell r="G174">
            <v>245.54225999999997</v>
          </cell>
          <cell r="H174">
            <v>83.484368399999994</v>
          </cell>
          <cell r="I174">
            <v>329.02662839999994</v>
          </cell>
          <cell r="K174">
            <v>49.353994259999986</v>
          </cell>
          <cell r="L174">
            <v>378.38062265999991</v>
          </cell>
          <cell r="M174">
            <v>-95.943252808000125</v>
          </cell>
          <cell r="N174">
            <v>0.1744422778327275</v>
          </cell>
          <cell r="O174">
            <v>454.05674719199988</v>
          </cell>
        </row>
        <row r="175">
          <cell r="A175">
            <v>40000859</v>
          </cell>
          <cell r="B175" t="str">
            <v>Исследование проб биологического материала на вирус гепатита С.</v>
          </cell>
          <cell r="C175">
            <v>550</v>
          </cell>
          <cell r="D175">
            <v>3</v>
          </cell>
          <cell r="E175">
            <v>223.07165999999998</v>
          </cell>
          <cell r="F175">
            <v>63.770400000000002</v>
          </cell>
          <cell r="G175">
            <v>286.84206</v>
          </cell>
          <cell r="H175">
            <v>97.526300400000011</v>
          </cell>
          <cell r="I175">
            <v>384.36836040000003</v>
          </cell>
          <cell r="K175">
            <v>57.655254060000004</v>
          </cell>
          <cell r="L175">
            <v>442.02361446000003</v>
          </cell>
          <cell r="M175">
            <v>-19.571662648000029</v>
          </cell>
          <cell r="N175">
            <v>3.5584841178181871E-2</v>
          </cell>
          <cell r="O175">
            <v>530.42833735199997</v>
          </cell>
        </row>
        <row r="176">
          <cell r="A176">
            <v>40000861</v>
          </cell>
          <cell r="B176" t="str">
            <v>Исследование проб биологического материала, клещей  на боррелиоз</v>
          </cell>
          <cell r="C176">
            <v>550</v>
          </cell>
          <cell r="D176">
            <v>3</v>
          </cell>
          <cell r="E176">
            <v>223.07165999999998</v>
          </cell>
          <cell r="F176">
            <v>31.324200000000001</v>
          </cell>
          <cell r="G176">
            <v>254.39585999999997</v>
          </cell>
          <cell r="H176">
            <v>86.494592400000002</v>
          </cell>
          <cell r="I176">
            <v>340.89045239999996</v>
          </cell>
          <cell r="K176">
            <v>51.133567859999992</v>
          </cell>
          <cell r="L176">
            <v>392.02402025999993</v>
          </cell>
          <cell r="M176">
            <v>-79.571175688000096</v>
          </cell>
          <cell r="N176">
            <v>0.14467486488727291</v>
          </cell>
          <cell r="O176">
            <v>470.4288243119999</v>
          </cell>
          <cell r="Q176">
            <v>500</v>
          </cell>
        </row>
        <row r="177">
          <cell r="A177">
            <v>40000863</v>
          </cell>
          <cell r="B177" t="str">
            <v>Исследование проб биологического материала на краснуху.</v>
          </cell>
          <cell r="C177">
            <v>530</v>
          </cell>
          <cell r="D177">
            <v>3</v>
          </cell>
          <cell r="E177">
            <v>223.07165999999998</v>
          </cell>
          <cell r="F177">
            <v>43.411200000000001</v>
          </cell>
          <cell r="G177">
            <v>266.48285999999996</v>
          </cell>
          <cell r="H177">
            <v>90.604172399999996</v>
          </cell>
          <cell r="I177">
            <v>357.08703239999994</v>
          </cell>
          <cell r="K177">
            <v>53.563054859999987</v>
          </cell>
          <cell r="L177">
            <v>410.65008725999991</v>
          </cell>
          <cell r="M177">
            <v>-37.219895288000146</v>
          </cell>
          <cell r="N177">
            <v>7.0226217524528581E-2</v>
          </cell>
          <cell r="O177">
            <v>492.78010471199985</v>
          </cell>
        </row>
        <row r="178">
          <cell r="A178">
            <v>40000864</v>
          </cell>
          <cell r="B178" t="str">
            <v>Исследование проб биологического материала на энтеровирусы.</v>
          </cell>
          <cell r="C178">
            <v>500</v>
          </cell>
          <cell r="D178">
            <v>3</v>
          </cell>
          <cell r="E178">
            <v>223.07165999999998</v>
          </cell>
          <cell r="F178">
            <v>55.355400000000003</v>
          </cell>
          <cell r="G178">
            <v>278.42705999999998</v>
          </cell>
          <cell r="H178">
            <v>94.665200400000003</v>
          </cell>
          <cell r="I178">
            <v>373.09226039999999</v>
          </cell>
          <cell r="K178">
            <v>55.963839059999998</v>
          </cell>
          <cell r="L178">
            <v>429.05609945999998</v>
          </cell>
          <cell r="M178">
            <v>14.867319351999981</v>
          </cell>
          <cell r="N178">
            <v>-2.9734638703999963E-2</v>
          </cell>
          <cell r="O178">
            <v>514.86731935199998</v>
          </cell>
        </row>
        <row r="179">
          <cell r="A179">
            <v>40000078</v>
          </cell>
          <cell r="B179" t="str">
            <v>Исследование проб биологического материала на энтеровирусы от сотрудников пищеблоков детских загородных оздоровительных учреждений, включая технический персонал</v>
          </cell>
          <cell r="C179">
            <v>480</v>
          </cell>
          <cell r="D179">
            <v>3</v>
          </cell>
          <cell r="E179">
            <v>223.07165999999998</v>
          </cell>
          <cell r="F179">
            <v>31.4466</v>
          </cell>
          <cell r="G179">
            <v>254.51825999999997</v>
          </cell>
          <cell r="H179">
            <v>86.536208399999992</v>
          </cell>
          <cell r="I179">
            <v>341.05446839999996</v>
          </cell>
          <cell r="K179">
            <v>51.158170259999991</v>
          </cell>
          <cell r="L179">
            <v>392.21263865999993</v>
          </cell>
          <cell r="M179">
            <v>-9.3448336080001013</v>
          </cell>
          <cell r="N179">
            <v>1.9468403350000212E-2</v>
          </cell>
          <cell r="O179">
            <v>470.6551663919999</v>
          </cell>
        </row>
        <row r="180">
          <cell r="A180">
            <v>40000883</v>
          </cell>
          <cell r="B180" t="str">
            <v xml:space="preserve">Исследование проб внешней среды на туляремию. </v>
          </cell>
          <cell r="C180">
            <v>450</v>
          </cell>
          <cell r="D180">
            <v>3</v>
          </cell>
          <cell r="E180">
            <v>223.07165999999998</v>
          </cell>
          <cell r="F180">
            <v>30.712199999999999</v>
          </cell>
          <cell r="G180">
            <v>253.78385999999998</v>
          </cell>
          <cell r="H180">
            <v>86.286512399999992</v>
          </cell>
          <cell r="I180">
            <v>340.0703724</v>
          </cell>
          <cell r="K180">
            <v>51.010555859999997</v>
          </cell>
          <cell r="L180">
            <v>391.08092826000001</v>
          </cell>
          <cell r="M180">
            <v>19.297113911999986</v>
          </cell>
          <cell r="N180">
            <v>-4.2882475359999971E-2</v>
          </cell>
          <cell r="O180">
            <v>469.29711391199999</v>
          </cell>
        </row>
        <row r="181">
          <cell r="A181">
            <v>40000884</v>
          </cell>
          <cell r="B181" t="str">
            <v xml:space="preserve">Исследование проб биологического материала, внешней среды на холеру </v>
          </cell>
          <cell r="C181">
            <v>530</v>
          </cell>
          <cell r="D181">
            <v>3</v>
          </cell>
          <cell r="E181">
            <v>223.07165999999998</v>
          </cell>
          <cell r="F181">
            <v>34.4148</v>
          </cell>
          <cell r="G181">
            <v>257.48645999999997</v>
          </cell>
          <cell r="H181">
            <v>87.545396400000001</v>
          </cell>
          <cell r="I181">
            <v>345.03185639999998</v>
          </cell>
          <cell r="K181">
            <v>51.754778459999997</v>
          </cell>
          <cell r="L181">
            <v>396.78663485999999</v>
          </cell>
          <cell r="M181">
            <v>-53.856038168000055</v>
          </cell>
          <cell r="N181">
            <v>0.10161516635471708</v>
          </cell>
          <cell r="O181">
            <v>476.14396183199995</v>
          </cell>
        </row>
        <row r="182">
          <cell r="A182">
            <v>40000885</v>
          </cell>
          <cell r="B182" t="str">
            <v xml:space="preserve">Исследование проб внешней среды на энтеровирусы . </v>
          </cell>
          <cell r="C182">
            <v>650</v>
          </cell>
          <cell r="D182">
            <v>3</v>
          </cell>
          <cell r="E182">
            <v>223.07165999999998</v>
          </cell>
          <cell r="F182">
            <v>120.5232</v>
          </cell>
          <cell r="G182">
            <v>343.59485999999998</v>
          </cell>
          <cell r="H182">
            <v>116.8222524</v>
          </cell>
          <cell r="I182">
            <v>460.41711239999995</v>
          </cell>
          <cell r="K182">
            <v>69.06256685999999</v>
          </cell>
          <cell r="L182">
            <v>529.4796792599999</v>
          </cell>
          <cell r="M182">
            <v>-14.624384888000122</v>
          </cell>
          <cell r="N182">
            <v>2.2499053673846341E-2</v>
          </cell>
          <cell r="O182">
            <v>635.37561511199988</v>
          </cell>
        </row>
        <row r="183">
          <cell r="A183">
            <v>40000894</v>
          </cell>
          <cell r="B183" t="str">
            <v xml:space="preserve">Исследование проб биологического материала, внешней среды  на ротавирусы, норовирусы, астровирусы </v>
          </cell>
          <cell r="C183">
            <v>700</v>
          </cell>
          <cell r="D183">
            <v>3</v>
          </cell>
          <cell r="E183">
            <v>223.07165999999998</v>
          </cell>
          <cell r="F183">
            <v>162.39420000000001</v>
          </cell>
          <cell r="G183">
            <v>385.46586000000002</v>
          </cell>
          <cell r="H183">
            <v>131.0583924</v>
          </cell>
          <cell r="I183">
            <v>516.52425240000002</v>
          </cell>
          <cell r="K183">
            <v>77.478637860000006</v>
          </cell>
          <cell r="L183">
            <v>594.00289026000007</v>
          </cell>
          <cell r="M183">
            <v>12.803468312000064</v>
          </cell>
          <cell r="N183">
            <v>-1.8290669017142949E-2</v>
          </cell>
          <cell r="O183">
            <v>712.80346831200006</v>
          </cell>
        </row>
        <row r="184">
          <cell r="A184">
            <v>40000895</v>
          </cell>
          <cell r="B184" t="str">
            <v>Исследование проб биологического материала на шигеллы, сальмонеллы, кампило бактерии.</v>
          </cell>
          <cell r="C184">
            <v>700</v>
          </cell>
          <cell r="D184">
            <v>3</v>
          </cell>
          <cell r="E184">
            <v>223.07165999999998</v>
          </cell>
          <cell r="F184">
            <v>140.1276</v>
          </cell>
          <cell r="G184">
            <v>363.19925999999998</v>
          </cell>
          <cell r="H184">
            <v>123.4877484</v>
          </cell>
          <cell r="I184">
            <v>486.68700839999997</v>
          </cell>
          <cell r="K184">
            <v>73.003051259999992</v>
          </cell>
          <cell r="L184">
            <v>559.69005965999997</v>
          </cell>
          <cell r="M184">
            <v>-28.371928408000031</v>
          </cell>
          <cell r="N184">
            <v>4.05313262971429E-2</v>
          </cell>
          <cell r="O184">
            <v>671.62807159199997</v>
          </cell>
        </row>
        <row r="185">
          <cell r="A185">
            <v>40000896</v>
          </cell>
          <cell r="B185" t="str">
            <v>Исследование проб биологического материала на парагрипп.</v>
          </cell>
          <cell r="C185">
            <v>485</v>
          </cell>
          <cell r="D185">
            <v>3</v>
          </cell>
          <cell r="E185">
            <v>223.07165999999998</v>
          </cell>
          <cell r="F185">
            <v>57.456600000000002</v>
          </cell>
          <cell r="G185">
            <v>280.52825999999999</v>
          </cell>
          <cell r="H185">
            <v>95.379608400000009</v>
          </cell>
          <cell r="I185">
            <v>375.90786839999998</v>
          </cell>
          <cell r="K185">
            <v>56.386180259999996</v>
          </cell>
          <cell r="L185">
            <v>432.29404865999999</v>
          </cell>
          <cell r="M185">
            <v>33.752858392000007</v>
          </cell>
          <cell r="N185">
            <v>-6.9593522457731968E-2</v>
          </cell>
          <cell r="O185">
            <v>518.75285839200001</v>
          </cell>
        </row>
        <row r="186">
          <cell r="A186">
            <v>40000897</v>
          </cell>
          <cell r="B186" t="str">
            <v>Исследование проб биологического материала, внешней среды на иерсиниозы методом ПЦР</v>
          </cell>
          <cell r="C186">
            <v>1020</v>
          </cell>
          <cell r="D186">
            <v>3</v>
          </cell>
          <cell r="E186">
            <v>223.07165999999998</v>
          </cell>
          <cell r="F186">
            <v>136.41480000000001</v>
          </cell>
          <cell r="G186">
            <v>359.48645999999997</v>
          </cell>
          <cell r="H186">
            <v>122.22539639999999</v>
          </cell>
          <cell r="I186">
            <v>481.71185639999999</v>
          </cell>
          <cell r="K186">
            <v>72.256778459999992</v>
          </cell>
          <cell r="L186">
            <v>553.96863485999995</v>
          </cell>
          <cell r="M186">
            <v>-355.2376381680001</v>
          </cell>
          <cell r="N186">
            <v>0.34827219428235306</v>
          </cell>
          <cell r="O186">
            <v>664.7623618319999</v>
          </cell>
        </row>
        <row r="187">
          <cell r="A187">
            <v>40000950</v>
          </cell>
          <cell r="B187" t="str">
            <v>Химический  контроль  автоклавов.</v>
          </cell>
          <cell r="C187" t="e">
            <v>#N/A</v>
          </cell>
          <cell r="D187" t="e">
            <v>#N/A</v>
          </cell>
          <cell r="E187" t="e">
            <v>#N/A</v>
          </cell>
          <cell r="F187">
            <v>8.1300000000000008</v>
          </cell>
          <cell r="G187" t="e">
            <v>#N/A</v>
          </cell>
          <cell r="H187" t="e">
            <v>#N/A</v>
          </cell>
          <cell r="I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  <cell r="N187" t="e">
            <v>#N/A</v>
          </cell>
          <cell r="O187" t="e">
            <v>#N/A</v>
          </cell>
        </row>
        <row r="188">
          <cell r="A188">
            <v>40000054</v>
          </cell>
          <cell r="B188" t="str">
            <v>Исследование проб биологического материала на вирус Западного Нила</v>
          </cell>
          <cell r="C188">
            <v>920</v>
          </cell>
          <cell r="D188">
            <v>3</v>
          </cell>
          <cell r="E188">
            <v>223.07165999999998</v>
          </cell>
          <cell r="F188">
            <v>220.2792</v>
          </cell>
          <cell r="G188">
            <v>443.35086000000001</v>
          </cell>
          <cell r="H188">
            <v>150.73929240000001</v>
          </cell>
          <cell r="I188">
            <v>594.09015240000008</v>
          </cell>
          <cell r="K188">
            <v>89.113522860000003</v>
          </cell>
          <cell r="L188">
            <v>683.20367526000007</v>
          </cell>
          <cell r="M188">
            <v>-100.15558968799996</v>
          </cell>
          <cell r="N188">
            <v>0.10886477139999996</v>
          </cell>
          <cell r="O188">
            <v>819.84441031200004</v>
          </cell>
        </row>
        <row r="189">
          <cell r="A189">
            <v>40000952</v>
          </cell>
          <cell r="B189" t="str">
            <v>Исследование по идентификационной видовой принадлежности ДНК крупного рогатого скота (КРС)</v>
          </cell>
          <cell r="C189">
            <v>1580</v>
          </cell>
          <cell r="D189">
            <v>3</v>
          </cell>
          <cell r="E189">
            <v>223.07165999999998</v>
          </cell>
          <cell r="F189">
            <v>266.75040000000001</v>
          </cell>
          <cell r="G189">
            <v>489.82205999999996</v>
          </cell>
          <cell r="H189">
            <v>166.53950040000001</v>
          </cell>
          <cell r="I189">
            <v>656.36156039999992</v>
          </cell>
          <cell r="K189">
            <v>98.45423405999999</v>
          </cell>
          <cell r="L189">
            <v>754.81579445999989</v>
          </cell>
          <cell r="M189">
            <v>-674.2210466480002</v>
          </cell>
          <cell r="N189">
            <v>0.42672218142278495</v>
          </cell>
          <cell r="O189">
            <v>905.7789533519998</v>
          </cell>
        </row>
        <row r="190">
          <cell r="A190">
            <v>40000953</v>
          </cell>
          <cell r="B190" t="str">
            <v>Исследование по идентификационной видовой принадлежности ДНК курицы</v>
          </cell>
          <cell r="C190">
            <v>1510</v>
          </cell>
          <cell r="D190">
            <v>3</v>
          </cell>
          <cell r="E190">
            <v>223.07165999999998</v>
          </cell>
          <cell r="F190">
            <v>236.50740000000002</v>
          </cell>
          <cell r="G190">
            <v>459.57906000000003</v>
          </cell>
          <cell r="H190">
            <v>156.25688040000003</v>
          </cell>
          <cell r="I190">
            <v>615.83594040000003</v>
          </cell>
          <cell r="K190">
            <v>92.375391059999998</v>
          </cell>
          <cell r="L190">
            <v>708.21133146</v>
          </cell>
          <cell r="M190">
            <v>-660.14640224800007</v>
          </cell>
          <cell r="N190">
            <v>0.43718304784635764</v>
          </cell>
          <cell r="O190">
            <v>849.85359775199993</v>
          </cell>
        </row>
        <row r="191">
          <cell r="A191">
            <v>40000954</v>
          </cell>
          <cell r="B191" t="str">
            <v>Исследование по идентификационной видовой принадлежности рыб семейства лососевых (горбуша-кета-нерка)</v>
          </cell>
          <cell r="C191">
            <v>1510</v>
          </cell>
          <cell r="D191">
            <v>3</v>
          </cell>
          <cell r="E191">
            <v>223.07165999999998</v>
          </cell>
          <cell r="F191">
            <v>223.99199999999999</v>
          </cell>
          <cell r="G191">
            <v>447.06365999999997</v>
          </cell>
          <cell r="H191">
            <v>152.0016444</v>
          </cell>
          <cell r="I191">
            <v>599.06530439999995</v>
          </cell>
          <cell r="K191">
            <v>89.859795659999989</v>
          </cell>
          <cell r="L191">
            <v>688.92510005999998</v>
          </cell>
          <cell r="M191">
            <v>-683.289879928</v>
          </cell>
          <cell r="N191">
            <v>0.45250985425695367</v>
          </cell>
          <cell r="O191">
            <v>826.710120072</v>
          </cell>
        </row>
        <row r="192">
          <cell r="A192">
            <v>40000956</v>
          </cell>
          <cell r="B192" t="str">
            <v>Исследование по идентификации рекомбинантной ДНК в пищевых продуктах (2 пробы).</v>
          </cell>
          <cell r="C192">
            <v>2870</v>
          </cell>
          <cell r="D192">
            <v>2</v>
          </cell>
          <cell r="E192">
            <v>148.71444</v>
          </cell>
          <cell r="F192">
            <v>220.32</v>
          </cell>
          <cell r="G192">
            <v>369.03444000000002</v>
          </cell>
          <cell r="H192">
            <v>125.47170960000001</v>
          </cell>
          <cell r="I192">
            <v>494.50614960000001</v>
          </cell>
          <cell r="K192">
            <v>74.175922439999994</v>
          </cell>
          <cell r="L192">
            <v>568.68207203999998</v>
          </cell>
          <cell r="M192">
            <v>-2187.5815135520002</v>
          </cell>
          <cell r="N192">
            <v>0.76222352388571435</v>
          </cell>
          <cell r="O192">
            <v>682.41848644799995</v>
          </cell>
        </row>
        <row r="193">
          <cell r="A193">
            <v>40000957</v>
          </cell>
          <cell r="B193" t="str">
            <v>Исследование по идентификации рекомбинантной ДНК в пищевых продуктах (3 пробы).</v>
          </cell>
          <cell r="C193">
            <v>2300</v>
          </cell>
          <cell r="D193">
            <v>1.3</v>
          </cell>
          <cell r="E193">
            <v>96.664385999999993</v>
          </cell>
          <cell r="F193">
            <v>220.32</v>
          </cell>
          <cell r="G193">
            <v>316.98438599999997</v>
          </cell>
          <cell r="H193">
            <v>107.77469124</v>
          </cell>
          <cell r="I193">
            <v>424.75907723999995</v>
          </cell>
          <cell r="K193">
            <v>63.713861585999993</v>
          </cell>
          <cell r="L193">
            <v>488.47293882599996</v>
          </cell>
          <cell r="M193">
            <v>-1713.8324734088001</v>
          </cell>
          <cell r="N193">
            <v>0.74514455365600007</v>
          </cell>
          <cell r="O193">
            <v>586.16752659119993</v>
          </cell>
        </row>
        <row r="194">
          <cell r="A194">
            <v>40000055</v>
          </cell>
          <cell r="B194" t="str">
            <v>Исследование на КУ-лихорадку</v>
          </cell>
          <cell r="C194" t="e">
            <v>#N/A</v>
          </cell>
          <cell r="D194" t="e">
            <v>#N/A</v>
          </cell>
          <cell r="E194" t="e">
            <v>#N/A</v>
          </cell>
          <cell r="F194">
            <v>218.22</v>
          </cell>
          <cell r="G194" t="e">
            <v>#N/A</v>
          </cell>
          <cell r="H194" t="e">
            <v>#N/A</v>
          </cell>
          <cell r="I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</row>
        <row r="195">
          <cell r="A195">
            <v>40000079</v>
          </cell>
          <cell r="B195" t="str">
            <v>Исследование проб биологического материала на вирус Зика</v>
          </cell>
          <cell r="C195">
            <v>1130</v>
          </cell>
          <cell r="D195">
            <v>3</v>
          </cell>
          <cell r="E195">
            <v>223.07165999999998</v>
          </cell>
          <cell r="F195">
            <v>181.88640000000001</v>
          </cell>
          <cell r="G195">
            <v>404.95805999999999</v>
          </cell>
          <cell r="H195">
            <v>137.68574040000001</v>
          </cell>
          <cell r="I195">
            <v>542.64380040000003</v>
          </cell>
          <cell r="K195">
            <v>81.396570060000002</v>
          </cell>
          <cell r="L195">
            <v>624.04037046000008</v>
          </cell>
          <cell r="M195">
            <v>-381.15155544799995</v>
          </cell>
          <cell r="N195">
            <v>0.33730226145840703</v>
          </cell>
          <cell r="O195">
            <v>748.84844455200005</v>
          </cell>
        </row>
        <row r="196">
          <cell r="A196">
            <v>40000958</v>
          </cell>
          <cell r="B196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96">
            <v>650</v>
          </cell>
          <cell r="D196">
            <v>3</v>
          </cell>
          <cell r="E196">
            <v>223.07165999999998</v>
          </cell>
          <cell r="F196">
            <v>151.16399999999999</v>
          </cell>
          <cell r="G196">
            <v>374.23565999999994</v>
          </cell>
          <cell r="H196">
            <v>127.24012439999998</v>
          </cell>
          <cell r="I196">
            <v>501.47578439999995</v>
          </cell>
          <cell r="K196">
            <v>75.221367659999984</v>
          </cell>
          <cell r="L196">
            <v>576.69715205999989</v>
          </cell>
          <cell r="M196">
            <v>42.03658247199985</v>
          </cell>
          <cell r="N196">
            <v>-6.4671665341538231E-2</v>
          </cell>
          <cell r="O196">
            <v>692.03658247199985</v>
          </cell>
        </row>
        <row r="197">
          <cell r="A197">
            <v>40000082</v>
          </cell>
          <cell r="B197" t="str">
            <v>Исследование проб биологического материала, клещей  на клещевые риккетсиозы</v>
          </cell>
          <cell r="C197">
            <v>510</v>
          </cell>
          <cell r="D197">
            <v>3</v>
          </cell>
          <cell r="E197">
            <v>223.07165999999998</v>
          </cell>
          <cell r="F197">
            <v>64.423199999999994</v>
          </cell>
          <cell r="G197">
            <v>287.49485999999996</v>
          </cell>
          <cell r="H197">
            <v>97.748252399999998</v>
          </cell>
          <cell r="I197">
            <v>385.24311239999997</v>
          </cell>
          <cell r="K197">
            <v>57.78646685999999</v>
          </cell>
          <cell r="L197">
            <v>443.02957925999999</v>
          </cell>
          <cell r="M197">
            <v>21.635495111999944</v>
          </cell>
          <cell r="N197">
            <v>-4.2422539435294011E-2</v>
          </cell>
          <cell r="O197">
            <v>531.63549511199994</v>
          </cell>
        </row>
        <row r="198">
          <cell r="A198">
            <v>40000083</v>
          </cell>
          <cell r="B198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8">
            <v>510</v>
          </cell>
          <cell r="D198">
            <v>3</v>
          </cell>
          <cell r="E198">
            <v>223.07165999999998</v>
          </cell>
          <cell r="F198">
            <v>64.423199999999994</v>
          </cell>
          <cell r="G198">
            <v>287.49485999999996</v>
          </cell>
          <cell r="H198">
            <v>97.748252399999998</v>
          </cell>
          <cell r="I198">
            <v>385.24311239999997</v>
          </cell>
          <cell r="K198">
            <v>57.78646685999999</v>
          </cell>
          <cell r="L198">
            <v>443.02957925999999</v>
          </cell>
          <cell r="M198">
            <v>21.635495111999944</v>
          </cell>
          <cell r="N198">
            <v>-4.2422539435294011E-2</v>
          </cell>
          <cell r="O198">
            <v>531.63549511199994</v>
          </cell>
        </row>
        <row r="199">
          <cell r="A199">
            <v>40000965</v>
          </cell>
          <cell r="B199" t="str">
            <v>Исследование проб биологического материала, внешней среды на КУ-лихорадку</v>
          </cell>
          <cell r="C199">
            <v>920</v>
          </cell>
          <cell r="D199">
            <v>3</v>
          </cell>
          <cell r="E199">
            <v>223.07165999999998</v>
          </cell>
          <cell r="F199">
            <v>282.95820000000003</v>
          </cell>
          <cell r="G199">
            <v>506.02985999999999</v>
          </cell>
          <cell r="H199">
            <v>172.0501524</v>
          </cell>
          <cell r="I199">
            <v>678.08001239999999</v>
          </cell>
          <cell r="K199">
            <v>101.71200186</v>
          </cell>
          <cell r="L199">
            <v>779.79201425999997</v>
          </cell>
          <cell r="M199">
            <v>15.750417111999923</v>
          </cell>
          <cell r="N199">
            <v>-1.7120018599999915E-2</v>
          </cell>
          <cell r="O199">
            <v>935.75041711199992</v>
          </cell>
        </row>
        <row r="200">
          <cell r="A200">
            <v>40000080</v>
          </cell>
          <cell r="B200" t="str">
            <v>Исследование по идентификации видовой принадлежности ДНК баранины</v>
          </cell>
          <cell r="C200">
            <v>1580</v>
          </cell>
          <cell r="D200">
            <v>3</v>
          </cell>
          <cell r="E200">
            <v>223.07165999999998</v>
          </cell>
          <cell r="F200">
            <v>654.66999999999996</v>
          </cell>
          <cell r="G200">
            <v>877.74165999999991</v>
          </cell>
          <cell r="H200">
            <v>298.43216439999998</v>
          </cell>
          <cell r="I200">
            <v>1176.1738243999998</v>
          </cell>
          <cell r="K200">
            <v>176.42607365999996</v>
          </cell>
          <cell r="L200">
            <v>1352.5998980599998</v>
          </cell>
          <cell r="M200">
            <v>43.119877671999575</v>
          </cell>
          <cell r="N200">
            <v>-2.729106181772125E-2</v>
          </cell>
          <cell r="O200">
            <v>1623.1198776719996</v>
          </cell>
        </row>
        <row r="201">
          <cell r="A201">
            <v>40000081</v>
          </cell>
          <cell r="B201" t="str">
            <v>Исследование по идентификации видовой принадлежности ДНК свинины</v>
          </cell>
          <cell r="C201">
            <v>1510</v>
          </cell>
          <cell r="D201">
            <v>3</v>
          </cell>
          <cell r="E201">
            <v>223.07165999999998</v>
          </cell>
          <cell r="F201">
            <v>654.66999999999996</v>
          </cell>
          <cell r="G201">
            <v>877.74165999999991</v>
          </cell>
          <cell r="H201">
            <v>298.43216439999998</v>
          </cell>
          <cell r="I201">
            <v>1176.1738243999998</v>
          </cell>
          <cell r="K201">
            <v>176.42607365999996</v>
          </cell>
          <cell r="L201">
            <v>1352.5998980599998</v>
          </cell>
          <cell r="M201">
            <v>113.11987767199957</v>
          </cell>
          <cell r="N201">
            <v>-7.49138262728474E-2</v>
          </cell>
          <cell r="O201">
            <v>1623.1198776719996</v>
          </cell>
        </row>
        <row r="202">
          <cell r="A202" t="str">
            <v>Бактериологическая  лаборатория</v>
          </cell>
        </row>
        <row r="203">
          <cell r="A203" t="str">
            <v>ПИЩЕВЫЕ ПРОДУКТЫ</v>
          </cell>
        </row>
        <row r="204">
          <cell r="A204">
            <v>50001327</v>
          </cell>
          <cell r="B204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04">
            <v>96</v>
          </cell>
          <cell r="D204">
            <v>0.57999999999999996</v>
          </cell>
          <cell r="E204">
            <v>37.94679</v>
          </cell>
          <cell r="F204">
            <v>16.5852</v>
          </cell>
          <cell r="G204">
            <v>54.53199</v>
          </cell>
          <cell r="H204">
            <v>18.540876600000001</v>
          </cell>
          <cell r="I204">
            <v>73.072866599999998</v>
          </cell>
          <cell r="J204">
            <v>87.687439919999989</v>
          </cell>
          <cell r="K204">
            <v>10.960929989999999</v>
          </cell>
          <cell r="L204">
            <v>84.033796589999994</v>
          </cell>
          <cell r="M204">
            <v>4.8405559079999847</v>
          </cell>
          <cell r="N204">
            <v>-5.0422457374999841E-2</v>
          </cell>
          <cell r="O204">
            <v>100.84055590799998</v>
          </cell>
        </row>
        <row r="205">
          <cell r="A205">
            <v>50001315</v>
          </cell>
          <cell r="B205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05">
            <v>715</v>
          </cell>
          <cell r="D205">
            <v>5.41</v>
          </cell>
          <cell r="E205">
            <v>353.95195500000005</v>
          </cell>
          <cell r="F205">
            <v>16.554600000000001</v>
          </cell>
          <cell r="G205">
            <v>370.50655500000005</v>
          </cell>
          <cell r="H205">
            <v>125.97222870000003</v>
          </cell>
          <cell r="I205">
            <v>496.47878370000006</v>
          </cell>
          <cell r="J205">
            <v>595.77454044000001</v>
          </cell>
          <cell r="K205">
            <v>74.471817555000001</v>
          </cell>
          <cell r="L205">
            <v>570.95060125500004</v>
          </cell>
          <cell r="M205">
            <v>-29.859278494000023</v>
          </cell>
          <cell r="N205">
            <v>4.1761228662937092E-2</v>
          </cell>
          <cell r="O205">
            <v>685.14072150599998</v>
          </cell>
        </row>
        <row r="206">
          <cell r="A206">
            <v>50000035</v>
          </cell>
          <cell r="B206" t="str">
            <v>Определение ингибирующих веществ в сыром молоке.</v>
          </cell>
          <cell r="C206">
            <v>264</v>
          </cell>
          <cell r="D206">
            <v>0.88</v>
          </cell>
          <cell r="E206">
            <v>57.574440000000003</v>
          </cell>
          <cell r="F206">
            <v>0.76500000000000001</v>
          </cell>
          <cell r="G206">
            <v>58.339440000000003</v>
          </cell>
          <cell r="H206">
            <v>19.835409600000002</v>
          </cell>
          <cell r="I206">
            <v>78.174849600000002</v>
          </cell>
          <cell r="J206">
            <v>93.809819520000005</v>
          </cell>
          <cell r="K206">
            <v>11.726227440000001</v>
          </cell>
          <cell r="L206">
            <v>89.901077040000004</v>
          </cell>
          <cell r="M206">
            <v>-156.11870755199999</v>
          </cell>
          <cell r="N206">
            <v>0.59135874072727268</v>
          </cell>
          <cell r="O206">
            <v>107.881292448</v>
          </cell>
        </row>
        <row r="207">
          <cell r="A207">
            <v>50000930</v>
          </cell>
          <cell r="B207" t="str">
            <v>Определение количества соматических клеток в сыром молоке.</v>
          </cell>
          <cell r="C207">
            <v>131</v>
          </cell>
          <cell r="D207">
            <v>1</v>
          </cell>
          <cell r="E207">
            <v>65.4255</v>
          </cell>
          <cell r="F207">
            <v>0.17340000000000003</v>
          </cell>
          <cell r="G207">
            <v>65.5989</v>
          </cell>
          <cell r="H207">
            <v>22.303626000000001</v>
          </cell>
          <cell r="I207">
            <v>87.902525999999995</v>
          </cell>
          <cell r="J207">
            <v>105.48303119999999</v>
          </cell>
          <cell r="K207">
            <v>13.185378899999998</v>
          </cell>
          <cell r="L207">
            <v>101.0879049</v>
          </cell>
          <cell r="M207">
            <v>-9.694514120000008</v>
          </cell>
          <cell r="N207">
            <v>7.400392458015273E-2</v>
          </cell>
          <cell r="O207">
            <v>121.30548587999999</v>
          </cell>
        </row>
        <row r="208">
          <cell r="A208">
            <v>50000025</v>
          </cell>
          <cell r="B208" t="str">
            <v>Определение остаточного количества антибиотиков в пищевых продуктах (на один антибиотик).</v>
          </cell>
          <cell r="C208">
            <v>856</v>
          </cell>
          <cell r="D208">
            <v>6.79</v>
          </cell>
          <cell r="E208">
            <v>444.23914500000001</v>
          </cell>
          <cell r="F208">
            <v>51.530400000000007</v>
          </cell>
          <cell r="G208">
            <v>495.76954499999999</v>
          </cell>
          <cell r="H208">
            <v>168.56164530000001</v>
          </cell>
          <cell r="I208">
            <v>664.3311903</v>
          </cell>
          <cell r="J208">
            <v>797.19742836</v>
          </cell>
          <cell r="K208">
            <v>99.649678545</v>
          </cell>
          <cell r="L208">
            <v>763.98086884500003</v>
          </cell>
          <cell r="M208">
            <v>60.777042614000038</v>
          </cell>
          <cell r="N208">
            <v>-7.1001218007009384E-2</v>
          </cell>
          <cell r="O208">
            <v>916.77704261400004</v>
          </cell>
        </row>
        <row r="209">
          <cell r="A209">
            <v>50001074</v>
          </cell>
          <cell r="B209" t="str">
            <v>Бактериологическое исследование пищевых продуктов на ботулизм.</v>
          </cell>
          <cell r="C209">
            <v>328</v>
          </cell>
          <cell r="D209">
            <v>2.21</v>
          </cell>
          <cell r="E209">
            <v>144.59035499999999</v>
          </cell>
          <cell r="F209">
            <v>39.861599999999996</v>
          </cell>
          <cell r="G209">
            <v>184.451955</v>
          </cell>
          <cell r="H209">
            <v>62.713664700000002</v>
          </cell>
          <cell r="I209">
            <v>247.16561970000001</v>
          </cell>
          <cell r="J209">
            <v>296.59874364000001</v>
          </cell>
          <cell r="K209">
            <v>37.074842955000001</v>
          </cell>
          <cell r="L209">
            <v>284.24046265499999</v>
          </cell>
          <cell r="M209">
            <v>13.088555185999951</v>
          </cell>
          <cell r="N209">
            <v>-3.9904131664633996E-2</v>
          </cell>
          <cell r="O209">
            <v>341.08855518599995</v>
          </cell>
        </row>
        <row r="210">
          <cell r="A210">
            <v>50000098</v>
          </cell>
          <cell r="B210" t="str">
            <v>Бактериологическое исследование на КМАФАнМ, КМАэМ, в том числе методом петрифильмов</v>
          </cell>
          <cell r="C210">
            <v>123</v>
          </cell>
          <cell r="D210">
            <v>0.71</v>
          </cell>
          <cell r="E210">
            <v>46.452104999999996</v>
          </cell>
          <cell r="F210">
            <v>26.061</v>
          </cell>
          <cell r="G210">
            <v>72.513104999999996</v>
          </cell>
          <cell r="H210">
            <v>24.6544557</v>
          </cell>
          <cell r="I210">
            <v>97.167560699999996</v>
          </cell>
          <cell r="J210">
            <v>116.60107283999999</v>
          </cell>
          <cell r="K210">
            <v>14.575134104999998</v>
          </cell>
          <cell r="L210">
            <v>111.742694805</v>
          </cell>
          <cell r="M210">
            <v>11.091233765999988</v>
          </cell>
          <cell r="N210">
            <v>-9.0172632243902345E-2</v>
          </cell>
          <cell r="O210">
            <v>134.09123376599999</v>
          </cell>
        </row>
        <row r="211">
          <cell r="A211">
            <v>50000099</v>
          </cell>
          <cell r="B211" t="str">
            <v>Бактериологическое исследование на БГКП (колиформы)</v>
          </cell>
          <cell r="C211">
            <v>75</v>
          </cell>
          <cell r="D211">
            <v>0.63</v>
          </cell>
          <cell r="E211">
            <v>41.218065000000003</v>
          </cell>
          <cell r="G211">
            <v>41.218065000000003</v>
          </cell>
          <cell r="H211">
            <v>14.014142100000003</v>
          </cell>
          <cell r="I211">
            <v>55.232207100000004</v>
          </cell>
          <cell r="J211">
            <v>66.278648520000004</v>
          </cell>
          <cell r="K211">
            <v>8.2848310650000005</v>
          </cell>
          <cell r="L211">
            <v>63.517038165000002</v>
          </cell>
          <cell r="M211">
            <v>1.2204457980000001</v>
          </cell>
          <cell r="N211">
            <v>-1.6272610640000001E-2</v>
          </cell>
          <cell r="O211">
            <v>76.220445798</v>
          </cell>
        </row>
        <row r="212">
          <cell r="A212">
            <v>50000109</v>
          </cell>
          <cell r="B212" t="str">
            <v>Бактериологическое исследование на стафилококки S. аureus.</v>
          </cell>
          <cell r="C212">
            <v>59</v>
          </cell>
          <cell r="D212">
            <v>0.71</v>
          </cell>
          <cell r="E212">
            <v>46.452104999999996</v>
          </cell>
          <cell r="G212">
            <v>46.452104999999996</v>
          </cell>
          <cell r="H212">
            <v>15.7937157</v>
          </cell>
          <cell r="I212">
            <v>62.245820699999996</v>
          </cell>
          <cell r="J212">
            <v>74.694984839999989</v>
          </cell>
          <cell r="K212">
            <v>9.3368731049999987</v>
          </cell>
          <cell r="L212">
            <v>71.582693804999991</v>
          </cell>
          <cell r="M212">
            <v>26.899232565999981</v>
          </cell>
          <cell r="N212">
            <v>-0.45591919603389797</v>
          </cell>
          <cell r="O212">
            <v>85.899232565999981</v>
          </cell>
        </row>
        <row r="213">
          <cell r="A213">
            <v>50000105</v>
          </cell>
          <cell r="B213" t="str">
            <v>Бактериологическое исследование на бактерии рода  Proteus.</v>
          </cell>
          <cell r="C213">
            <v>59</v>
          </cell>
          <cell r="D213">
            <v>0.71</v>
          </cell>
          <cell r="E213">
            <v>46.452104999999996</v>
          </cell>
          <cell r="G213">
            <v>46.452104999999996</v>
          </cell>
          <cell r="H213">
            <v>15.7937157</v>
          </cell>
          <cell r="I213">
            <v>62.245820699999996</v>
          </cell>
          <cell r="J213">
            <v>74.694984839999989</v>
          </cell>
          <cell r="K213">
            <v>9.3368731049999987</v>
          </cell>
          <cell r="L213">
            <v>71.582693804999991</v>
          </cell>
          <cell r="M213">
            <v>26.899232565999981</v>
          </cell>
          <cell r="N213">
            <v>-0.45591919603389797</v>
          </cell>
          <cell r="O213">
            <v>85.899232565999981</v>
          </cell>
        </row>
        <row r="214">
          <cell r="A214">
            <v>50000101</v>
          </cell>
          <cell r="B214" t="str">
            <v>Бактериологическое исследование на дрожжи, плесень, концентрацию дрожжевых клеток, плесень по Говарду</v>
          </cell>
          <cell r="C214">
            <v>123</v>
          </cell>
          <cell r="D214">
            <v>0.63</v>
          </cell>
          <cell r="E214">
            <v>41.218065000000003</v>
          </cell>
          <cell r="G214">
            <v>41.218065000000003</v>
          </cell>
          <cell r="H214">
            <v>14.014142100000003</v>
          </cell>
          <cell r="I214">
            <v>55.232207100000004</v>
          </cell>
          <cell r="J214">
            <v>66.278648520000004</v>
          </cell>
          <cell r="K214">
            <v>8.2848310650000005</v>
          </cell>
          <cell r="L214">
            <v>63.517038165000002</v>
          </cell>
          <cell r="M214">
            <v>-46.779554202</v>
          </cell>
          <cell r="N214">
            <v>0.38032157887804879</v>
          </cell>
          <cell r="O214">
            <v>76.220445798</v>
          </cell>
        </row>
        <row r="215">
          <cell r="A215">
            <v>50000100</v>
          </cell>
          <cell r="B215" t="str">
            <v>Бактериологическое исследование на сульфитредцирующие клостридии, мезофильные клостридии</v>
          </cell>
          <cell r="C215">
            <v>47</v>
          </cell>
          <cell r="D215">
            <v>0.71</v>
          </cell>
          <cell r="E215">
            <v>46.452104999999996</v>
          </cell>
          <cell r="G215">
            <v>46.452104999999996</v>
          </cell>
          <cell r="H215">
            <v>15.7937157</v>
          </cell>
          <cell r="I215">
            <v>62.245820699999996</v>
          </cell>
          <cell r="J215">
            <v>74.694984839999989</v>
          </cell>
          <cell r="K215">
            <v>9.3368731049999987</v>
          </cell>
          <cell r="L215">
            <v>71.582693804999991</v>
          </cell>
          <cell r="M215">
            <v>38.899232565999981</v>
          </cell>
          <cell r="N215">
            <v>-0.82764324608510598</v>
          </cell>
          <cell r="O215">
            <v>85.899232565999981</v>
          </cell>
        </row>
        <row r="216">
          <cell r="A216">
            <v>50000104</v>
          </cell>
          <cell r="B216" t="str">
            <v>Бактериологическое исследование на E.coli</v>
          </cell>
          <cell r="C216">
            <v>91</v>
          </cell>
          <cell r="D216">
            <v>0.71</v>
          </cell>
          <cell r="E216">
            <v>46.452104999999996</v>
          </cell>
          <cell r="G216">
            <v>46.452104999999996</v>
          </cell>
          <cell r="H216">
            <v>15.7937157</v>
          </cell>
          <cell r="I216">
            <v>62.245820699999996</v>
          </cell>
          <cell r="J216">
            <v>74.694984839999989</v>
          </cell>
          <cell r="K216">
            <v>9.3368731049999987</v>
          </cell>
          <cell r="L216">
            <v>71.582693804999991</v>
          </cell>
          <cell r="M216">
            <v>-5.1007674340000193</v>
          </cell>
          <cell r="N216">
            <v>5.6052389384615597E-2</v>
          </cell>
          <cell r="O216">
            <v>85.899232565999981</v>
          </cell>
        </row>
        <row r="217">
          <cell r="A217">
            <v>50000103</v>
          </cell>
          <cell r="B217" t="str">
            <v>Бактериологическое исследование на энтерококки Enterococcus.</v>
          </cell>
          <cell r="C217">
            <v>75</v>
          </cell>
          <cell r="D217">
            <v>0.71</v>
          </cell>
          <cell r="E217">
            <v>46.452104999999996</v>
          </cell>
          <cell r="G217">
            <v>46.452104999999996</v>
          </cell>
          <cell r="H217">
            <v>15.7937157</v>
          </cell>
          <cell r="I217">
            <v>62.245820699999996</v>
          </cell>
          <cell r="J217">
            <v>74.694984839999989</v>
          </cell>
          <cell r="K217">
            <v>9.3368731049999987</v>
          </cell>
          <cell r="L217">
            <v>71.582693804999991</v>
          </cell>
          <cell r="M217">
            <v>10.899232565999981</v>
          </cell>
          <cell r="N217">
            <v>-0.14532310087999975</v>
          </cell>
          <cell r="O217">
            <v>85.899232565999981</v>
          </cell>
        </row>
        <row r="218">
          <cell r="A218">
            <v>50000107</v>
          </cell>
          <cell r="B218" t="str">
            <v>Бактериологическое исследование на молочнокислые микроорганизмы, ацидофильные микроорганизмы</v>
          </cell>
          <cell r="C218">
            <v>159</v>
          </cell>
          <cell r="D218">
            <v>0.71</v>
          </cell>
          <cell r="E218">
            <v>46.452104999999996</v>
          </cell>
          <cell r="F218">
            <v>1.9379999999999999</v>
          </cell>
          <cell r="G218">
            <v>48.390104999999998</v>
          </cell>
          <cell r="H218">
            <v>16.452635700000002</v>
          </cell>
          <cell r="I218">
            <v>64.842740700000007</v>
          </cell>
          <cell r="J218">
            <v>77.811288840000003</v>
          </cell>
          <cell r="K218">
            <v>9.7264111050000004</v>
          </cell>
          <cell r="L218">
            <v>74.569151805000004</v>
          </cell>
          <cell r="M218">
            <v>-69.517017834000001</v>
          </cell>
          <cell r="N218">
            <v>0.43721394864150942</v>
          </cell>
          <cell r="O218">
            <v>89.482982165999999</v>
          </cell>
        </row>
        <row r="219">
          <cell r="A219">
            <v>50001075</v>
          </cell>
          <cell r="B219" t="str">
            <v>Бактериологическое исследование на бифидобактерии.</v>
          </cell>
          <cell r="C219">
            <v>172</v>
          </cell>
          <cell r="D219">
            <v>0.71</v>
          </cell>
          <cell r="E219">
            <v>46.452104999999996</v>
          </cell>
          <cell r="F219">
            <v>19.073999999999998</v>
          </cell>
          <cell r="G219">
            <v>65.526105000000001</v>
          </cell>
          <cell r="H219">
            <v>22.2788757</v>
          </cell>
          <cell r="I219">
            <v>87.804980700000002</v>
          </cell>
          <cell r="J219">
            <v>105.36597684</v>
          </cell>
          <cell r="K219">
            <v>13.170747105</v>
          </cell>
          <cell r="L219">
            <v>100.97572780500001</v>
          </cell>
          <cell r="M219">
            <v>-50.829126634000005</v>
          </cell>
          <cell r="N219">
            <v>0.2955181781046512</v>
          </cell>
          <cell r="O219">
            <v>121.170873366</v>
          </cell>
        </row>
        <row r="220">
          <cell r="A220">
            <v>50000111</v>
          </cell>
          <cell r="B220" t="str">
            <v xml:space="preserve">Бактериологическое исследование на парагемолитический вибрион </v>
          </cell>
          <cell r="C220">
            <v>88</v>
          </cell>
          <cell r="D220">
            <v>0.54</v>
          </cell>
          <cell r="E220">
            <v>35.329770000000003</v>
          </cell>
          <cell r="F220">
            <v>18.2988</v>
          </cell>
          <cell r="G220">
            <v>53.628570000000003</v>
          </cell>
          <cell r="H220">
            <v>18.233713800000004</v>
          </cell>
          <cell r="I220">
            <v>71.8622838</v>
          </cell>
          <cell r="J220">
            <v>86.234740559999992</v>
          </cell>
          <cell r="K220">
            <v>10.779342569999999</v>
          </cell>
          <cell r="L220">
            <v>82.641626369999997</v>
          </cell>
          <cell r="M220">
            <v>11.169951643999994</v>
          </cell>
          <cell r="N220">
            <v>-0.12693126868181812</v>
          </cell>
          <cell r="O220">
            <v>99.169951643999994</v>
          </cell>
        </row>
        <row r="221">
          <cell r="A221">
            <v>50000102</v>
          </cell>
          <cell r="B221" t="str">
            <v>Бактериологическое исследование на B.cereus.</v>
          </cell>
          <cell r="C221">
            <v>114</v>
          </cell>
          <cell r="D221">
            <v>0.71</v>
          </cell>
          <cell r="E221">
            <v>46.452104999999996</v>
          </cell>
          <cell r="F221">
            <v>23.6844</v>
          </cell>
          <cell r="G221">
            <v>70.136505</v>
          </cell>
          <cell r="H221">
            <v>23.846411700000001</v>
          </cell>
          <cell r="I221">
            <v>93.982916700000004</v>
          </cell>
          <cell r="J221">
            <v>112.77950004</v>
          </cell>
          <cell r="K221">
            <v>14.097437505</v>
          </cell>
          <cell r="L221">
            <v>108.08035420500001</v>
          </cell>
          <cell r="M221">
            <v>15.696425046000002</v>
          </cell>
          <cell r="N221">
            <v>-0.13768793900000001</v>
          </cell>
          <cell r="O221">
            <v>129.696425046</v>
          </cell>
        </row>
        <row r="222">
          <cell r="A222">
            <v>50000110</v>
          </cell>
          <cell r="B222" t="str">
            <v>Бактериологическое исследование на листерии Listeria monocytogenes</v>
          </cell>
          <cell r="C222">
            <v>525</v>
          </cell>
          <cell r="D222">
            <v>1.88</v>
          </cell>
          <cell r="E222">
            <v>122.99994000000001</v>
          </cell>
          <cell r="F222">
            <v>51.867000000000004</v>
          </cell>
          <cell r="G222">
            <v>174.86694</v>
          </cell>
          <cell r="H222">
            <v>59.454759600000003</v>
          </cell>
          <cell r="I222">
            <v>234.32169959999999</v>
          </cell>
          <cell r="J222">
            <v>281.18603951999995</v>
          </cell>
          <cell r="K222">
            <v>35.148254939999994</v>
          </cell>
          <cell r="L222">
            <v>269.46995454</v>
          </cell>
          <cell r="M222">
            <v>-201.63605455200002</v>
          </cell>
          <cell r="N222">
            <v>0.3840686753371429</v>
          </cell>
          <cell r="O222">
            <v>323.36394544799998</v>
          </cell>
        </row>
        <row r="223">
          <cell r="A223">
            <v>50001076</v>
          </cell>
          <cell r="B223" t="str">
            <v>Бактериологическое исследование на патогенную микрофлору в т.ч. сальмонеллы (в том числе методом импеданса).</v>
          </cell>
          <cell r="C223">
            <v>171</v>
          </cell>
          <cell r="D223">
            <v>1.88</v>
          </cell>
          <cell r="E223">
            <v>122.99994000000001</v>
          </cell>
          <cell r="G223">
            <v>122.99994000000001</v>
          </cell>
          <cell r="H223">
            <v>41.819979600000003</v>
          </cell>
          <cell r="I223">
            <v>164.81991960000002</v>
          </cell>
          <cell r="J223">
            <v>197.78390352000002</v>
          </cell>
          <cell r="K223">
            <v>24.722987940000003</v>
          </cell>
          <cell r="L223">
            <v>189.54290754000002</v>
          </cell>
          <cell r="M223">
            <v>56.451489048000013</v>
          </cell>
          <cell r="N223">
            <v>-0.3301256669473685</v>
          </cell>
          <cell r="O223">
            <v>227.45148904800001</v>
          </cell>
        </row>
        <row r="224">
          <cell r="A224">
            <v>50001077</v>
          </cell>
          <cell r="B224" t="str">
            <v>Бактериологическое исследование на синегнойную палочку Ps.aeruginosa.</v>
          </cell>
          <cell r="C224">
            <v>309</v>
          </cell>
          <cell r="D224">
            <v>0.71</v>
          </cell>
          <cell r="E224">
            <v>46.452104999999996</v>
          </cell>
          <cell r="F224">
            <v>53.2746</v>
          </cell>
          <cell r="G224">
            <v>99.726704999999995</v>
          </cell>
          <cell r="H224">
            <v>33.907079700000004</v>
          </cell>
          <cell r="I224">
            <v>133.63378470000001</v>
          </cell>
          <cell r="J224">
            <v>160.36054164000001</v>
          </cell>
          <cell r="K224">
            <v>20.045067705000001</v>
          </cell>
          <cell r="L224">
            <v>153.67885240500001</v>
          </cell>
          <cell r="M224">
            <v>-124.58537711399998</v>
          </cell>
          <cell r="N224">
            <v>0.40318892269902906</v>
          </cell>
          <cell r="O224">
            <v>184.41462288600002</v>
          </cell>
        </row>
        <row r="225">
          <cell r="A225">
            <v>50001317</v>
          </cell>
          <cell r="B225" t="str">
            <v>Бактериологическое исследование на Enterobacter sakazakii</v>
          </cell>
          <cell r="C225">
            <v>241</v>
          </cell>
          <cell r="D225">
            <v>0.71</v>
          </cell>
          <cell r="E225">
            <v>46.452104999999996</v>
          </cell>
          <cell r="F225">
            <v>11.3934</v>
          </cell>
          <cell r="G225">
            <v>57.845504999999996</v>
          </cell>
          <cell r="H225">
            <v>19.6674717</v>
          </cell>
          <cell r="I225">
            <v>77.512976699999996</v>
          </cell>
          <cell r="J225">
            <v>93.015572039999995</v>
          </cell>
          <cell r="K225">
            <v>11.626946504999999</v>
          </cell>
          <cell r="L225">
            <v>89.139923205000002</v>
          </cell>
          <cell r="M225">
            <v>-134.032092154</v>
          </cell>
          <cell r="N225">
            <v>0.55614975997510374</v>
          </cell>
          <cell r="O225">
            <v>106.967907846</v>
          </cell>
        </row>
        <row r="226">
          <cell r="A226">
            <v>50001318</v>
          </cell>
          <cell r="B226" t="str">
            <v>Бактериологическое исследование на неспорообразующие микроорганизмы</v>
          </cell>
          <cell r="C226">
            <v>147</v>
          </cell>
          <cell r="D226">
            <v>0.46</v>
          </cell>
          <cell r="E226">
            <v>30.095730000000003</v>
          </cell>
          <cell r="F226">
            <v>7.3133999999999997</v>
          </cell>
          <cell r="G226">
            <v>37.409130000000005</v>
          </cell>
          <cell r="H226">
            <v>12.719104200000002</v>
          </cell>
          <cell r="I226">
            <v>50.128234200000009</v>
          </cell>
          <cell r="J226">
            <v>60.153881040000009</v>
          </cell>
          <cell r="K226">
            <v>7.5192351300000011</v>
          </cell>
          <cell r="L226">
            <v>57.647469330000007</v>
          </cell>
          <cell r="M226">
            <v>-77.823036803999997</v>
          </cell>
          <cell r="N226">
            <v>0.52940841363265301</v>
          </cell>
          <cell r="O226">
            <v>69.176963196000003</v>
          </cell>
        </row>
        <row r="227">
          <cell r="A227">
            <v>50001072</v>
          </cell>
          <cell r="B227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27">
            <v>1155</v>
          </cell>
          <cell r="D227">
            <v>5.65</v>
          </cell>
          <cell r="E227">
            <v>369.65407500000003</v>
          </cell>
          <cell r="F227">
            <v>89.606999999999999</v>
          </cell>
          <cell r="G227">
            <v>459.26107500000001</v>
          </cell>
          <cell r="H227">
            <v>156.14876550000002</v>
          </cell>
          <cell r="I227">
            <v>615.40984049999997</v>
          </cell>
          <cell r="J227">
            <v>738.4918085999999</v>
          </cell>
          <cell r="K227">
            <v>92.311476074999987</v>
          </cell>
          <cell r="L227">
            <v>707.72131657499995</v>
          </cell>
          <cell r="M227">
            <v>-305.73442011000009</v>
          </cell>
          <cell r="N227">
            <v>0.26470512563636373</v>
          </cell>
          <cell r="O227">
            <v>849.26557988999991</v>
          </cell>
        </row>
        <row r="228">
          <cell r="A228" t="str">
            <v>ВОДА И ПОЧВА</v>
          </cell>
        </row>
        <row r="229">
          <cell r="A229">
            <v>50001078</v>
          </cell>
          <cell r="B22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29">
            <v>286</v>
          </cell>
          <cell r="D229">
            <v>1.38</v>
          </cell>
          <cell r="E229">
            <v>90.287189999999995</v>
          </cell>
          <cell r="F229">
            <v>32.038200000000003</v>
          </cell>
          <cell r="G229">
            <v>122.32539</v>
          </cell>
          <cell r="H229">
            <v>41.590632599999999</v>
          </cell>
          <cell r="I229">
            <v>163.91602259999999</v>
          </cell>
          <cell r="J229">
            <v>196.69922711999999</v>
          </cell>
          <cell r="K229">
            <v>24.587403389999999</v>
          </cell>
          <cell r="L229">
            <v>188.50342598999998</v>
          </cell>
          <cell r="M229">
            <v>-59.795888812000015</v>
          </cell>
          <cell r="N229">
            <v>0.20907653430769235</v>
          </cell>
          <cell r="O229">
            <v>226.20411118799998</v>
          </cell>
        </row>
        <row r="230">
          <cell r="A230">
            <v>50001079</v>
          </cell>
          <cell r="B230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30">
            <v>270</v>
          </cell>
          <cell r="D230">
            <v>1.75</v>
          </cell>
          <cell r="E230">
            <v>114.494625</v>
          </cell>
          <cell r="F230">
            <v>19.614599999999999</v>
          </cell>
          <cell r="G230">
            <v>134.10922500000001</v>
          </cell>
          <cell r="H230">
            <v>45.597136500000005</v>
          </cell>
          <cell r="I230">
            <v>179.70636150000001</v>
          </cell>
          <cell r="J230">
            <v>215.64763380000002</v>
          </cell>
          <cell r="K230">
            <v>26.955954225000003</v>
          </cell>
          <cell r="L230">
            <v>206.66231572500001</v>
          </cell>
          <cell r="M230">
            <v>-22.005221129999995</v>
          </cell>
          <cell r="N230">
            <v>8.1500818999999988E-2</v>
          </cell>
          <cell r="O230">
            <v>247.99477887</v>
          </cell>
        </row>
        <row r="231">
          <cell r="A231">
            <v>50001089</v>
          </cell>
          <cell r="B231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31">
            <v>189</v>
          </cell>
          <cell r="D231">
            <v>0.71</v>
          </cell>
          <cell r="E231">
            <v>46.452104999999996</v>
          </cell>
          <cell r="F231">
            <v>44.2986</v>
          </cell>
          <cell r="G231">
            <v>90.750704999999996</v>
          </cell>
          <cell r="H231">
            <v>30.855239700000002</v>
          </cell>
          <cell r="I231">
            <v>121.60594469999999</v>
          </cell>
          <cell r="J231">
            <v>145.92713363999999</v>
          </cell>
          <cell r="K231">
            <v>18.240891704999999</v>
          </cell>
          <cell r="L231">
            <v>139.846836405</v>
          </cell>
          <cell r="M231">
            <v>-21.183796314000006</v>
          </cell>
          <cell r="N231">
            <v>0.11208357838095241</v>
          </cell>
          <cell r="O231">
            <v>167.81620368599999</v>
          </cell>
        </row>
        <row r="232">
          <cell r="A232">
            <v>50001080</v>
          </cell>
          <cell r="B232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32">
            <v>94</v>
          </cell>
          <cell r="D232">
            <v>0.57999999999999996</v>
          </cell>
          <cell r="E232">
            <v>37.94679</v>
          </cell>
          <cell r="F232">
            <v>13.7088</v>
          </cell>
          <cell r="G232">
            <v>51.655590000000004</v>
          </cell>
          <cell r="H232">
            <v>17.562900600000003</v>
          </cell>
          <cell r="I232">
            <v>69.21849060000001</v>
          </cell>
          <cell r="J232">
            <v>83.062188720000009</v>
          </cell>
          <cell r="K232">
            <v>10.382773590000001</v>
          </cell>
          <cell r="L232">
            <v>79.601264190000009</v>
          </cell>
          <cell r="M232">
            <v>1.5215170280000052</v>
          </cell>
          <cell r="N232">
            <v>-1.6186351361702184E-2</v>
          </cell>
          <cell r="O232">
            <v>95.521517028000005</v>
          </cell>
        </row>
        <row r="233">
          <cell r="A233">
            <v>50001123</v>
          </cell>
          <cell r="B233" t="str">
            <v xml:space="preserve">Бактериологическое исследование воды питьевой расфасованной на сульфитредуцирующие клостридии </v>
          </cell>
          <cell r="C233">
            <v>96</v>
          </cell>
          <cell r="D233">
            <v>0.5</v>
          </cell>
          <cell r="E233">
            <v>32.71275</v>
          </cell>
          <cell r="F233">
            <v>18.982199999999999</v>
          </cell>
          <cell r="G233">
            <v>51.694949999999999</v>
          </cell>
          <cell r="H233">
            <v>17.576283</v>
          </cell>
          <cell r="I233">
            <v>69.271232999999995</v>
          </cell>
          <cell r="J233">
            <v>83.125479599999991</v>
          </cell>
          <cell r="K233">
            <v>10.390684949999999</v>
          </cell>
          <cell r="L233">
            <v>79.661917949999989</v>
          </cell>
          <cell r="M233">
            <v>-0.40569846000001064</v>
          </cell>
          <cell r="N233">
            <v>4.2260256250001111E-3</v>
          </cell>
          <cell r="O233">
            <v>95.594301539999989</v>
          </cell>
        </row>
        <row r="234">
          <cell r="A234">
            <v>50001126</v>
          </cell>
          <cell r="B234" t="str">
            <v>Бактериологическое исследование воды аквапарков</v>
          </cell>
          <cell r="C234">
            <v>723</v>
          </cell>
          <cell r="D234">
            <v>3.53</v>
          </cell>
          <cell r="E234">
            <v>230.95201499999999</v>
          </cell>
          <cell r="F234">
            <v>39.3108</v>
          </cell>
          <cell r="G234">
            <v>270.26281499999999</v>
          </cell>
          <cell r="H234">
            <v>91.889357099999998</v>
          </cell>
          <cell r="I234">
            <v>362.15217209999997</v>
          </cell>
          <cell r="J234">
            <v>434.58260651999996</v>
          </cell>
          <cell r="K234">
            <v>54.322825814999995</v>
          </cell>
          <cell r="L234">
            <v>416.47499791499996</v>
          </cell>
          <cell r="M234">
            <v>-223.23000250200005</v>
          </cell>
          <cell r="N234">
            <v>0.30875519018257269</v>
          </cell>
          <cell r="O234">
            <v>499.76999749799995</v>
          </cell>
        </row>
        <row r="235">
          <cell r="A235">
            <v>50001134</v>
          </cell>
          <cell r="B235" t="str">
            <v>Бактериологическое исследование воды питьевой, питьевой, расфасованной в емкости на ОМЧ, ОМЧ 37°С</v>
          </cell>
          <cell r="C235">
            <v>94</v>
          </cell>
          <cell r="D235">
            <v>0.5</v>
          </cell>
          <cell r="E235">
            <v>32.71275</v>
          </cell>
          <cell r="F235">
            <v>7.5174000000000003</v>
          </cell>
          <cell r="G235">
            <v>40.230150000000002</v>
          </cell>
          <cell r="H235">
            <v>13.678251000000001</v>
          </cell>
          <cell r="I235">
            <v>53.908401000000005</v>
          </cell>
          <cell r="J235">
            <v>64.690081200000009</v>
          </cell>
          <cell r="K235">
            <v>8.0862601500000011</v>
          </cell>
          <cell r="L235">
            <v>61.994661150000006</v>
          </cell>
          <cell r="M235">
            <v>-19.606406620000001</v>
          </cell>
          <cell r="N235">
            <v>0.20857879382978725</v>
          </cell>
          <cell r="O235">
            <v>74.393593379999999</v>
          </cell>
        </row>
        <row r="236">
          <cell r="A236">
            <v>50001139</v>
          </cell>
          <cell r="B236" t="str">
            <v>Бактериологическое исследование воды питьевой, расфасованной в емкости на ОМЧ 22°С</v>
          </cell>
          <cell r="C236">
            <v>94</v>
          </cell>
          <cell r="D236">
            <v>0.57999999999999996</v>
          </cell>
          <cell r="E236">
            <v>37.94679</v>
          </cell>
          <cell r="F236">
            <v>7.5174000000000003</v>
          </cell>
          <cell r="G236">
            <v>45.464190000000002</v>
          </cell>
          <cell r="H236">
            <v>15.457824600000002</v>
          </cell>
          <cell r="I236">
            <v>60.922014600000004</v>
          </cell>
          <cell r="J236">
            <v>73.106417520000008</v>
          </cell>
          <cell r="K236">
            <v>9.138302190000001</v>
          </cell>
          <cell r="L236">
            <v>70.060316790000002</v>
          </cell>
          <cell r="M236">
            <v>-9.9276198520000065</v>
          </cell>
          <cell r="N236">
            <v>0.10561297714893624</v>
          </cell>
          <cell r="O236">
            <v>84.072380147999993</v>
          </cell>
        </row>
        <row r="237">
          <cell r="A237">
            <v>50001135</v>
          </cell>
          <cell r="B237" t="str">
            <v>Бактериологическое исследование воды питьевой, питьевой, расфасованной в емкости на ОКБ, ТКБ, ГКБ</v>
          </cell>
          <cell r="C237">
            <v>102</v>
          </cell>
          <cell r="D237">
            <v>0.5</v>
          </cell>
          <cell r="E237">
            <v>32.71275</v>
          </cell>
          <cell r="F237">
            <v>13.5252</v>
          </cell>
          <cell r="G237">
            <v>46.237949999999998</v>
          </cell>
          <cell r="H237">
            <v>15.720903</v>
          </cell>
          <cell r="I237">
            <v>61.958852999999998</v>
          </cell>
          <cell r="J237">
            <v>74.350623599999992</v>
          </cell>
          <cell r="K237">
            <v>9.2938279499999989</v>
          </cell>
          <cell r="L237">
            <v>71.252680949999998</v>
          </cell>
          <cell r="M237">
            <v>-16.49678286000001</v>
          </cell>
          <cell r="N237">
            <v>0.16173316529411774</v>
          </cell>
          <cell r="O237">
            <v>85.50321713999999</v>
          </cell>
        </row>
        <row r="238">
          <cell r="A238">
            <v>50001082</v>
          </cell>
          <cell r="B238" t="str">
            <v>Бактериологическое исследование поверхностных водоемов, сточной воды, воды технической на ОКБ, ТКБ.</v>
          </cell>
          <cell r="C238">
            <v>235</v>
          </cell>
          <cell r="D238">
            <v>1.1299999999999999</v>
          </cell>
          <cell r="E238">
            <v>73.930814999999996</v>
          </cell>
          <cell r="F238">
            <v>49.265999999999998</v>
          </cell>
          <cell r="G238">
            <v>123.19681499999999</v>
          </cell>
          <cell r="H238">
            <v>41.886917099999998</v>
          </cell>
          <cell r="I238">
            <v>165.08373209999999</v>
          </cell>
          <cell r="J238">
            <v>198.10047852</v>
          </cell>
          <cell r="K238">
            <v>24.762559814999999</v>
          </cell>
          <cell r="L238">
            <v>189.84629191499999</v>
          </cell>
          <cell r="M238">
            <v>-7.1844497020000233</v>
          </cell>
          <cell r="N238">
            <v>3.057212639148946E-2</v>
          </cell>
          <cell r="O238">
            <v>227.81555029799998</v>
          </cell>
        </row>
        <row r="239">
          <cell r="A239">
            <v>50001083</v>
          </cell>
          <cell r="B239" t="str">
            <v>Бактериологическое исследование поверхностных водоемов, сточной воды, воды технической на колифаги.</v>
          </cell>
          <cell r="C239">
            <v>286</v>
          </cell>
          <cell r="D239">
            <v>1.75</v>
          </cell>
          <cell r="E239">
            <v>114.494625</v>
          </cell>
          <cell r="F239">
            <v>18.6966</v>
          </cell>
          <cell r="G239">
            <v>133.191225</v>
          </cell>
          <cell r="H239">
            <v>45.285016500000005</v>
          </cell>
          <cell r="I239">
            <v>178.47624150000001</v>
          </cell>
          <cell r="J239">
            <v>214.17148980000002</v>
          </cell>
          <cell r="K239">
            <v>26.771436225000002</v>
          </cell>
          <cell r="L239">
            <v>205.24767772500002</v>
          </cell>
          <cell r="M239">
            <v>-39.702786729999985</v>
          </cell>
          <cell r="N239">
            <v>0.13882093262237757</v>
          </cell>
          <cell r="O239">
            <v>246.29721327000001</v>
          </cell>
        </row>
        <row r="240">
          <cell r="A240">
            <v>50001088</v>
          </cell>
          <cell r="B240" t="str">
            <v>Бактериологическое исследование воды на патогенную микрофлору.</v>
          </cell>
          <cell r="C240">
            <v>561</v>
          </cell>
          <cell r="D240">
            <v>3.54</v>
          </cell>
          <cell r="E240">
            <v>231.60626999999999</v>
          </cell>
          <cell r="F240">
            <v>35.965199999999996</v>
          </cell>
          <cell r="G240">
            <v>267.57146999999998</v>
          </cell>
          <cell r="H240">
            <v>90.974299799999997</v>
          </cell>
          <cell r="I240">
            <v>358.54576979999996</v>
          </cell>
          <cell r="J240">
            <v>430.25492375999994</v>
          </cell>
          <cell r="K240">
            <v>53.781865469999993</v>
          </cell>
          <cell r="L240">
            <v>412.32763526999997</v>
          </cell>
          <cell r="M240">
            <v>-66.206837676000077</v>
          </cell>
          <cell r="N240">
            <v>0.11801575343315522</v>
          </cell>
          <cell r="O240">
            <v>494.79316232399992</v>
          </cell>
        </row>
        <row r="241">
          <cell r="A241">
            <v>50000140</v>
          </cell>
          <cell r="B241" t="str">
            <v>Бактериологическое исследование воды в плавательных бассейнах.</v>
          </cell>
          <cell r="C241">
            <v>513</v>
          </cell>
          <cell r="D241">
            <v>3.13</v>
          </cell>
          <cell r="E241">
            <v>204.78181499999999</v>
          </cell>
          <cell r="F241">
            <v>34.445400000000006</v>
          </cell>
          <cell r="G241">
            <v>239.227215</v>
          </cell>
          <cell r="H241">
            <v>81.337253100000012</v>
          </cell>
          <cell r="I241">
            <v>320.5644681</v>
          </cell>
          <cell r="J241">
            <v>384.67736171999996</v>
          </cell>
          <cell r="K241">
            <v>48.084670214999996</v>
          </cell>
          <cell r="L241">
            <v>368.64913831500002</v>
          </cell>
          <cell r="M241">
            <v>-70.621034022000003</v>
          </cell>
          <cell r="N241">
            <v>0.1376628343508772</v>
          </cell>
          <cell r="O241">
            <v>442.378965978</v>
          </cell>
        </row>
        <row r="242">
          <cell r="A242">
            <v>50001133</v>
          </cell>
          <cell r="B242" t="str">
            <v>Бактериологическое исследование воды на легионеллы.</v>
          </cell>
          <cell r="C242">
            <v>1403</v>
          </cell>
          <cell r="D242">
            <v>1.21</v>
          </cell>
          <cell r="E242">
            <v>79.164855000000003</v>
          </cell>
          <cell r="F242">
            <v>592.41599999999994</v>
          </cell>
          <cell r="G242">
            <v>671.58085499999993</v>
          </cell>
          <cell r="H242">
            <v>228.33749069999999</v>
          </cell>
          <cell r="I242">
            <v>899.91834569999992</v>
          </cell>
          <cell r="J242">
            <v>1079.9020148399998</v>
          </cell>
          <cell r="K242">
            <v>134.98775185499997</v>
          </cell>
          <cell r="L242">
            <v>1034.9060975549999</v>
          </cell>
          <cell r="M242">
            <v>-161.1126829340003</v>
          </cell>
          <cell r="N242">
            <v>0.11483441406557399</v>
          </cell>
          <cell r="O242">
            <v>1241.8873170659997</v>
          </cell>
        </row>
        <row r="243">
          <cell r="A243">
            <v>50000174</v>
          </cell>
          <cell r="B243" t="str">
            <v>Бактериологическое исследование почвы и песка.</v>
          </cell>
          <cell r="C243">
            <v>661</v>
          </cell>
          <cell r="D243">
            <v>3.58</v>
          </cell>
          <cell r="E243">
            <v>234.22329000000002</v>
          </cell>
          <cell r="F243">
            <v>70.6554</v>
          </cell>
          <cell r="G243">
            <v>304.87869000000001</v>
          </cell>
          <cell r="H243">
            <v>103.65875460000001</v>
          </cell>
          <cell r="I243">
            <v>408.53744460000001</v>
          </cell>
          <cell r="J243">
            <v>490.24493352000002</v>
          </cell>
          <cell r="K243">
            <v>61.280616690000002</v>
          </cell>
          <cell r="L243">
            <v>469.81806129</v>
          </cell>
          <cell r="M243">
            <v>-97.218326452000042</v>
          </cell>
          <cell r="N243">
            <v>0.14707764970045392</v>
          </cell>
          <cell r="O243">
            <v>563.78167354799996</v>
          </cell>
        </row>
        <row r="244">
          <cell r="A244">
            <v>50001329</v>
          </cell>
          <cell r="B244" t="str">
            <v>Бактериологическое исследование воды питьевой, расфасованной на 6 показателей (ОМЧ 37°С, 22°С, ОКБ, ТКБ, ГКБ, Ps.aeruginosa.</v>
          </cell>
          <cell r="C244">
            <v>591</v>
          </cell>
          <cell r="D244">
            <v>2.21</v>
          </cell>
          <cell r="E244">
            <v>144.59035499999999</v>
          </cell>
          <cell r="F244">
            <v>0</v>
          </cell>
          <cell r="G244">
            <v>144.59035499999999</v>
          </cell>
          <cell r="H244">
            <v>49.160720699999999</v>
          </cell>
          <cell r="I244">
            <v>193.7510757</v>
          </cell>
          <cell r="J244">
            <v>232.50129084</v>
          </cell>
          <cell r="K244">
            <v>29.062661354999999</v>
          </cell>
          <cell r="L244">
            <v>222.81373705499999</v>
          </cell>
          <cell r="M244">
            <v>-323.62351553400003</v>
          </cell>
          <cell r="N244">
            <v>0.54758632070050772</v>
          </cell>
          <cell r="O244">
            <v>267.37648446599997</v>
          </cell>
        </row>
        <row r="245">
          <cell r="A245" t="str">
            <v>ВОЗДУХ</v>
          </cell>
        </row>
        <row r="246">
          <cell r="A246">
            <v>50000224</v>
          </cell>
          <cell r="B246" t="str">
            <v>Бактериологическое исследование воздуха закрытых помещений на общее микробное число (ОМЧ).</v>
          </cell>
          <cell r="C246">
            <v>70</v>
          </cell>
          <cell r="D246">
            <v>0.57999999999999996</v>
          </cell>
          <cell r="E246">
            <v>37.94679</v>
          </cell>
          <cell r="G246">
            <v>37.94679</v>
          </cell>
          <cell r="H246">
            <v>12.901908600000001</v>
          </cell>
          <cell r="I246">
            <v>50.848698599999999</v>
          </cell>
          <cell r="J246">
            <v>61.018438319999994</v>
          </cell>
          <cell r="K246">
            <v>7.6273047899999993</v>
          </cell>
          <cell r="L246">
            <v>58.476003389999995</v>
          </cell>
          <cell r="M246">
            <v>0.17120406799999444</v>
          </cell>
          <cell r="N246">
            <v>-2.4457723999999205E-3</v>
          </cell>
          <cell r="O246">
            <v>70.171204067999994</v>
          </cell>
        </row>
        <row r="247">
          <cell r="A247">
            <v>50000225</v>
          </cell>
          <cell r="B247" t="str">
            <v>Бактериологическое исследование воздуха закрытых помещений на S.aureus.</v>
          </cell>
          <cell r="C247">
            <v>100</v>
          </cell>
          <cell r="D247">
            <v>0.57999999999999996</v>
          </cell>
          <cell r="E247">
            <v>37.94679</v>
          </cell>
          <cell r="F247">
            <v>10.1388</v>
          </cell>
          <cell r="G247">
            <v>48.085589999999996</v>
          </cell>
          <cell r="H247">
            <v>16.3491006</v>
          </cell>
          <cell r="I247">
            <v>64.434690599999996</v>
          </cell>
          <cell r="J247">
            <v>77.321628719999993</v>
          </cell>
          <cell r="K247">
            <v>9.6652035899999991</v>
          </cell>
          <cell r="L247">
            <v>74.099894190000001</v>
          </cell>
          <cell r="M247">
            <v>-11.080126972000002</v>
          </cell>
          <cell r="N247">
            <v>0.11080126972000003</v>
          </cell>
          <cell r="O247">
            <v>88.919873027999998</v>
          </cell>
        </row>
        <row r="248">
          <cell r="A248">
            <v>50000226</v>
          </cell>
          <cell r="B248" t="str">
            <v>Бактериологическое исследование воздуха закрытых помещений на плесневые грибы и дрожжи.</v>
          </cell>
          <cell r="C248">
            <v>77</v>
          </cell>
          <cell r="D248">
            <v>0.57999999999999996</v>
          </cell>
          <cell r="E248">
            <v>37.94679</v>
          </cell>
          <cell r="G248">
            <v>37.94679</v>
          </cell>
          <cell r="H248">
            <v>12.901908600000001</v>
          </cell>
          <cell r="I248">
            <v>50.848698599999999</v>
          </cell>
          <cell r="J248">
            <v>61.018438319999994</v>
          </cell>
          <cell r="K248">
            <v>7.6273047899999993</v>
          </cell>
          <cell r="L248">
            <v>58.476003389999995</v>
          </cell>
          <cell r="M248">
            <v>-6.8287959320000056</v>
          </cell>
          <cell r="N248">
            <v>8.8685661454545525E-2</v>
          </cell>
          <cell r="O248">
            <v>70.171204067999994</v>
          </cell>
        </row>
        <row r="249">
          <cell r="A249">
            <v>50000227</v>
          </cell>
          <cell r="B249" t="str">
            <v>Бактериологическое исследование воздуха холодильных камер на плесень</v>
          </cell>
          <cell r="C249">
            <v>320</v>
          </cell>
          <cell r="D249">
            <v>0.57999999999999996</v>
          </cell>
          <cell r="E249">
            <v>37.94679</v>
          </cell>
          <cell r="F249">
            <v>13.7088</v>
          </cell>
          <cell r="G249">
            <v>51.655590000000004</v>
          </cell>
          <cell r="H249">
            <v>17.562900600000003</v>
          </cell>
          <cell r="I249">
            <v>69.21849060000001</v>
          </cell>
          <cell r="J249">
            <v>83.062188720000009</v>
          </cell>
          <cell r="K249">
            <v>10.382773590000001</v>
          </cell>
          <cell r="L249">
            <v>79.601264190000009</v>
          </cell>
          <cell r="M249">
            <v>-224.47848297199999</v>
          </cell>
          <cell r="N249">
            <v>0.70149525928750001</v>
          </cell>
          <cell r="O249">
            <v>95.521517028000005</v>
          </cell>
        </row>
        <row r="250">
          <cell r="A250" t="str">
            <v>ЛЕКАРСТВЕННЫЕ ФОРМЫ, ПАРФЮМЕРНО-КОСМЕТИЧЕСКАЯ ПРОДУКЦИЯ, СРЕДСТВА ЛИЧНОЙ ГИГИЕНЫ</v>
          </cell>
        </row>
        <row r="251">
          <cell r="A251">
            <v>50000147</v>
          </cell>
          <cell r="B251" t="str">
            <v>Бактериологическое исследование лекарственных форм на стерильность.</v>
          </cell>
          <cell r="C251">
            <v>165</v>
          </cell>
          <cell r="D251">
            <v>1.21</v>
          </cell>
          <cell r="E251">
            <v>79.164855000000003</v>
          </cell>
          <cell r="F251">
            <v>8.8842000000000017</v>
          </cell>
          <cell r="G251">
            <v>88.04905500000001</v>
          </cell>
          <cell r="H251">
            <v>29.936678700000005</v>
          </cell>
          <cell r="I251">
            <v>117.98573370000001</v>
          </cell>
          <cell r="J251">
            <v>141.58288044</v>
          </cell>
          <cell r="K251">
            <v>17.697860055</v>
          </cell>
          <cell r="L251">
            <v>135.683593755</v>
          </cell>
          <cell r="M251">
            <v>-2.1796874940000066</v>
          </cell>
          <cell r="N251">
            <v>1.3210227236363677E-2</v>
          </cell>
          <cell r="O251">
            <v>162.82031250599999</v>
          </cell>
        </row>
        <row r="252">
          <cell r="A252">
            <v>50001094</v>
          </cell>
          <cell r="B25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52">
            <v>257</v>
          </cell>
          <cell r="D252">
            <v>2.63</v>
          </cell>
          <cell r="E252">
            <v>172.06906499999999</v>
          </cell>
          <cell r="G252">
            <v>172.06906499999999</v>
          </cell>
          <cell r="H252">
            <v>58.503482099999999</v>
          </cell>
          <cell r="I252">
            <v>230.57254710000001</v>
          </cell>
          <cell r="J252">
            <v>276.68705652</v>
          </cell>
          <cell r="K252">
            <v>34.585882065</v>
          </cell>
          <cell r="L252">
            <v>265.15842916500003</v>
          </cell>
          <cell r="M252">
            <v>61.190114998000013</v>
          </cell>
          <cell r="N252">
            <v>-0.23809383267704284</v>
          </cell>
          <cell r="O252">
            <v>318.19011499800001</v>
          </cell>
        </row>
        <row r="253">
          <cell r="A253">
            <v>50001118</v>
          </cell>
          <cell r="B253" t="str">
            <v>Бактериологическое исследование на пирогенообразующие микроорганизмов</v>
          </cell>
          <cell r="C253">
            <v>380</v>
          </cell>
          <cell r="D253">
            <v>0.38</v>
          </cell>
          <cell r="E253">
            <v>24.861689999999999</v>
          </cell>
          <cell r="F253">
            <v>7.5174000000000003</v>
          </cell>
          <cell r="G253">
            <v>32.379089999999998</v>
          </cell>
          <cell r="H253">
            <v>11.008890600000001</v>
          </cell>
          <cell r="I253">
            <v>43.387980599999999</v>
          </cell>
          <cell r="J253">
            <v>52.065576719999996</v>
          </cell>
          <cell r="K253">
            <v>6.5081970899999995</v>
          </cell>
          <cell r="L253">
            <v>49.896177690000002</v>
          </cell>
          <cell r="M253">
            <v>-320.12458677199999</v>
          </cell>
          <cell r="N253">
            <v>0.84243312308421048</v>
          </cell>
          <cell r="O253">
            <v>59.875413227999999</v>
          </cell>
        </row>
        <row r="254">
          <cell r="A254">
            <v>50001119</v>
          </cell>
          <cell r="B254" t="str">
            <v>Бактериологическое исследование воды очищенной по фармакопее</v>
          </cell>
          <cell r="C254">
            <v>674</v>
          </cell>
          <cell r="D254">
            <v>1.58</v>
          </cell>
          <cell r="E254">
            <v>103.37229000000002</v>
          </cell>
          <cell r="F254">
            <v>19.992000000000001</v>
          </cell>
          <cell r="G254">
            <v>123.36429000000003</v>
          </cell>
          <cell r="H254">
            <v>41.943858600000013</v>
          </cell>
          <cell r="I254">
            <v>165.30814860000004</v>
          </cell>
          <cell r="J254">
            <v>198.36977832000005</v>
          </cell>
          <cell r="K254">
            <v>24.796222290000006</v>
          </cell>
          <cell r="L254">
            <v>190.10437089000004</v>
          </cell>
          <cell r="M254">
            <v>-445.87475493199997</v>
          </cell>
          <cell r="N254">
            <v>0.66153524470623137</v>
          </cell>
          <cell r="O254">
            <v>228.12524506800005</v>
          </cell>
        </row>
        <row r="255">
          <cell r="A255">
            <v>50001120</v>
          </cell>
          <cell r="B255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55">
            <v>640</v>
          </cell>
          <cell r="D255">
            <v>3.13</v>
          </cell>
          <cell r="E255">
            <v>204.78181499999999</v>
          </cell>
          <cell r="F255">
            <v>47.042400000000001</v>
          </cell>
          <cell r="G255">
            <v>251.82421499999998</v>
          </cell>
          <cell r="H255">
            <v>85.620233099999993</v>
          </cell>
          <cell r="I255">
            <v>337.44444809999999</v>
          </cell>
          <cell r="J255">
            <v>404.93333772</v>
          </cell>
          <cell r="K255">
            <v>50.616667215</v>
          </cell>
          <cell r="L255">
            <v>388.061115315</v>
          </cell>
          <cell r="M255">
            <v>-174.32666162200002</v>
          </cell>
          <cell r="N255">
            <v>0.272385408784375</v>
          </cell>
          <cell r="O255">
            <v>465.67333837799998</v>
          </cell>
        </row>
        <row r="256">
          <cell r="A256">
            <v>50000175</v>
          </cell>
          <cell r="B256" t="str">
            <v>Бактериологическое исследование лечебной грязи.</v>
          </cell>
          <cell r="C256">
            <v>655</v>
          </cell>
          <cell r="D256">
            <v>3.96</v>
          </cell>
          <cell r="E256">
            <v>259.08498000000003</v>
          </cell>
          <cell r="F256">
            <v>27.5808</v>
          </cell>
          <cell r="G256">
            <v>286.66578000000004</v>
          </cell>
          <cell r="H256">
            <v>97.466365200000027</v>
          </cell>
          <cell r="I256">
            <v>384.13214520000008</v>
          </cell>
          <cell r="J256">
            <v>460.95857424000008</v>
          </cell>
          <cell r="K256">
            <v>57.619821780000009</v>
          </cell>
          <cell r="L256">
            <v>441.75196698000008</v>
          </cell>
          <cell r="M256">
            <v>-124.89763962399991</v>
          </cell>
          <cell r="N256">
            <v>0.19068341927328231</v>
          </cell>
          <cell r="O256">
            <v>530.10236037600009</v>
          </cell>
        </row>
        <row r="257">
          <cell r="A257">
            <v>50000005</v>
          </cell>
          <cell r="B257" t="str">
            <v>Бактериологическое исследование средств личной гигиены</v>
          </cell>
          <cell r="C257">
            <v>1706</v>
          </cell>
          <cell r="D257">
            <v>2.88</v>
          </cell>
          <cell r="E257">
            <v>188.42544000000001</v>
          </cell>
          <cell r="F257">
            <v>652.13700000000006</v>
          </cell>
          <cell r="G257">
            <v>840.56244000000004</v>
          </cell>
          <cell r="H257">
            <v>285.79122960000001</v>
          </cell>
          <cell r="I257">
            <v>1126.3536696000001</v>
          </cell>
          <cell r="J257">
            <v>1351.62440352</v>
          </cell>
          <cell r="K257">
            <v>168.95305044</v>
          </cell>
          <cell r="L257">
            <v>1295.3067200400001</v>
          </cell>
          <cell r="M257">
            <v>-151.63193595200005</v>
          </cell>
          <cell r="N257">
            <v>8.8881556830011754E-2</v>
          </cell>
          <cell r="O257">
            <v>1554.368064048</v>
          </cell>
        </row>
        <row r="258">
          <cell r="A258">
            <v>50001130</v>
          </cell>
          <cell r="B258" t="str">
            <v>Бактериологическое исследование парфюмерно-косметической продукции.</v>
          </cell>
          <cell r="C258">
            <v>1706</v>
          </cell>
          <cell r="D258">
            <v>2.88</v>
          </cell>
          <cell r="E258">
            <v>188.42544000000001</v>
          </cell>
          <cell r="F258">
            <v>652.13700000000006</v>
          </cell>
          <cell r="G258">
            <v>840.56244000000004</v>
          </cell>
          <cell r="H258">
            <v>285.79122960000001</v>
          </cell>
          <cell r="I258">
            <v>1126.3536696000001</v>
          </cell>
          <cell r="J258">
            <v>1351.62440352</v>
          </cell>
          <cell r="K258">
            <v>168.95305044</v>
          </cell>
          <cell r="L258">
            <v>1295.3067200400001</v>
          </cell>
          <cell r="M258">
            <v>-151.63193595200005</v>
          </cell>
          <cell r="N258">
            <v>8.8881556830011754E-2</v>
          </cell>
          <cell r="O258">
            <v>1554.368064048</v>
          </cell>
        </row>
        <row r="259">
          <cell r="A259">
            <v>50000020</v>
          </cell>
          <cell r="B259" t="str">
            <v>Бактериологическое исследование игрушек</v>
          </cell>
          <cell r="C259">
            <v>1060</v>
          </cell>
          <cell r="D259">
            <v>2.88</v>
          </cell>
          <cell r="E259">
            <v>188.42544000000001</v>
          </cell>
          <cell r="F259">
            <v>346.13700000000006</v>
          </cell>
          <cell r="G259">
            <v>534.56244000000004</v>
          </cell>
          <cell r="H259">
            <v>181.75122960000002</v>
          </cell>
          <cell r="I259">
            <v>716.31366960000003</v>
          </cell>
          <cell r="J259">
            <v>859.57640351999999</v>
          </cell>
          <cell r="K259">
            <v>107.44705044</v>
          </cell>
          <cell r="L259">
            <v>823.76072004000002</v>
          </cell>
          <cell r="M259">
            <v>-71.487135952000017</v>
          </cell>
          <cell r="N259">
            <v>6.7440694294339645E-2</v>
          </cell>
          <cell r="O259">
            <v>988.51286404799998</v>
          </cell>
        </row>
        <row r="260">
          <cell r="A260" t="str">
            <v>СМЫВЫ С ОБЪЕКТОВ ВНЕШНЕЙ СРЕДЫ</v>
          </cell>
        </row>
        <row r="261">
          <cell r="A261">
            <v>50000169</v>
          </cell>
          <cell r="B261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61">
            <v>80</v>
          </cell>
          <cell r="D261">
            <v>0.38</v>
          </cell>
          <cell r="E261">
            <v>24.861689999999999</v>
          </cell>
          <cell r="F261">
            <v>12.1686</v>
          </cell>
          <cell r="G261">
            <v>37.030290000000001</v>
          </cell>
          <cell r="H261">
            <v>12.590298600000001</v>
          </cell>
          <cell r="I261">
            <v>49.620588600000005</v>
          </cell>
          <cell r="J261">
            <v>59.544706320000003</v>
          </cell>
          <cell r="K261">
            <v>7.4430882900000004</v>
          </cell>
          <cell r="L261">
            <v>57.063676890000004</v>
          </cell>
          <cell r="M261">
            <v>-11.523587731999996</v>
          </cell>
          <cell r="N261">
            <v>0.14404484664999995</v>
          </cell>
          <cell r="O261">
            <v>68.476412268000004</v>
          </cell>
        </row>
        <row r="262">
          <cell r="A262">
            <v>50000171</v>
          </cell>
          <cell r="B262" t="str">
            <v>Бактериологическое исследование смывов на стафилококк S.aureus.</v>
          </cell>
          <cell r="C262">
            <v>126</v>
          </cell>
          <cell r="D262">
            <v>0.71</v>
          </cell>
          <cell r="E262">
            <v>46.452104999999996</v>
          </cell>
          <cell r="F262">
            <v>23.245799999999999</v>
          </cell>
          <cell r="G262">
            <v>69.697904999999992</v>
          </cell>
          <cell r="H262">
            <v>23.6972877</v>
          </cell>
          <cell r="I262">
            <v>93.395192699999996</v>
          </cell>
          <cell r="J262">
            <v>112.07423123999999</v>
          </cell>
          <cell r="K262">
            <v>14.009278904999999</v>
          </cell>
          <cell r="L262">
            <v>107.404471605</v>
          </cell>
          <cell r="M262">
            <v>2.8853659259999915</v>
          </cell>
          <cell r="N262">
            <v>-2.2899729571428506E-2</v>
          </cell>
          <cell r="O262">
            <v>128.88536592599999</v>
          </cell>
        </row>
        <row r="263">
          <cell r="A263">
            <v>50000164</v>
          </cell>
          <cell r="B263" t="str">
            <v>Бактериологическое исследование смывов на патогенную микрофлору</v>
          </cell>
          <cell r="C263">
            <v>250</v>
          </cell>
          <cell r="D263">
            <v>1.54</v>
          </cell>
          <cell r="E263">
            <v>100.75527000000001</v>
          </cell>
          <cell r="F263">
            <v>24.051599999999997</v>
          </cell>
          <cell r="G263">
            <v>124.80687</v>
          </cell>
          <cell r="H263">
            <v>42.434335800000007</v>
          </cell>
          <cell r="I263">
            <v>167.24120580000002</v>
          </cell>
          <cell r="J263">
            <v>200.68944696000003</v>
          </cell>
          <cell r="K263">
            <v>25.086180870000003</v>
          </cell>
          <cell r="L263">
            <v>192.32738667000001</v>
          </cell>
          <cell r="M263">
            <v>-19.207135996000005</v>
          </cell>
          <cell r="N263">
            <v>7.6828543984000019E-2</v>
          </cell>
          <cell r="O263">
            <v>230.79286400399999</v>
          </cell>
        </row>
        <row r="264">
          <cell r="A264">
            <v>50000165</v>
          </cell>
          <cell r="B264" t="str">
            <v>Бактериологическое исследование смывов на ОМЧ (КМАФАнМ, МАФАМ).</v>
          </cell>
          <cell r="C264">
            <v>83</v>
          </cell>
          <cell r="D264">
            <v>0.42</v>
          </cell>
          <cell r="E264">
            <v>27.478710000000003</v>
          </cell>
          <cell r="F264">
            <v>7.6601999999999997</v>
          </cell>
          <cell r="G264">
            <v>35.138910000000003</v>
          </cell>
          <cell r="H264">
            <v>11.947229400000001</v>
          </cell>
          <cell r="I264">
            <v>47.086139400000008</v>
          </cell>
          <cell r="J264">
            <v>56.503367280000006</v>
          </cell>
          <cell r="K264">
            <v>7.0629209100000008</v>
          </cell>
          <cell r="L264">
            <v>54.14906031000001</v>
          </cell>
          <cell r="M264">
            <v>-18.021127627999988</v>
          </cell>
          <cell r="N264">
            <v>0.21712201961445768</v>
          </cell>
          <cell r="O264">
            <v>64.978872372000012</v>
          </cell>
        </row>
        <row r="265">
          <cell r="A265">
            <v>50000166</v>
          </cell>
          <cell r="B265" t="str">
            <v>Бактериологическое исследование смывов на условно - патогенную микрофлору.</v>
          </cell>
          <cell r="C265">
            <v>468</v>
          </cell>
          <cell r="D265">
            <v>3.42</v>
          </cell>
          <cell r="E265">
            <v>223.75521000000001</v>
          </cell>
          <cell r="F265">
            <v>31.395600000000002</v>
          </cell>
          <cell r="G265">
            <v>255.15081000000001</v>
          </cell>
          <cell r="H265">
            <v>86.751275400000011</v>
          </cell>
          <cell r="I265">
            <v>341.90208540000003</v>
          </cell>
          <cell r="J265">
            <v>410.28250248000001</v>
          </cell>
          <cell r="K265">
            <v>51.285312810000001</v>
          </cell>
          <cell r="L265">
            <v>393.18739821000003</v>
          </cell>
          <cell r="M265">
            <v>3.824877851999986</v>
          </cell>
          <cell r="N265">
            <v>-8.1728159230768926E-3</v>
          </cell>
          <cell r="O265">
            <v>471.82487785199999</v>
          </cell>
        </row>
        <row r="266">
          <cell r="A266">
            <v>50001095</v>
          </cell>
          <cell r="B266" t="str">
            <v>Бактериологическое исследование смывов на дрожжи, плесень.</v>
          </cell>
          <cell r="C266">
            <v>125</v>
          </cell>
          <cell r="D266">
            <v>0.5</v>
          </cell>
          <cell r="E266">
            <v>32.71275</v>
          </cell>
          <cell r="F266">
            <v>7.7826000000000004</v>
          </cell>
          <cell r="G266">
            <v>40.495350000000002</v>
          </cell>
          <cell r="H266">
            <v>13.768419000000002</v>
          </cell>
          <cell r="I266">
            <v>54.263769000000003</v>
          </cell>
          <cell r="J266">
            <v>65.116522799999998</v>
          </cell>
          <cell r="K266">
            <v>8.1395653499999998</v>
          </cell>
          <cell r="L266">
            <v>62.403334350000002</v>
          </cell>
          <cell r="M266">
            <v>-50.115998779999998</v>
          </cell>
          <cell r="N266">
            <v>0.40092799023999998</v>
          </cell>
          <cell r="O266">
            <v>74.884001220000002</v>
          </cell>
        </row>
        <row r="267">
          <cell r="A267">
            <v>50000172</v>
          </cell>
          <cell r="B267" t="str">
            <v>Бактериологическое исследование смывов на  протеи.</v>
          </cell>
          <cell r="C267">
            <v>87</v>
          </cell>
          <cell r="D267">
            <v>0.71</v>
          </cell>
          <cell r="E267">
            <v>46.452104999999996</v>
          </cell>
          <cell r="G267">
            <v>46.452104999999996</v>
          </cell>
          <cell r="H267">
            <v>15.7937157</v>
          </cell>
          <cell r="I267">
            <v>62.245820699999996</v>
          </cell>
          <cell r="J267">
            <v>74.694984839999989</v>
          </cell>
          <cell r="K267">
            <v>9.3368731049999987</v>
          </cell>
          <cell r="L267">
            <v>71.582693804999991</v>
          </cell>
          <cell r="M267">
            <v>-1.1007674340000193</v>
          </cell>
          <cell r="N267">
            <v>1.2652499241379532E-2</v>
          </cell>
          <cell r="O267">
            <v>85.899232565999981</v>
          </cell>
        </row>
        <row r="268">
          <cell r="A268">
            <v>50001121</v>
          </cell>
          <cell r="B268" t="str">
            <v>Исследования смывов из холодильных камер на  плесень.</v>
          </cell>
          <cell r="C268">
            <v>135</v>
          </cell>
          <cell r="D268">
            <v>0.5</v>
          </cell>
          <cell r="E268">
            <v>32.71275</v>
          </cell>
          <cell r="F268">
            <v>14.4534</v>
          </cell>
          <cell r="G268">
            <v>47.166150000000002</v>
          </cell>
          <cell r="H268">
            <v>16.036491000000002</v>
          </cell>
          <cell r="I268">
            <v>63.202641</v>
          </cell>
          <cell r="J268">
            <v>75.843169199999991</v>
          </cell>
          <cell r="K268">
            <v>9.4803961499999989</v>
          </cell>
          <cell r="L268">
            <v>72.683037150000004</v>
          </cell>
          <cell r="M268">
            <v>-47.780355419999992</v>
          </cell>
          <cell r="N268">
            <v>0.35392855866666662</v>
          </cell>
          <cell r="O268">
            <v>87.219644580000008</v>
          </cell>
        </row>
        <row r="269">
          <cell r="A269">
            <v>50000223</v>
          </cell>
          <cell r="B269" t="str">
            <v>Бактериологическое исследование смывов на легионеллы.</v>
          </cell>
          <cell r="C269">
            <v>1150</v>
          </cell>
          <cell r="D269">
            <v>1.21</v>
          </cell>
          <cell r="E269">
            <v>79.164855000000003</v>
          </cell>
          <cell r="F269">
            <v>483.5514</v>
          </cell>
          <cell r="G269">
            <v>562.71625500000005</v>
          </cell>
          <cell r="H269">
            <v>191.32352670000003</v>
          </cell>
          <cell r="I269">
            <v>754.03978170000005</v>
          </cell>
          <cell r="J269">
            <v>904.84773804000008</v>
          </cell>
          <cell r="K269">
            <v>113.10596725500001</v>
          </cell>
          <cell r="L269">
            <v>867.14574895500004</v>
          </cell>
          <cell r="M269">
            <v>-109.42510125400008</v>
          </cell>
          <cell r="N269">
            <v>9.5152261960000067E-2</v>
          </cell>
          <cell r="O269">
            <v>1040.5748987459999</v>
          </cell>
        </row>
        <row r="270">
          <cell r="A270">
            <v>50001319</v>
          </cell>
          <cell r="B270" t="str">
            <v>Бактериологическое исследование смывов с эндоскопического оборудования на ДВУ (дезинфекция высокого уровня)</v>
          </cell>
          <cell r="C270">
            <v>505</v>
          </cell>
          <cell r="D270">
            <v>3.42</v>
          </cell>
          <cell r="E270">
            <v>223.75521000000001</v>
          </cell>
          <cell r="F270">
            <v>27.081</v>
          </cell>
          <cell r="G270">
            <v>250.83620999999999</v>
          </cell>
          <cell r="H270">
            <v>85.284311400000007</v>
          </cell>
          <cell r="I270">
            <v>336.12052140000003</v>
          </cell>
          <cell r="J270">
            <v>403.34462568000004</v>
          </cell>
          <cell r="K270">
            <v>50.418078210000004</v>
          </cell>
          <cell r="L270">
            <v>386.53859961000001</v>
          </cell>
          <cell r="M270">
            <v>-41.153680468000005</v>
          </cell>
          <cell r="N270">
            <v>8.1492436570297033E-2</v>
          </cell>
          <cell r="O270">
            <v>463.846319532</v>
          </cell>
        </row>
        <row r="271">
          <cell r="A271" t="str">
            <v>КЛИНИЧЕСКИЙ МАТЕРИАЛ</v>
          </cell>
        </row>
        <row r="272">
          <cell r="A272">
            <v>50000002</v>
          </cell>
          <cell r="B272" t="str">
            <v>Бактериологическое исследование материала от больного при пищевой токсикоинфекции.</v>
          </cell>
          <cell r="C272">
            <v>398</v>
          </cell>
          <cell r="D272">
            <v>3.71</v>
          </cell>
          <cell r="E272">
            <v>242.72860500000002</v>
          </cell>
          <cell r="G272">
            <v>242.72860500000002</v>
          </cell>
          <cell r="H272">
            <v>82.527725700000005</v>
          </cell>
          <cell r="I272">
            <v>325.25633070000003</v>
          </cell>
          <cell r="J272">
            <v>390.30759684000003</v>
          </cell>
          <cell r="K272">
            <v>48.788449605000004</v>
          </cell>
          <cell r="L272">
            <v>374.04478030500002</v>
          </cell>
          <cell r="M272">
            <v>50.853736366000021</v>
          </cell>
          <cell r="N272">
            <v>-0.12777320694974881</v>
          </cell>
          <cell r="O272">
            <v>448.85373636600002</v>
          </cell>
        </row>
        <row r="273">
          <cell r="A273">
            <v>50001097</v>
          </cell>
          <cell r="B27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273">
            <v>670</v>
          </cell>
          <cell r="D273">
            <v>2.63</v>
          </cell>
          <cell r="E273">
            <v>172.06906499999999</v>
          </cell>
          <cell r="F273">
            <v>135.23160000000001</v>
          </cell>
          <cell r="G273">
            <v>307.30066499999998</v>
          </cell>
          <cell r="H273">
            <v>104.48222610000001</v>
          </cell>
          <cell r="I273">
            <v>411.78289109999997</v>
          </cell>
          <cell r="J273">
            <v>494.13946931999993</v>
          </cell>
          <cell r="K273">
            <v>61.767433664999992</v>
          </cell>
          <cell r="L273">
            <v>473.55032476499997</v>
          </cell>
          <cell r="M273">
            <v>-101.73961028200006</v>
          </cell>
          <cell r="N273">
            <v>0.15185016460000009</v>
          </cell>
          <cell r="O273">
            <v>568.26038971799994</v>
          </cell>
        </row>
        <row r="274">
          <cell r="A274">
            <v>50001098</v>
          </cell>
          <cell r="B274" t="str">
            <v>Бактериологическое исследование отделяемое зева, носа на стафилококк (1 исследование)</v>
          </cell>
          <cell r="C274">
            <v>178</v>
          </cell>
          <cell r="D274">
            <v>1.04</v>
          </cell>
          <cell r="E274">
            <v>68.04252000000001</v>
          </cell>
          <cell r="F274">
            <v>22.388999999999999</v>
          </cell>
          <cell r="G274">
            <v>90.431520000000006</v>
          </cell>
          <cell r="H274">
            <v>30.746716800000005</v>
          </cell>
          <cell r="I274">
            <v>121.17823680000001</v>
          </cell>
          <cell r="J274">
            <v>145.41388416000001</v>
          </cell>
          <cell r="K274">
            <v>18.176735520000001</v>
          </cell>
          <cell r="L274">
            <v>139.35497232</v>
          </cell>
          <cell r="M274">
            <v>-10.774033215999992</v>
          </cell>
          <cell r="N274">
            <v>6.0528276494381979E-2</v>
          </cell>
          <cell r="O274">
            <v>167.22596678400001</v>
          </cell>
        </row>
        <row r="275">
          <cell r="A275">
            <v>50000194</v>
          </cell>
          <cell r="B275" t="str">
            <v xml:space="preserve">Бактериологическое исследование возбудителей дифтерии (1 исследование).  </v>
          </cell>
          <cell r="C275">
            <v>266</v>
          </cell>
          <cell r="D275">
            <v>1.01</v>
          </cell>
          <cell r="E275">
            <v>66.079755000000006</v>
          </cell>
          <cell r="F275">
            <v>44.696400000000004</v>
          </cell>
          <cell r="G275">
            <v>110.77615500000002</v>
          </cell>
          <cell r="H275">
            <v>37.663892700000005</v>
          </cell>
          <cell r="I275">
            <v>148.44004770000004</v>
          </cell>
          <cell r="J275">
            <v>178.12805724000003</v>
          </cell>
          <cell r="K275">
            <v>22.266007155000004</v>
          </cell>
          <cell r="L275">
            <v>170.70605485500005</v>
          </cell>
          <cell r="M275">
            <v>-61.15273417399996</v>
          </cell>
          <cell r="N275">
            <v>0.22989749689473668</v>
          </cell>
          <cell r="O275">
            <v>204.84726582600004</v>
          </cell>
        </row>
        <row r="276">
          <cell r="A276">
            <v>50000195</v>
          </cell>
          <cell r="B276" t="str">
            <v>Бактериологическое исследование возбудителей коклюша и паракоклюша.</v>
          </cell>
          <cell r="C276">
            <v>130</v>
          </cell>
          <cell r="D276">
            <v>1.01</v>
          </cell>
          <cell r="E276">
            <v>66.079755000000006</v>
          </cell>
          <cell r="F276">
            <v>3.9167999999999998</v>
          </cell>
          <cell r="G276">
            <v>69.996555000000001</v>
          </cell>
          <cell r="H276">
            <v>23.798828700000001</v>
          </cell>
          <cell r="I276">
            <v>93.795383700000002</v>
          </cell>
          <cell r="J276">
            <v>112.55446044</v>
          </cell>
          <cell r="K276">
            <v>14.069307555</v>
          </cell>
          <cell r="L276">
            <v>107.864691255</v>
          </cell>
          <cell r="M276">
            <v>-0.56237049400002093</v>
          </cell>
          <cell r="N276">
            <v>4.3259268769232379E-3</v>
          </cell>
          <cell r="O276">
            <v>129.43762950599998</v>
          </cell>
        </row>
        <row r="277">
          <cell r="A277">
            <v>50000197</v>
          </cell>
          <cell r="B277" t="str">
            <v>Бактериологическое исследование на менингококк</v>
          </cell>
          <cell r="C277">
            <v>182</v>
          </cell>
          <cell r="D277">
            <v>1.38</v>
          </cell>
          <cell r="E277">
            <v>90.287189999999995</v>
          </cell>
          <cell r="F277">
            <v>12.903</v>
          </cell>
          <cell r="G277">
            <v>103.19019</v>
          </cell>
          <cell r="H277">
            <v>35.084664600000004</v>
          </cell>
          <cell r="I277">
            <v>138.2748546</v>
          </cell>
          <cell r="J277">
            <v>165.92982551999998</v>
          </cell>
          <cell r="K277">
            <v>20.741228189999998</v>
          </cell>
          <cell r="L277">
            <v>159.01608278999998</v>
          </cell>
          <cell r="M277">
            <v>8.819299347999987</v>
          </cell>
          <cell r="N277">
            <v>-4.8457688725274652E-2</v>
          </cell>
          <cell r="O277">
            <v>190.81929934799999</v>
          </cell>
        </row>
        <row r="278">
          <cell r="A278">
            <v>50000198</v>
          </cell>
          <cell r="B278" t="str">
            <v xml:space="preserve">Бактериологическое исследование на кишечную группу инфекций.  </v>
          </cell>
          <cell r="C278">
            <v>176</v>
          </cell>
          <cell r="D278">
            <v>1.38</v>
          </cell>
          <cell r="E278">
            <v>90.287189999999995</v>
          </cell>
          <cell r="G278">
            <v>90.287189999999995</v>
          </cell>
          <cell r="H278">
            <v>30.6976446</v>
          </cell>
          <cell r="I278">
            <v>120.9848346</v>
          </cell>
          <cell r="J278">
            <v>145.18180151999999</v>
          </cell>
          <cell r="K278">
            <v>18.147725189999999</v>
          </cell>
          <cell r="L278">
            <v>139.13255978999999</v>
          </cell>
          <cell r="M278">
            <v>-9.0409282520000147</v>
          </cell>
          <cell r="N278">
            <v>5.1368910522727358E-2</v>
          </cell>
          <cell r="O278">
            <v>166.95907174799999</v>
          </cell>
        </row>
        <row r="279">
          <cell r="A279">
            <v>50000196</v>
          </cell>
          <cell r="B279" t="str">
            <v>Бактериологическое исследование на  энтеропатогенные эшерихии  (ЭПКП).</v>
          </cell>
          <cell r="C279">
            <v>270</v>
          </cell>
          <cell r="D279">
            <v>1.88</v>
          </cell>
          <cell r="E279">
            <v>122.99994000000001</v>
          </cell>
          <cell r="F279">
            <v>20.042999999999999</v>
          </cell>
          <cell r="G279">
            <v>143.04294000000002</v>
          </cell>
          <cell r="H279">
            <v>48.634599600000008</v>
          </cell>
          <cell r="I279">
            <v>191.67753960000002</v>
          </cell>
          <cell r="J279">
            <v>230.01304752000001</v>
          </cell>
          <cell r="K279">
            <v>28.751630940000002</v>
          </cell>
          <cell r="L279">
            <v>220.42917054000003</v>
          </cell>
          <cell r="M279">
            <v>-5.4849953519999985</v>
          </cell>
          <cell r="N279">
            <v>2.0314797599999993E-2</v>
          </cell>
          <cell r="O279">
            <v>264.515004648</v>
          </cell>
        </row>
        <row r="280">
          <cell r="A280">
            <v>50001100</v>
          </cell>
          <cell r="B280" t="str">
            <v>Бактериологическое исследование крови на гемокультуру.</v>
          </cell>
          <cell r="C280">
            <v>196</v>
          </cell>
          <cell r="D280">
            <v>1.38</v>
          </cell>
          <cell r="E280">
            <v>90.287189999999995</v>
          </cell>
          <cell r="F280">
            <v>14.0046</v>
          </cell>
          <cell r="G280">
            <v>104.29178999999999</v>
          </cell>
          <cell r="H280">
            <v>35.459208599999997</v>
          </cell>
          <cell r="I280">
            <v>139.7509986</v>
          </cell>
          <cell r="J280">
            <v>167.70119832</v>
          </cell>
          <cell r="K280">
            <v>20.96264979</v>
          </cell>
          <cell r="L280">
            <v>160.71364839</v>
          </cell>
          <cell r="M280">
            <v>-3.1436219320000021</v>
          </cell>
          <cell r="N280">
            <v>1.6038887408163276E-2</v>
          </cell>
          <cell r="O280">
            <v>192.856378068</v>
          </cell>
        </row>
        <row r="281">
          <cell r="A281">
            <v>50001107</v>
          </cell>
          <cell r="B281" t="str">
            <v>Бактериологическое исследование крови на стерильность</v>
          </cell>
          <cell r="C281">
            <v>204</v>
          </cell>
          <cell r="D281">
            <v>2.21</v>
          </cell>
          <cell r="E281">
            <v>144.59035499999999</v>
          </cell>
          <cell r="G281">
            <v>144.59035499999999</v>
          </cell>
          <cell r="H281">
            <v>49.160720699999999</v>
          </cell>
          <cell r="I281">
            <v>193.7510757</v>
          </cell>
          <cell r="J281">
            <v>232.50129084</v>
          </cell>
          <cell r="K281">
            <v>29.062661354999999</v>
          </cell>
          <cell r="L281">
            <v>222.81373705499999</v>
          </cell>
          <cell r="M281">
            <v>63.376484465999965</v>
          </cell>
          <cell r="N281">
            <v>-0.31066904149999985</v>
          </cell>
          <cell r="O281">
            <v>267.37648446599997</v>
          </cell>
        </row>
        <row r="282">
          <cell r="A282">
            <v>50001101</v>
          </cell>
          <cell r="B282" t="str">
            <v xml:space="preserve">Бактериологическое исследование на дисбактериоз. </v>
          </cell>
          <cell r="C282">
            <v>852</v>
          </cell>
          <cell r="D282">
            <v>8.5399999999999991</v>
          </cell>
          <cell r="E282">
            <v>558.73376999999994</v>
          </cell>
          <cell r="G282">
            <v>558.73376999999994</v>
          </cell>
          <cell r="H282">
            <v>189.96948179999998</v>
          </cell>
          <cell r="I282">
            <v>748.70325179999986</v>
          </cell>
          <cell r="J282">
            <v>898.44390215999977</v>
          </cell>
          <cell r="K282">
            <v>112.30548776999997</v>
          </cell>
          <cell r="L282">
            <v>861.00873956999988</v>
          </cell>
          <cell r="M282">
            <v>181.21048748399971</v>
          </cell>
          <cell r="N282">
            <v>-0.21268836559154897</v>
          </cell>
          <cell r="O282">
            <v>1033.2104874839997</v>
          </cell>
        </row>
        <row r="283">
          <cell r="A283">
            <v>50001112</v>
          </cell>
          <cell r="B283" t="str">
            <v>Определение устойчивости микроорганизмов к дезинфектантам</v>
          </cell>
          <cell r="C283">
            <v>248</v>
          </cell>
          <cell r="D283">
            <v>1.54</v>
          </cell>
          <cell r="E283">
            <v>100.75527000000001</v>
          </cell>
          <cell r="F283">
            <v>7.5174000000000003</v>
          </cell>
          <cell r="G283">
            <v>108.27267000000001</v>
          </cell>
          <cell r="H283">
            <v>36.812707800000005</v>
          </cell>
          <cell r="I283">
            <v>145.0853778</v>
          </cell>
          <cell r="J283">
            <v>174.10245336</v>
          </cell>
          <cell r="K283">
            <v>21.76280667</v>
          </cell>
          <cell r="L283">
            <v>166.84818447000001</v>
          </cell>
          <cell r="M283">
            <v>-47.782178635999998</v>
          </cell>
          <cell r="N283">
            <v>0.19267007514516127</v>
          </cell>
          <cell r="O283">
            <v>200.217821364</v>
          </cell>
        </row>
        <row r="284">
          <cell r="A284">
            <v>50001320</v>
          </cell>
          <cell r="B284" t="str">
            <v>Бактериологическое исследование кала на условно-патогенную микрофлору</v>
          </cell>
          <cell r="C284">
            <v>633</v>
          </cell>
          <cell r="D284">
            <v>3.54</v>
          </cell>
          <cell r="E284">
            <v>231.60626999999999</v>
          </cell>
          <cell r="F284">
            <v>27.672599999999999</v>
          </cell>
          <cell r="G284">
            <v>259.27886999999998</v>
          </cell>
          <cell r="H284">
            <v>88.154815799999994</v>
          </cell>
          <cell r="I284">
            <v>347.43368579999998</v>
          </cell>
          <cell r="J284">
            <v>416.92042295999994</v>
          </cell>
          <cell r="K284">
            <v>52.115052869999992</v>
          </cell>
          <cell r="L284">
            <v>399.54873866999998</v>
          </cell>
          <cell r="M284">
            <v>-153.54151359600007</v>
          </cell>
          <cell r="N284">
            <v>0.24256163285308069</v>
          </cell>
          <cell r="O284">
            <v>479.45848640399993</v>
          </cell>
        </row>
        <row r="285">
          <cell r="A285">
            <v>50001321</v>
          </cell>
          <cell r="B285" t="str">
            <v>Бактериологическое исследование клинического материала на дрожжевые грибы рода Candida</v>
          </cell>
          <cell r="C285">
            <v>182</v>
          </cell>
          <cell r="D285">
            <v>0.5</v>
          </cell>
          <cell r="E285">
            <v>32.71275</v>
          </cell>
          <cell r="F285">
            <v>59.394599999999997</v>
          </cell>
          <cell r="G285">
            <v>92.107349999999997</v>
          </cell>
          <cell r="H285">
            <v>31.316499</v>
          </cell>
          <cell r="I285">
            <v>123.42384899999999</v>
          </cell>
          <cell r="J285">
            <v>148.10861879999999</v>
          </cell>
          <cell r="K285">
            <v>18.513577349999998</v>
          </cell>
          <cell r="L285">
            <v>141.93742634999998</v>
          </cell>
          <cell r="M285">
            <v>-11.675088380000034</v>
          </cell>
          <cell r="N285">
            <v>6.4148837252747434E-2</v>
          </cell>
          <cell r="O285">
            <v>170.32491161999997</v>
          </cell>
        </row>
        <row r="286">
          <cell r="A286" t="str">
            <v>СЕРОЛОГИЧЕСКИЕ ИССЛЕДОВАНИЯ</v>
          </cell>
        </row>
        <row r="287">
          <cell r="A287">
            <v>50001102</v>
          </cell>
          <cell r="B287" t="str">
            <v>Серологическое исследование на коклюш, паракоклюш с одним диагностикумом</v>
          </cell>
          <cell r="C287">
            <v>193</v>
          </cell>
          <cell r="D287">
            <v>0.38</v>
          </cell>
          <cell r="E287">
            <v>24.861689999999999</v>
          </cell>
          <cell r="F287">
            <v>79.56</v>
          </cell>
          <cell r="G287">
            <v>104.42169</v>
          </cell>
          <cell r="H287">
            <v>35.503374600000001</v>
          </cell>
          <cell r="I287">
            <v>139.92506459999998</v>
          </cell>
          <cell r="J287">
            <v>167.91007751999999</v>
          </cell>
          <cell r="K287">
            <v>20.988759689999998</v>
          </cell>
          <cell r="L287">
            <v>160.91382428999998</v>
          </cell>
          <cell r="M287">
            <v>9.6589147999964098E-2</v>
          </cell>
          <cell r="N287">
            <v>-5.0046190673556533E-4</v>
          </cell>
          <cell r="O287">
            <v>193.09658914799996</v>
          </cell>
        </row>
        <row r="288">
          <cell r="A288">
            <v>50001322</v>
          </cell>
          <cell r="B288" t="str">
            <v>Серологическое исследование на тиф и паратифы с одним диагностикумом (реакция Видаля)</v>
          </cell>
          <cell r="C288">
            <v>193</v>
          </cell>
          <cell r="D288">
            <v>0.38</v>
          </cell>
          <cell r="E288">
            <v>24.861689999999999</v>
          </cell>
          <cell r="F288">
            <v>54.57</v>
          </cell>
          <cell r="G288">
            <v>79.431690000000003</v>
          </cell>
          <cell r="H288">
            <v>27.006774600000004</v>
          </cell>
          <cell r="I288">
            <v>106.4384646</v>
          </cell>
          <cell r="J288">
            <v>127.72615752</v>
          </cell>
          <cell r="K288">
            <v>15.96576969</v>
          </cell>
          <cell r="L288">
            <v>122.40423429000001</v>
          </cell>
          <cell r="M288">
            <v>-46.114918851999988</v>
          </cell>
          <cell r="N288">
            <v>0.23893740337823829</v>
          </cell>
          <cell r="O288">
            <v>146.88508114800001</v>
          </cell>
        </row>
        <row r="289">
          <cell r="A289">
            <v>50001103</v>
          </cell>
          <cell r="B289" t="str">
            <v>Серологическое исследование с одним эритрацитарным диагностикумом (в том числе на брюшной тиф)</v>
          </cell>
          <cell r="C289">
            <v>210</v>
          </cell>
          <cell r="D289">
            <v>0.46</v>
          </cell>
          <cell r="E289">
            <v>30.095730000000003</v>
          </cell>
          <cell r="F289">
            <v>58.425600000000003</v>
          </cell>
          <cell r="G289">
            <v>88.521330000000006</v>
          </cell>
          <cell r="H289">
            <v>30.097252200000003</v>
          </cell>
          <cell r="I289">
            <v>118.61858220000001</v>
          </cell>
          <cell r="J289">
            <v>142.34229864</v>
          </cell>
          <cell r="K289">
            <v>17.792787329999999</v>
          </cell>
          <cell r="L289">
            <v>136.41136953</v>
          </cell>
          <cell r="M289">
            <v>-46.306356563999998</v>
          </cell>
          <cell r="N289">
            <v>0.22050645982857142</v>
          </cell>
          <cell r="O289">
            <v>163.693643436</v>
          </cell>
        </row>
        <row r="290">
          <cell r="A290">
            <v>50001104</v>
          </cell>
          <cell r="B290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290">
            <v>178</v>
          </cell>
          <cell r="D290">
            <v>1.1299999999999999</v>
          </cell>
          <cell r="E290">
            <v>73.930814999999996</v>
          </cell>
          <cell r="F290">
            <v>18.910799999999998</v>
          </cell>
          <cell r="G290">
            <v>92.84161499999999</v>
          </cell>
          <cell r="H290">
            <v>31.566149100000001</v>
          </cell>
          <cell r="I290">
            <v>124.40776409999999</v>
          </cell>
          <cell r="J290">
            <v>149.28931691999998</v>
          </cell>
          <cell r="K290">
            <v>18.661164614999997</v>
          </cell>
          <cell r="L290">
            <v>143.068928715</v>
          </cell>
          <cell r="M290">
            <v>-6.3172855420000076</v>
          </cell>
          <cell r="N290">
            <v>3.5490368213483191E-2</v>
          </cell>
          <cell r="O290">
            <v>171.68271445799999</v>
          </cell>
        </row>
        <row r="291">
          <cell r="A291">
            <v>50001105</v>
          </cell>
          <cell r="B291" t="str">
            <v xml:space="preserve">Серологическое исследование с одним  диагностикумом (сальмонелезный, шигеллезный). </v>
          </cell>
          <cell r="C291">
            <v>226</v>
          </cell>
          <cell r="D291">
            <v>0.46</v>
          </cell>
          <cell r="E291">
            <v>30.095730000000003</v>
          </cell>
          <cell r="F291">
            <v>68.044199999999989</v>
          </cell>
          <cell r="G291">
            <v>98.139929999999993</v>
          </cell>
          <cell r="H291">
            <v>33.367576200000002</v>
          </cell>
          <cell r="I291">
            <v>131.50750619999999</v>
          </cell>
          <cell r="J291">
            <v>157.80900743999999</v>
          </cell>
          <cell r="K291">
            <v>19.726125929999998</v>
          </cell>
          <cell r="L291">
            <v>151.23363212999999</v>
          </cell>
          <cell r="M291">
            <v>-44.51964144400003</v>
          </cell>
          <cell r="N291">
            <v>0.19698956391150454</v>
          </cell>
          <cell r="O291">
            <v>181.48035855599997</v>
          </cell>
        </row>
        <row r="292">
          <cell r="A292" t="str">
            <v>СТЕРИЛИЗАЦИЯ, КОНТРОЛЬ СТЕРИЛИЗАЦИИ</v>
          </cell>
        </row>
        <row r="293">
          <cell r="A293">
            <v>50001323</v>
          </cell>
          <cell r="B293" t="str">
            <v>Микробиологические исследования по контролю качества камерной дезинфекции (9 биотестов)</v>
          </cell>
          <cell r="C293">
            <v>768</v>
          </cell>
          <cell r="D293">
            <v>2.2599999999999998</v>
          </cell>
          <cell r="E293">
            <v>147.86162999999999</v>
          </cell>
          <cell r="F293">
            <v>172.4718</v>
          </cell>
          <cell r="G293">
            <v>320.33343000000002</v>
          </cell>
          <cell r="H293">
            <v>108.91336620000001</v>
          </cell>
          <cell r="I293">
            <v>429.24679620000006</v>
          </cell>
          <cell r="J293">
            <v>515.09615544000008</v>
          </cell>
          <cell r="K293">
            <v>64.387019430000009</v>
          </cell>
          <cell r="L293">
            <v>493.63381563000007</v>
          </cell>
          <cell r="M293">
            <v>-175.63942124399989</v>
          </cell>
          <cell r="N293">
            <v>0.22869716307812485</v>
          </cell>
          <cell r="O293">
            <v>592.36057875600011</v>
          </cell>
        </row>
        <row r="294">
          <cell r="A294">
            <v>50001324</v>
          </cell>
          <cell r="B294" t="str">
            <v>Микробиологические исследования по контролю качества камерной дезинфекции (15 биотестов)</v>
          </cell>
          <cell r="C294">
            <v>1215</v>
          </cell>
          <cell r="D294">
            <v>3.77</v>
          </cell>
          <cell r="E294">
            <v>246.654135</v>
          </cell>
          <cell r="F294">
            <v>389.51760000000002</v>
          </cell>
          <cell r="G294">
            <v>636.17173500000001</v>
          </cell>
          <cell r="H294">
            <v>216.29838990000002</v>
          </cell>
          <cell r="I294">
            <v>852.47012489999997</v>
          </cell>
          <cell r="J294">
            <v>1022.9641498799999</v>
          </cell>
          <cell r="K294">
            <v>127.87051873499999</v>
          </cell>
          <cell r="L294">
            <v>980.34064363499999</v>
          </cell>
          <cell r="M294">
            <v>-38.591227637999964</v>
          </cell>
          <cell r="N294">
            <v>3.1762327274074041E-2</v>
          </cell>
          <cell r="O294">
            <v>1176.408772362</v>
          </cell>
        </row>
        <row r="295">
          <cell r="A295">
            <v>50000952</v>
          </cell>
          <cell r="B295" t="str">
            <v>Биологический контроль работы сухожарового стерилизатора (5 тестов)</v>
          </cell>
          <cell r="C295">
            <v>1215</v>
          </cell>
          <cell r="D295">
            <v>8.5</v>
          </cell>
          <cell r="E295">
            <v>556.11675000000002</v>
          </cell>
          <cell r="F295">
            <v>91.463400000000007</v>
          </cell>
          <cell r="G295">
            <v>647.58015</v>
          </cell>
          <cell r="H295">
            <v>220.17725100000001</v>
          </cell>
          <cell r="I295">
            <v>867.75740100000007</v>
          </cell>
          <cell r="J295">
            <v>1041.3088812000001</v>
          </cell>
          <cell r="K295">
            <v>130.16361015000001</v>
          </cell>
          <cell r="L295">
            <v>997.92101115000014</v>
          </cell>
          <cell r="M295">
            <v>-17.494786619999786</v>
          </cell>
          <cell r="N295">
            <v>1.4399001333333158E-2</v>
          </cell>
          <cell r="O295">
            <v>1197.5052133800002</v>
          </cell>
        </row>
        <row r="296">
          <cell r="A296">
            <v>50000953</v>
          </cell>
          <cell r="B296" t="str">
            <v>Биологический контроль работы парового стерилизатора ( 5 тестов)</v>
          </cell>
          <cell r="C296">
            <v>1153</v>
          </cell>
          <cell r="D296">
            <v>7.02</v>
          </cell>
          <cell r="E296">
            <v>459.28701000000001</v>
          </cell>
          <cell r="F296">
            <v>91.463400000000007</v>
          </cell>
          <cell r="G296">
            <v>550.75040999999999</v>
          </cell>
          <cell r="H296">
            <v>187.25513940000002</v>
          </cell>
          <cell r="I296">
            <v>738.00554940000006</v>
          </cell>
          <cell r="J296">
            <v>885.60665928000003</v>
          </cell>
          <cell r="K296">
            <v>110.70083241</v>
          </cell>
          <cell r="L296">
            <v>848.70638181000004</v>
          </cell>
          <cell r="M296">
            <v>-134.55234182799995</v>
          </cell>
          <cell r="N296">
            <v>0.11669760783000863</v>
          </cell>
          <cell r="O296">
            <v>1018.447658172</v>
          </cell>
        </row>
        <row r="297">
          <cell r="A297">
            <v>51000176</v>
          </cell>
          <cell r="B297" t="str">
            <v>30-ти минутная стерилизация питательных сред</v>
          </cell>
          <cell r="C297" t="e">
            <v>#N/A</v>
          </cell>
          <cell r="D297" t="e">
            <v>#N/A</v>
          </cell>
          <cell r="E297" t="e">
            <v>#N/A</v>
          </cell>
          <cell r="F297">
            <v>5.2</v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  <cell r="N297" t="e">
            <v>#N/A</v>
          </cell>
          <cell r="O297" t="e">
            <v>#N/A</v>
          </cell>
        </row>
        <row r="298">
          <cell r="A298">
            <v>51000177</v>
          </cell>
          <cell r="B298" t="str">
            <v>Стерилизация изделий медицинского назначения (1 цикл)</v>
          </cell>
          <cell r="C298">
            <v>250</v>
          </cell>
          <cell r="D298">
            <v>0.3</v>
          </cell>
          <cell r="E298">
            <v>19.627649999999999</v>
          </cell>
          <cell r="F298">
            <v>5.3040000000000003</v>
          </cell>
          <cell r="G298">
            <v>24.931649999999998</v>
          </cell>
          <cell r="H298">
            <v>8.4767609999999998</v>
          </cell>
          <cell r="I298">
            <v>33.408411000000001</v>
          </cell>
          <cell r="J298">
            <v>40.090093199999998</v>
          </cell>
          <cell r="K298">
            <v>5.0112616499999998</v>
          </cell>
          <cell r="L298">
            <v>38.419672650000003</v>
          </cell>
          <cell r="M298">
            <v>-203.89639281999999</v>
          </cell>
          <cell r="N298">
            <v>0.81558557127999998</v>
          </cell>
          <cell r="O298">
            <v>46.103607180000004</v>
          </cell>
        </row>
        <row r="299">
          <cell r="A299">
            <v>50001328</v>
          </cell>
          <cell r="B29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299">
            <v>150</v>
          </cell>
          <cell r="D299">
            <v>1.3</v>
          </cell>
          <cell r="E299">
            <v>85.053150000000002</v>
          </cell>
          <cell r="F299">
            <v>0</v>
          </cell>
          <cell r="G299">
            <v>85.053150000000002</v>
          </cell>
          <cell r="H299">
            <v>28.918071000000001</v>
          </cell>
          <cell r="I299">
            <v>113.971221</v>
          </cell>
          <cell r="J299">
            <v>136.76546519999999</v>
          </cell>
          <cell r="K299">
            <v>17.095683149999999</v>
          </cell>
          <cell r="L299">
            <v>131.06690415</v>
          </cell>
          <cell r="M299">
            <v>7.2802849800000047</v>
          </cell>
          <cell r="N299">
            <v>-4.8535233200000034E-2</v>
          </cell>
          <cell r="O299">
            <v>157.28028498</v>
          </cell>
        </row>
        <row r="300">
          <cell r="A300" t="str">
            <v>ВНУТРИЛАБОРАТОРНЫЙ КОНТРОЛЬ</v>
          </cell>
        </row>
        <row r="301">
          <cell r="A301">
            <v>50000947</v>
          </cell>
          <cell r="B301" t="str">
            <v>Бактериологический качественный контроль  питательных сред</v>
          </cell>
          <cell r="C301" t="e">
            <v>#N/A</v>
          </cell>
          <cell r="D301" t="e">
            <v>#N/A</v>
          </cell>
          <cell r="E301" t="e">
            <v>#N/A</v>
          </cell>
          <cell r="F301">
            <v>3.03</v>
          </cell>
          <cell r="G301" t="e">
            <v>#N/A</v>
          </cell>
          <cell r="H301" t="e">
            <v>#N/A</v>
          </cell>
          <cell r="I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</row>
        <row r="302">
          <cell r="A302">
            <v>50000948</v>
          </cell>
          <cell r="B302" t="str">
            <v>Бактериологический количественный контроль  питательных сред</v>
          </cell>
          <cell r="C302" t="e">
            <v>#N/A</v>
          </cell>
          <cell r="D302" t="e">
            <v>#N/A</v>
          </cell>
          <cell r="E302" t="e">
            <v>#N/A</v>
          </cell>
          <cell r="F302">
            <v>3.03</v>
          </cell>
          <cell r="G302" t="e">
            <v>#N/A</v>
          </cell>
          <cell r="H302" t="e">
            <v>#N/A</v>
          </cell>
          <cell r="I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</row>
        <row r="303">
          <cell r="A303">
            <v>50000951</v>
          </cell>
          <cell r="B303" t="str">
            <v>Бактериологический пересев музейных культур</v>
          </cell>
          <cell r="C303" t="e">
            <v>#N/A</v>
          </cell>
          <cell r="D303" t="e">
            <v>#N/A</v>
          </cell>
          <cell r="E303" t="e">
            <v>#N/A</v>
          </cell>
          <cell r="F303">
            <v>12.17</v>
          </cell>
          <cell r="G303" t="e">
            <v>#N/A</v>
          </cell>
          <cell r="H303" t="e">
            <v>#N/A</v>
          </cell>
          <cell r="I303" t="e">
            <v>#N/A</v>
          </cell>
          <cell r="K303" t="e">
            <v>#N/A</v>
          </cell>
          <cell r="L303" t="e">
            <v>#N/A</v>
          </cell>
          <cell r="M303" t="e">
            <v>#N/A</v>
          </cell>
          <cell r="N303" t="e">
            <v>#N/A</v>
          </cell>
          <cell r="O303" t="e">
            <v>#N/A</v>
          </cell>
        </row>
        <row r="304">
          <cell r="A304" t="str">
            <v>ИССЛЕДОВАНИЕ НА СТЕРИЛЬНОСТЬ</v>
          </cell>
        </row>
        <row r="305">
          <cell r="A305">
            <v>50001090</v>
          </cell>
          <cell r="B305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05">
            <v>158</v>
          </cell>
          <cell r="D305">
            <v>1.21</v>
          </cell>
          <cell r="E305">
            <v>79.164855000000003</v>
          </cell>
          <cell r="F305">
            <v>0</v>
          </cell>
          <cell r="G305">
            <v>79.164855000000003</v>
          </cell>
          <cell r="H305">
            <v>26.916050700000003</v>
          </cell>
          <cell r="I305">
            <v>106.0809057</v>
          </cell>
          <cell r="J305">
            <v>127.29708683999999</v>
          </cell>
          <cell r="K305">
            <v>15.912135854999999</v>
          </cell>
          <cell r="L305">
            <v>121.993041555</v>
          </cell>
          <cell r="M305">
            <v>-11.608350134000005</v>
          </cell>
          <cell r="N305">
            <v>7.3470570468354465E-2</v>
          </cell>
          <cell r="O305">
            <v>146.39164986599999</v>
          </cell>
        </row>
        <row r="306">
          <cell r="A306">
            <v>12000050</v>
          </cell>
          <cell r="B306" t="str">
            <v>Обучение методам микробиологического исследования питьевой воды, пищевых продуктов, смывов, воздуха с практикойпрограмме с практикой.</v>
          </cell>
          <cell r="C306" t="e">
            <v>#N/A</v>
          </cell>
          <cell r="D306" t="e">
            <v>#N/A</v>
          </cell>
          <cell r="E306" t="e">
            <v>#N/A</v>
          </cell>
          <cell r="F306">
            <v>0</v>
          </cell>
          <cell r="G306" t="e">
            <v>#N/A</v>
          </cell>
          <cell r="H306" t="e">
            <v>#N/A</v>
          </cell>
          <cell r="I306" t="e">
            <v>#N/A</v>
          </cell>
          <cell r="J306" t="e">
            <v>#N/A</v>
          </cell>
          <cell r="K306" t="e">
            <v>#N/A</v>
          </cell>
          <cell r="L306" t="e">
            <v>#N/A</v>
          </cell>
          <cell r="M306" t="e">
            <v>#N/A</v>
          </cell>
          <cell r="N306" t="e">
            <v>#N/A</v>
          </cell>
          <cell r="O306" t="e">
            <v>#N/A</v>
          </cell>
        </row>
        <row r="307">
          <cell r="A307">
            <v>50001330</v>
          </cell>
          <cell r="B307" t="str">
            <v>Определение остаточного количества антибиотиков в пищевых продуктах (на один антибиотик) методом ИФА</v>
          </cell>
          <cell r="C307">
            <v>3100</v>
          </cell>
          <cell r="D307">
            <v>1</v>
          </cell>
          <cell r="E307">
            <v>65.4255</v>
          </cell>
          <cell r="F307">
            <v>1862.5404000000001</v>
          </cell>
          <cell r="G307">
            <v>1927.9659000000001</v>
          </cell>
          <cell r="H307">
            <v>655.50840600000015</v>
          </cell>
          <cell r="I307">
            <v>2583.4743060000001</v>
          </cell>
          <cell r="J307">
            <v>3100.1691672000002</v>
          </cell>
          <cell r="K307">
            <v>387.52114590000002</v>
          </cell>
          <cell r="L307">
            <v>2970.9954519000003</v>
          </cell>
          <cell r="M307">
            <v>465.19454228000041</v>
          </cell>
          <cell r="N307">
            <v>-0.15006275557419368</v>
          </cell>
          <cell r="O307">
            <v>3565.1945422800004</v>
          </cell>
        </row>
        <row r="308">
          <cell r="A308">
            <v>50000028</v>
          </cell>
          <cell r="B308" t="str">
            <v>Бактериологическое исследование на КМАФАнМ, КМАэМ</v>
          </cell>
          <cell r="C308">
            <v>215</v>
          </cell>
          <cell r="D308">
            <v>0.71</v>
          </cell>
          <cell r="E308">
            <v>46.452104999999996</v>
          </cell>
          <cell r="F308">
            <v>26.061</v>
          </cell>
          <cell r="G308">
            <v>72.513104999999996</v>
          </cell>
          <cell r="H308">
            <v>24.6544557</v>
          </cell>
          <cell r="I308">
            <v>97.167560699999996</v>
          </cell>
          <cell r="J308">
            <v>116.60107283999999</v>
          </cell>
          <cell r="K308">
            <v>14.575134104999998</v>
          </cell>
          <cell r="L308">
            <v>111.742694805</v>
          </cell>
          <cell r="M308">
            <v>-80.908766234000012</v>
          </cell>
          <cell r="N308">
            <v>0.37631984294883725</v>
          </cell>
          <cell r="O308">
            <v>134.09123376599999</v>
          </cell>
        </row>
        <row r="309">
          <cell r="A309">
            <v>50000029</v>
          </cell>
          <cell r="B309" t="str">
            <v>Бактериологическое исследование на листерии</v>
          </cell>
          <cell r="C309">
            <v>330</v>
          </cell>
          <cell r="D309">
            <v>1.88</v>
          </cell>
          <cell r="E309">
            <v>122.99994000000001</v>
          </cell>
          <cell r="F309">
            <v>51.867000000000004</v>
          </cell>
          <cell r="G309">
            <v>174.86694</v>
          </cell>
          <cell r="H309">
            <v>59.454759600000003</v>
          </cell>
          <cell r="I309">
            <v>234.32169959999999</v>
          </cell>
          <cell r="J309">
            <v>281.18603951999995</v>
          </cell>
          <cell r="K309">
            <v>35.148254939999994</v>
          </cell>
          <cell r="L309">
            <v>269.46995454</v>
          </cell>
          <cell r="M309">
            <v>-6.6360545520000187</v>
          </cell>
          <cell r="N309">
            <v>2.0109256218181874E-2</v>
          </cell>
          <cell r="O309">
            <v>323.36394544799998</v>
          </cell>
        </row>
        <row r="310">
          <cell r="A310">
            <v>50000030</v>
          </cell>
          <cell r="B310" t="str">
            <v xml:space="preserve">Исследование на патогенную микрофлору </v>
          </cell>
          <cell r="C310">
            <v>330</v>
          </cell>
          <cell r="D310">
            <v>1.88</v>
          </cell>
          <cell r="E310">
            <v>122.99994000000001</v>
          </cell>
          <cell r="F310">
            <v>39.800400000000003</v>
          </cell>
          <cell r="G310">
            <v>162.80034000000001</v>
          </cell>
          <cell r="H310">
            <v>55.352115600000005</v>
          </cell>
          <cell r="I310">
            <v>218.1524556</v>
          </cell>
          <cell r="J310">
            <v>261.78294671999998</v>
          </cell>
          <cell r="K310">
            <v>32.722868339999998</v>
          </cell>
          <cell r="L310">
            <v>250.87532393999999</v>
          </cell>
          <cell r="M310">
            <v>-28.949611272000027</v>
          </cell>
          <cell r="N310">
            <v>8.772609476363645E-2</v>
          </cell>
          <cell r="O310">
            <v>301.05038872799997</v>
          </cell>
        </row>
        <row r="311">
          <cell r="A311">
            <v>50000031</v>
          </cell>
          <cell r="B311" t="str">
            <v>Обучение методам микробиологического исследования питьевой воды, пищевых продуктов, смывов, воздуха с практикой.</v>
          </cell>
          <cell r="C311">
            <v>10000</v>
          </cell>
          <cell r="D311">
            <v>75</v>
          </cell>
          <cell r="E311">
            <v>4906.9125000000004</v>
          </cell>
          <cell r="G311">
            <v>4906.9125000000004</v>
          </cell>
          <cell r="H311">
            <v>1668.3502500000002</v>
          </cell>
          <cell r="I311">
            <v>6575.2627500000008</v>
          </cell>
          <cell r="J311">
            <v>7890.3153000000002</v>
          </cell>
          <cell r="K311">
            <v>986.28941250000003</v>
          </cell>
          <cell r="L311">
            <v>7561.552162500001</v>
          </cell>
          <cell r="M311">
            <v>-926.13740499999949</v>
          </cell>
          <cell r="N311">
            <v>9.2613740499999944E-2</v>
          </cell>
          <cell r="O311">
            <v>9073.8625950000005</v>
          </cell>
        </row>
        <row r="312">
          <cell r="A312">
            <v>50000193</v>
          </cell>
          <cell r="B312" t="str">
            <v>Бактериологическое исследование чувствительности к антибиотикам с 6 дисками.</v>
          </cell>
          <cell r="C312">
            <v>96</v>
          </cell>
          <cell r="D312">
            <v>0.54</v>
          </cell>
          <cell r="E312">
            <v>35.329770000000003</v>
          </cell>
          <cell r="F312">
            <v>79.814999999999998</v>
          </cell>
          <cell r="G312">
            <v>115.14476999999999</v>
          </cell>
          <cell r="H312">
            <v>39.149221799999999</v>
          </cell>
          <cell r="I312">
            <v>154.29399179999999</v>
          </cell>
          <cell r="J312">
            <v>185.15279015999997</v>
          </cell>
          <cell r="K312">
            <v>23.144098769999996</v>
          </cell>
          <cell r="L312">
            <v>177.43809056999999</v>
          </cell>
          <cell r="M312">
            <v>116.92570868399997</v>
          </cell>
          <cell r="N312">
            <v>-1.2179761321249998</v>
          </cell>
          <cell r="O312">
            <v>212.92570868399997</v>
          </cell>
        </row>
        <row r="313">
          <cell r="A313">
            <v>50001122</v>
          </cell>
          <cell r="B313" t="str">
            <v>Бактериологическое исследование воды питьевой расфасованной на синегнойную палочку Ps.aeruginosa.</v>
          </cell>
          <cell r="C313">
            <v>507</v>
          </cell>
          <cell r="D313">
            <v>2.58</v>
          </cell>
          <cell r="E313">
            <v>168.79779000000002</v>
          </cell>
          <cell r="F313">
            <v>8.0274000000000001</v>
          </cell>
          <cell r="G313">
            <v>176.82519000000002</v>
          </cell>
          <cell r="H313">
            <v>60.120564600000009</v>
          </cell>
          <cell r="I313">
            <v>236.94575460000004</v>
          </cell>
          <cell r="J313">
            <v>284.33490552000006</v>
          </cell>
          <cell r="K313">
            <v>35.541863190000008</v>
          </cell>
          <cell r="L313">
            <v>272.48761779000006</v>
          </cell>
          <cell r="M313">
            <v>-180.01485865199993</v>
          </cell>
          <cell r="O313">
            <v>326.98514134800007</v>
          </cell>
        </row>
        <row r="314">
          <cell r="A314" t="str">
            <v xml:space="preserve">Лаборатория  физико-химических методов исследования  </v>
          </cell>
        </row>
        <row r="315">
          <cell r="A315" t="str">
            <v>САНИТАРНО-ГИГИЕНИЧЕСКИЕ ИССЛЕДОВАНИЯ ПРОДОВОЛЬСТВЕННОГО СЫРЬЯ И ПИЩЕВЫХ ПРОДУКТОВ</v>
          </cell>
        </row>
        <row r="316">
          <cell r="A316">
            <v>60000005</v>
          </cell>
          <cell r="B316" t="str">
            <v>Определение жирнокислотного состава-масла растительного, жиры животных</v>
          </cell>
          <cell r="C316">
            <v>2495</v>
          </cell>
          <cell r="D316">
            <v>10.3</v>
          </cell>
          <cell r="E316">
            <v>906.82477200000017</v>
          </cell>
          <cell r="F316">
            <v>206.45820000000001</v>
          </cell>
          <cell r="G316">
            <v>1113.2829720000002</v>
          </cell>
          <cell r="H316">
            <v>378.5162104800001</v>
          </cell>
          <cell r="I316">
            <v>1491.7991824800004</v>
          </cell>
          <cell r="K316">
            <v>223.76987737200005</v>
          </cell>
          <cell r="L316">
            <v>1715.5690598520005</v>
          </cell>
          <cell r="M316">
            <v>-436.31712817759944</v>
          </cell>
          <cell r="N316">
            <v>0.17487660447999978</v>
          </cell>
          <cell r="O316">
            <v>2058.6828718224006</v>
          </cell>
        </row>
        <row r="317">
          <cell r="A317">
            <v>60000007</v>
          </cell>
          <cell r="B317" t="str">
            <v>Исследование массовой доли кальций-ион в соли</v>
          </cell>
          <cell r="C317">
            <v>280</v>
          </cell>
          <cell r="D317" t="e">
            <v>#N/A</v>
          </cell>
          <cell r="E317" t="e">
            <v>#N/A</v>
          </cell>
          <cell r="F317">
            <v>0</v>
          </cell>
          <cell r="G317" t="e">
            <v>#N/A</v>
          </cell>
          <cell r="H317" t="e">
            <v>#N/A</v>
          </cell>
          <cell r="I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  <cell r="N317" t="e">
            <v>#N/A</v>
          </cell>
          <cell r="O317" t="e">
            <v>#N/A</v>
          </cell>
        </row>
        <row r="318">
          <cell r="A318">
            <v>60000008</v>
          </cell>
          <cell r="B318" t="str">
            <v>Исследование массовой доли магний-ион в соли</v>
          </cell>
          <cell r="C318">
            <v>280</v>
          </cell>
          <cell r="D318" t="e">
            <v>#N/A</v>
          </cell>
          <cell r="E318" t="e">
            <v>#N/A</v>
          </cell>
          <cell r="F318">
            <v>0</v>
          </cell>
          <cell r="G318" t="e">
            <v>#N/A</v>
          </cell>
          <cell r="H318" t="e">
            <v>#N/A</v>
          </cell>
          <cell r="I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</row>
        <row r="319">
          <cell r="A319">
            <v>60000009</v>
          </cell>
          <cell r="B319" t="str">
            <v>Исследование массовой доли сульфат-ион в соли</v>
          </cell>
          <cell r="C319">
            <v>745</v>
          </cell>
          <cell r="D319" t="e">
            <v>#N/A</v>
          </cell>
          <cell r="E319" t="e">
            <v>#N/A</v>
          </cell>
          <cell r="F319">
            <v>0</v>
          </cell>
          <cell r="G319" t="e">
            <v>#N/A</v>
          </cell>
          <cell r="H319" t="e">
            <v>#N/A</v>
          </cell>
          <cell r="I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</row>
        <row r="320">
          <cell r="A320">
            <v>60000010</v>
          </cell>
          <cell r="B320" t="str">
            <v>Исследование массовой доли хлорид-натрия в соли</v>
          </cell>
          <cell r="C320" t="e">
            <v>#N/A</v>
          </cell>
          <cell r="D320" t="e">
            <v>#N/A</v>
          </cell>
          <cell r="E320" t="e">
            <v>#N/A</v>
          </cell>
          <cell r="F320">
            <v>0</v>
          </cell>
          <cell r="G320" t="e">
            <v>#N/A</v>
          </cell>
          <cell r="H320" t="e">
            <v>#N/A</v>
          </cell>
          <cell r="I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  <cell r="N320" t="e">
            <v>#N/A</v>
          </cell>
          <cell r="O320" t="e">
            <v>#N/A</v>
          </cell>
        </row>
        <row r="321">
          <cell r="A321">
            <v>60000011</v>
          </cell>
          <cell r="B321" t="str">
            <v>Исследование массовой доли хлористого натрия в соли</v>
          </cell>
          <cell r="C321">
            <v>280</v>
          </cell>
          <cell r="D321" t="e">
            <v>#N/A</v>
          </cell>
          <cell r="E321" t="e">
            <v>#N/A</v>
          </cell>
          <cell r="F321">
            <v>0</v>
          </cell>
          <cell r="G321" t="e">
            <v>#N/A</v>
          </cell>
          <cell r="H321" t="e">
            <v>#N/A</v>
          </cell>
          <cell r="I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  <cell r="N321" t="e">
            <v>#N/A</v>
          </cell>
          <cell r="O321" t="e">
            <v>#N/A</v>
          </cell>
        </row>
        <row r="322">
          <cell r="A322">
            <v>60000111</v>
          </cell>
          <cell r="B322" t="str">
            <v>Определение ферропримесей в сахаре.</v>
          </cell>
          <cell r="C322">
            <v>126</v>
          </cell>
          <cell r="D322">
            <v>0.67</v>
          </cell>
          <cell r="E322">
            <v>58.987630800000012</v>
          </cell>
          <cell r="F322">
            <v>0</v>
          </cell>
          <cell r="G322">
            <v>58.987630800000012</v>
          </cell>
          <cell r="H322">
            <v>20.055794472000006</v>
          </cell>
          <cell r="I322">
            <v>79.043425272000022</v>
          </cell>
          <cell r="K322">
            <v>11.856513790800003</v>
          </cell>
          <cell r="L322">
            <v>90.89993906280003</v>
          </cell>
          <cell r="M322">
            <v>-16.92007312463997</v>
          </cell>
          <cell r="N322">
            <v>0.13428629463999975</v>
          </cell>
          <cell r="O322">
            <v>109.07992687536003</v>
          </cell>
        </row>
        <row r="323">
          <cell r="A323">
            <v>60000112</v>
          </cell>
          <cell r="B323" t="str">
            <v>Определение массовой доли редуцирующих веществ в сахаре.</v>
          </cell>
          <cell r="C323">
            <v>362</v>
          </cell>
          <cell r="D323">
            <v>2</v>
          </cell>
          <cell r="E323">
            <v>176.08248000000003</v>
          </cell>
          <cell r="F323">
            <v>23.001000000000001</v>
          </cell>
          <cell r="G323">
            <v>199.08348000000004</v>
          </cell>
          <cell r="H323">
            <v>67.688383200000018</v>
          </cell>
          <cell r="I323">
            <v>266.77186320000004</v>
          </cell>
          <cell r="K323">
            <v>40.015779480000006</v>
          </cell>
          <cell r="L323">
            <v>306.78764268000003</v>
          </cell>
          <cell r="M323">
            <v>6.1451712160000511</v>
          </cell>
          <cell r="N323">
            <v>-1.6975611093922795E-2</v>
          </cell>
          <cell r="O323">
            <v>368.14517121600005</v>
          </cell>
        </row>
        <row r="324">
          <cell r="A324">
            <v>60000113</v>
          </cell>
          <cell r="B324" t="str">
            <v>Определение цветности сахара.</v>
          </cell>
          <cell r="C324">
            <v>199</v>
          </cell>
          <cell r="D324">
            <v>1</v>
          </cell>
          <cell r="E324">
            <v>88.041240000000016</v>
          </cell>
          <cell r="F324">
            <v>0.24479999999999999</v>
          </cell>
          <cell r="G324">
            <v>88.286040000000014</v>
          </cell>
          <cell r="H324">
            <v>30.017253600000007</v>
          </cell>
          <cell r="I324">
            <v>118.30329360000002</v>
          </cell>
          <cell r="K324">
            <v>17.745494040000001</v>
          </cell>
          <cell r="L324">
            <v>136.04878764000003</v>
          </cell>
          <cell r="M324">
            <v>-35.74145483199996</v>
          </cell>
          <cell r="N324">
            <v>0.17960530066331637</v>
          </cell>
          <cell r="O324">
            <v>163.25854516800004</v>
          </cell>
        </row>
        <row r="325">
          <cell r="A325">
            <v>60000114</v>
          </cell>
          <cell r="B325" t="str">
            <v>Определение внешнего вида, запаха, вкуса и чистоты раствора сахара.</v>
          </cell>
          <cell r="C325">
            <v>80</v>
          </cell>
          <cell r="D325">
            <v>0.5</v>
          </cell>
          <cell r="E325">
            <v>44.020620000000008</v>
          </cell>
          <cell r="F325">
            <v>0</v>
          </cell>
          <cell r="G325">
            <v>44.020620000000008</v>
          </cell>
          <cell r="H325">
            <v>14.967010800000004</v>
          </cell>
          <cell r="I325">
            <v>58.987630800000012</v>
          </cell>
          <cell r="K325">
            <v>8.8481446200000011</v>
          </cell>
          <cell r="L325">
            <v>67.835775420000019</v>
          </cell>
          <cell r="M325">
            <v>1.4029305040000253</v>
          </cell>
          <cell r="N325">
            <v>-1.7536631300000317E-2</v>
          </cell>
          <cell r="O325">
            <v>81.402930504000025</v>
          </cell>
        </row>
        <row r="326">
          <cell r="A326">
            <v>60000115</v>
          </cell>
          <cell r="B326" t="str">
            <v>Определение массовой доли мелочи в сахаре-рафинаде.</v>
          </cell>
          <cell r="C326">
            <v>80</v>
          </cell>
          <cell r="D326">
            <v>1</v>
          </cell>
          <cell r="E326">
            <v>88.041240000000016</v>
          </cell>
          <cell r="F326">
            <v>0</v>
          </cell>
          <cell r="G326">
            <v>88.041240000000016</v>
          </cell>
          <cell r="H326">
            <v>29.934021600000008</v>
          </cell>
          <cell r="I326">
            <v>117.97526160000002</v>
          </cell>
          <cell r="K326">
            <v>17.696289240000002</v>
          </cell>
          <cell r="L326">
            <v>135.67155084000004</v>
          </cell>
          <cell r="M326">
            <v>82.805861008000051</v>
          </cell>
          <cell r="N326">
            <v>-1.0350732626000005</v>
          </cell>
          <cell r="O326">
            <v>162.80586100800005</v>
          </cell>
        </row>
        <row r="327">
          <cell r="A327">
            <v>60000222</v>
          </cell>
          <cell r="B327" t="str">
            <v>Определение органолептических показателей продовольственного сырья, пищевых продуктов.</v>
          </cell>
          <cell r="C327">
            <v>90</v>
          </cell>
          <cell r="D327">
            <v>1.2</v>
          </cell>
          <cell r="E327">
            <v>105.64948800000001</v>
          </cell>
          <cell r="F327">
            <v>0</v>
          </cell>
          <cell r="G327">
            <v>105.64948800000001</v>
          </cell>
          <cell r="H327">
            <v>35.920825920000006</v>
          </cell>
          <cell r="I327">
            <v>141.57031392000002</v>
          </cell>
          <cell r="K327">
            <v>21.235547088000001</v>
          </cell>
          <cell r="L327">
            <v>162.80586100800002</v>
          </cell>
          <cell r="M327">
            <v>105.36703320960001</v>
          </cell>
          <cell r="N327">
            <v>-1.17074481344</v>
          </cell>
          <cell r="O327">
            <v>195.36703320960001</v>
          </cell>
        </row>
        <row r="328">
          <cell r="A328">
            <v>60000223</v>
          </cell>
          <cell r="B328" t="str">
            <v>Определение массовой доли экстрактивных веществ в кофе.</v>
          </cell>
          <cell r="C328">
            <v>241</v>
          </cell>
          <cell r="D328">
            <v>2.42</v>
          </cell>
          <cell r="E328">
            <v>213.0598008</v>
          </cell>
          <cell r="F328">
            <v>0</v>
          </cell>
          <cell r="G328">
            <v>213.0598008</v>
          </cell>
          <cell r="H328">
            <v>72.440332272000006</v>
          </cell>
          <cell r="I328">
            <v>285.50013307200004</v>
          </cell>
          <cell r="K328">
            <v>42.825019960800006</v>
          </cell>
          <cell r="L328">
            <v>328.32515303280002</v>
          </cell>
          <cell r="M328">
            <v>152.99018363936</v>
          </cell>
          <cell r="N328">
            <v>-0.63481403999734443</v>
          </cell>
          <cell r="O328">
            <v>393.99018363936</v>
          </cell>
        </row>
        <row r="329">
          <cell r="A329">
            <v>60000224</v>
          </cell>
          <cell r="B329" t="str">
            <v>Определение массовой доли экстрактивных водорастворимых веществ в чае.</v>
          </cell>
          <cell r="C329">
            <v>271</v>
          </cell>
          <cell r="D329">
            <v>2.42</v>
          </cell>
          <cell r="E329">
            <v>213.0598008</v>
          </cell>
          <cell r="F329">
            <v>0</v>
          </cell>
          <cell r="G329">
            <v>213.0598008</v>
          </cell>
          <cell r="H329">
            <v>72.440332272000006</v>
          </cell>
          <cell r="I329">
            <v>285.50013307200004</v>
          </cell>
          <cell r="K329">
            <v>42.825019960800006</v>
          </cell>
          <cell r="L329">
            <v>328.32515303280002</v>
          </cell>
          <cell r="M329">
            <v>122.99018363936</v>
          </cell>
          <cell r="N329">
            <v>-0.45383831601239849</v>
          </cell>
          <cell r="O329">
            <v>393.99018363936</v>
          </cell>
        </row>
        <row r="330">
          <cell r="A330">
            <v>60000225</v>
          </cell>
          <cell r="B330" t="str">
            <v>Определение массовой доли белка в продовольственном сырье, пищевых продуктов.</v>
          </cell>
          <cell r="C330">
            <v>590</v>
          </cell>
          <cell r="D330">
            <v>4.33</v>
          </cell>
          <cell r="E330">
            <v>381.21856919999999</v>
          </cell>
          <cell r="G330">
            <v>381.21856919999999</v>
          </cell>
          <cell r="H330">
            <v>129.614313528</v>
          </cell>
          <cell r="I330">
            <v>510.83288272799996</v>
          </cell>
          <cell r="K330">
            <v>76.624932409199985</v>
          </cell>
          <cell r="L330">
            <v>587.45781513719999</v>
          </cell>
          <cell r="M330">
            <v>114.94937816463994</v>
          </cell>
          <cell r="N330">
            <v>-0.19482945451633887</v>
          </cell>
          <cell r="O330">
            <v>704.94937816463994</v>
          </cell>
        </row>
        <row r="331">
          <cell r="A331">
            <v>60000226</v>
          </cell>
          <cell r="B331" t="str">
            <v>Расчет одного блюда на калорийность по Экземплярскому.</v>
          </cell>
          <cell r="C331">
            <v>178</v>
          </cell>
          <cell r="D331">
            <v>1.5</v>
          </cell>
          <cell r="E331">
            <v>132.06186000000002</v>
          </cell>
          <cell r="F331">
            <v>0</v>
          </cell>
          <cell r="G331">
            <v>132.06186000000002</v>
          </cell>
          <cell r="H331">
            <v>44.901032400000013</v>
          </cell>
          <cell r="I331">
            <v>176.96289240000004</v>
          </cell>
          <cell r="K331">
            <v>26.544433860000005</v>
          </cell>
          <cell r="L331">
            <v>203.50732626000004</v>
          </cell>
          <cell r="M331">
            <v>66.208791512000033</v>
          </cell>
          <cell r="N331">
            <v>-0.37195950287640467</v>
          </cell>
          <cell r="O331">
            <v>244.20879151200003</v>
          </cell>
        </row>
        <row r="332">
          <cell r="A332">
            <v>60000229</v>
          </cell>
          <cell r="B332" t="str">
            <v>Определение массовой доли осадка в растительном масле.</v>
          </cell>
          <cell r="C332">
            <v>201</v>
          </cell>
          <cell r="D332">
            <v>2.25</v>
          </cell>
          <cell r="E332">
            <v>198.09279000000001</v>
          </cell>
          <cell r="G332">
            <v>198.09279000000001</v>
          </cell>
          <cell r="H332">
            <v>67.351548600000001</v>
          </cell>
          <cell r="I332">
            <v>265.44433860000004</v>
          </cell>
          <cell r="K332">
            <v>39.816650790000004</v>
          </cell>
          <cell r="L332">
            <v>305.26098939000002</v>
          </cell>
          <cell r="M332">
            <v>165.31318726800004</v>
          </cell>
          <cell r="N332">
            <v>-0.82245366800000019</v>
          </cell>
          <cell r="O332">
            <v>366.31318726800004</v>
          </cell>
        </row>
        <row r="333">
          <cell r="A333">
            <v>60000231</v>
          </cell>
          <cell r="B333" t="str">
            <v>Определение доли влаги и сухих веществ при определенной температуре и фиксированном времени в пищевых продуктах.</v>
          </cell>
          <cell r="C333">
            <v>201</v>
          </cell>
          <cell r="D333">
            <v>1.33</v>
          </cell>
          <cell r="E333">
            <v>117.09484920000003</v>
          </cell>
          <cell r="F333">
            <v>0</v>
          </cell>
          <cell r="G333">
            <v>117.09484920000003</v>
          </cell>
          <cell r="H333">
            <v>39.812248728000014</v>
          </cell>
          <cell r="I333">
            <v>156.90709792800004</v>
          </cell>
          <cell r="K333">
            <v>23.536064689200007</v>
          </cell>
          <cell r="L333">
            <v>180.44316261720004</v>
          </cell>
          <cell r="M333">
            <v>15.531795140640043</v>
          </cell>
          <cell r="N333">
            <v>-7.727261264000021E-2</v>
          </cell>
          <cell r="O333">
            <v>216.53179514064004</v>
          </cell>
        </row>
        <row r="334">
          <cell r="A334">
            <v>60000232</v>
          </cell>
          <cell r="B334" t="str">
            <v xml:space="preserve">Определение содержания этилового спирта в продуктах переработки плодов и овощей </v>
          </cell>
          <cell r="C334">
            <v>551</v>
          </cell>
          <cell r="D334">
            <v>3</v>
          </cell>
          <cell r="E334">
            <v>264.12372000000005</v>
          </cell>
          <cell r="F334">
            <v>5.0490000000000004</v>
          </cell>
          <cell r="G334">
            <v>269.17272000000003</v>
          </cell>
          <cell r="H334">
            <v>91.518724800000015</v>
          </cell>
          <cell r="I334">
            <v>360.69144480000006</v>
          </cell>
          <cell r="K334">
            <v>54.103716720000008</v>
          </cell>
          <cell r="L334">
            <v>414.79516152000008</v>
          </cell>
          <cell r="M334">
            <v>-53.245806175999917</v>
          </cell>
          <cell r="N334">
            <v>9.6634856943738509E-2</v>
          </cell>
          <cell r="O334">
            <v>497.75419382400008</v>
          </cell>
        </row>
        <row r="335">
          <cell r="A335">
            <v>60000233</v>
          </cell>
          <cell r="B335" t="str">
            <v>Определение влаги и сухих веществ до постоянного веса в пищевых продуктах</v>
          </cell>
          <cell r="C335">
            <v>201</v>
          </cell>
          <cell r="D335">
            <v>1.83</v>
          </cell>
          <cell r="E335">
            <v>161.11546920000004</v>
          </cell>
          <cell r="F335">
            <v>0</v>
          </cell>
          <cell r="G335">
            <v>161.11546920000004</v>
          </cell>
          <cell r="H335">
            <v>54.779259528000019</v>
          </cell>
          <cell r="I335">
            <v>215.89472872800005</v>
          </cell>
          <cell r="K335">
            <v>32.384209309200003</v>
          </cell>
          <cell r="L335">
            <v>248.27893803720005</v>
          </cell>
          <cell r="M335">
            <v>96.934725644640025</v>
          </cell>
          <cell r="N335">
            <v>-0.48226231664000013</v>
          </cell>
          <cell r="O335">
            <v>297.93472564464003</v>
          </cell>
        </row>
        <row r="336">
          <cell r="A336">
            <v>60000234</v>
          </cell>
          <cell r="B336" t="str">
            <v>Определение зольности в продовольственном сырье, пищевых продуктах</v>
          </cell>
          <cell r="C336">
            <v>442</v>
          </cell>
          <cell r="D336">
            <v>2.5</v>
          </cell>
          <cell r="E336">
            <v>220.10310000000001</v>
          </cell>
          <cell r="F336">
            <v>0</v>
          </cell>
          <cell r="G336">
            <v>220.10310000000001</v>
          </cell>
          <cell r="H336">
            <v>74.835054000000014</v>
          </cell>
          <cell r="I336">
            <v>294.93815400000005</v>
          </cell>
          <cell r="K336">
            <v>44.240723100000004</v>
          </cell>
          <cell r="L336">
            <v>339.17887710000008</v>
          </cell>
          <cell r="M336">
            <v>-34.985347479999916</v>
          </cell>
          <cell r="N336">
            <v>7.9152369864253211E-2</v>
          </cell>
          <cell r="O336">
            <v>407.01465252000008</v>
          </cell>
        </row>
        <row r="337">
          <cell r="A337">
            <v>60000235</v>
          </cell>
          <cell r="B337" t="str">
            <v>Определение массовой доли крахмала в мясных изделиях с определением лактозы</v>
          </cell>
          <cell r="C337">
            <v>276</v>
          </cell>
          <cell r="D337">
            <v>4.67</v>
          </cell>
          <cell r="E337">
            <v>411.15259080000004</v>
          </cell>
          <cell r="G337">
            <v>411.15259080000004</v>
          </cell>
          <cell r="H337">
            <v>139.79188087200004</v>
          </cell>
          <cell r="I337">
            <v>550.94447167200008</v>
          </cell>
          <cell r="K337">
            <v>82.641670750800003</v>
          </cell>
          <cell r="L337">
            <v>633.58614242280009</v>
          </cell>
          <cell r="M337">
            <v>484.30337090736009</v>
          </cell>
          <cell r="N337">
            <v>-1.7547223583600002</v>
          </cell>
          <cell r="O337">
            <v>760.30337090736009</v>
          </cell>
        </row>
        <row r="338">
          <cell r="A338">
            <v>60000237</v>
          </cell>
          <cell r="B338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38">
            <v>96</v>
          </cell>
          <cell r="D338">
            <v>1.08</v>
          </cell>
          <cell r="E338">
            <v>95.084539200000023</v>
          </cell>
          <cell r="F338">
            <v>0</v>
          </cell>
          <cell r="G338">
            <v>95.084539200000023</v>
          </cell>
          <cell r="H338">
            <v>32.328743328000009</v>
          </cell>
          <cell r="I338">
            <v>127.41328252800002</v>
          </cell>
          <cell r="K338">
            <v>19.111992379200004</v>
          </cell>
          <cell r="L338">
            <v>146.52527490720001</v>
          </cell>
          <cell r="M338">
            <v>79.830329888640023</v>
          </cell>
          <cell r="N338">
            <v>-0.8315659363400002</v>
          </cell>
          <cell r="O338">
            <v>175.83032988864002</v>
          </cell>
        </row>
        <row r="339">
          <cell r="A339">
            <v>60000239</v>
          </cell>
          <cell r="B339" t="str">
            <v>Определение массовой доли неомыляемых веществ в растительных маслах  и натуральных жирных кислотах</v>
          </cell>
          <cell r="C339">
            <v>184</v>
          </cell>
          <cell r="D339">
            <v>3.08</v>
          </cell>
          <cell r="E339">
            <v>271.16701920000003</v>
          </cell>
          <cell r="G339">
            <v>271.16701920000003</v>
          </cell>
          <cell r="H339">
            <v>92.196786528000018</v>
          </cell>
          <cell r="I339">
            <v>363.36380572800005</v>
          </cell>
          <cell r="K339">
            <v>54.504570859200008</v>
          </cell>
          <cell r="L339">
            <v>417.86837658720003</v>
          </cell>
          <cell r="M339">
            <v>317.44205190464004</v>
          </cell>
          <cell r="N339">
            <v>-1.7252285429600003</v>
          </cell>
          <cell r="O339">
            <v>501.44205190464004</v>
          </cell>
        </row>
        <row r="340">
          <cell r="A340">
            <v>60000240</v>
          </cell>
          <cell r="B340" t="str">
            <v>Определение массовой доли не жировых примесей и  объемной доли отстоя в растительных маслах</v>
          </cell>
          <cell r="C340">
            <v>442</v>
          </cell>
          <cell r="D340">
            <v>3.4</v>
          </cell>
          <cell r="E340">
            <v>299.34021600000005</v>
          </cell>
          <cell r="G340">
            <v>299.34021600000005</v>
          </cell>
          <cell r="H340">
            <v>101.77567344000002</v>
          </cell>
          <cell r="I340">
            <v>401.11588944000005</v>
          </cell>
          <cell r="K340">
            <v>60.167383416000007</v>
          </cell>
          <cell r="L340">
            <v>461.28327285600005</v>
          </cell>
          <cell r="M340">
            <v>111.53992742720004</v>
          </cell>
          <cell r="N340">
            <v>-0.2523527769846155</v>
          </cell>
          <cell r="O340">
            <v>553.53992742720004</v>
          </cell>
        </row>
        <row r="341">
          <cell r="A341">
            <v>60000241</v>
          </cell>
          <cell r="B341" t="str">
            <v>Определение  массовой доли фосфорсодержащих веществ в растительных маслах</v>
          </cell>
          <cell r="C341">
            <v>442</v>
          </cell>
          <cell r="D341">
            <v>4.2</v>
          </cell>
          <cell r="E341">
            <v>369.77320800000001</v>
          </cell>
          <cell r="G341">
            <v>369.77320800000001</v>
          </cell>
          <cell r="H341">
            <v>125.72289072000001</v>
          </cell>
          <cell r="I341">
            <v>495.49609872000002</v>
          </cell>
          <cell r="K341">
            <v>74.324414808</v>
          </cell>
          <cell r="L341">
            <v>569.82051352799999</v>
          </cell>
          <cell r="M341">
            <v>241.78461623359999</v>
          </cell>
          <cell r="N341">
            <v>-0.54702401862805428</v>
          </cell>
          <cell r="O341">
            <v>683.78461623359999</v>
          </cell>
        </row>
        <row r="342">
          <cell r="A342">
            <v>60000242</v>
          </cell>
          <cell r="B342" t="str">
            <v>Определение РН в продовольственном сырье, пищевых продуктах</v>
          </cell>
          <cell r="C342">
            <v>126</v>
          </cell>
          <cell r="D342">
            <v>1.42</v>
          </cell>
          <cell r="E342">
            <v>125.0185608</v>
          </cell>
          <cell r="F342">
            <v>0</v>
          </cell>
          <cell r="G342">
            <v>125.0185608</v>
          </cell>
          <cell r="H342">
            <v>42.506310672000005</v>
          </cell>
          <cell r="I342">
            <v>167.524871472</v>
          </cell>
          <cell r="K342">
            <v>25.1287307208</v>
          </cell>
          <cell r="L342">
            <v>192.65360219280001</v>
          </cell>
          <cell r="M342">
            <v>105.18432263136</v>
          </cell>
          <cell r="N342">
            <v>-0.83479621136000004</v>
          </cell>
          <cell r="O342">
            <v>231.18432263136</v>
          </cell>
        </row>
        <row r="343">
          <cell r="A343">
            <v>60000243</v>
          </cell>
          <cell r="B343" t="str">
            <v>Определение объемной доли этилового спирта  и массовой доли действительного экстракта в пиве</v>
          </cell>
          <cell r="C343">
            <v>497</v>
          </cell>
          <cell r="D343">
            <v>3.88</v>
          </cell>
          <cell r="E343">
            <v>341.60001120000004</v>
          </cell>
          <cell r="G343">
            <v>341.60001120000004</v>
          </cell>
          <cell r="H343">
            <v>116.14400380800002</v>
          </cell>
          <cell r="I343">
            <v>457.74401500800008</v>
          </cell>
          <cell r="K343">
            <v>68.661602251200009</v>
          </cell>
          <cell r="L343">
            <v>526.40561725920008</v>
          </cell>
          <cell r="M343">
            <v>134.6867407110401</v>
          </cell>
          <cell r="N343">
            <v>-0.27099947829183119</v>
          </cell>
          <cell r="O343">
            <v>631.6867407110401</v>
          </cell>
        </row>
        <row r="344">
          <cell r="A344">
            <v>60000244</v>
          </cell>
          <cell r="B344" t="str">
            <v xml:space="preserve">Определение массовой доли меди, цинка, кадмия, свинца в продовольственном сырье  и пищевых продуктах         (в одной пробе) </v>
          </cell>
          <cell r="C344">
            <v>690</v>
          </cell>
          <cell r="D344">
            <v>5.58</v>
          </cell>
          <cell r="E344">
            <v>491.27011920000007</v>
          </cell>
          <cell r="G344">
            <v>491.27011920000007</v>
          </cell>
          <cell r="H344">
            <v>167.03184052800003</v>
          </cell>
          <cell r="I344">
            <v>658.30195972800016</v>
          </cell>
          <cell r="K344">
            <v>98.745293959200026</v>
          </cell>
          <cell r="L344">
            <v>757.04725368720017</v>
          </cell>
          <cell r="M344">
            <v>218.45670442464018</v>
          </cell>
          <cell r="N344">
            <v>-0.31660391945600025</v>
          </cell>
          <cell r="O344">
            <v>908.45670442464018</v>
          </cell>
        </row>
        <row r="345">
          <cell r="A345">
            <v>60000246</v>
          </cell>
          <cell r="B345" t="str">
            <v xml:space="preserve">Определение ртути в продовольственном сырье и пищевых продуктах </v>
          </cell>
          <cell r="C345">
            <v>625</v>
          </cell>
          <cell r="D345">
            <v>5.83</v>
          </cell>
          <cell r="E345">
            <v>513.28042920000007</v>
          </cell>
          <cell r="G345">
            <v>513.28042920000007</v>
          </cell>
          <cell r="H345">
            <v>174.51534592800004</v>
          </cell>
          <cell r="I345">
            <v>687.79577512800006</v>
          </cell>
          <cell r="K345">
            <v>103.16936626920001</v>
          </cell>
          <cell r="L345">
            <v>790.96514139720011</v>
          </cell>
          <cell r="M345">
            <v>324.15816967664011</v>
          </cell>
          <cell r="N345">
            <v>-0.51865307148262418</v>
          </cell>
          <cell r="O345">
            <v>949.15816967664011</v>
          </cell>
        </row>
        <row r="346">
          <cell r="A346">
            <v>60000247</v>
          </cell>
          <cell r="B346" t="str">
            <v xml:space="preserve">Определение железа в продовольственном сырье и пищевых продуктах </v>
          </cell>
          <cell r="C346">
            <v>481</v>
          </cell>
          <cell r="D346">
            <v>3.92</v>
          </cell>
          <cell r="E346">
            <v>345.12166080000003</v>
          </cell>
          <cell r="G346">
            <v>345.12166080000003</v>
          </cell>
          <cell r="H346">
            <v>117.34136467200001</v>
          </cell>
          <cell r="I346">
            <v>462.46302547200003</v>
          </cell>
          <cell r="K346">
            <v>69.369453820800004</v>
          </cell>
          <cell r="L346">
            <v>531.83247929280003</v>
          </cell>
          <cell r="M346">
            <v>157.19897515136006</v>
          </cell>
          <cell r="N346">
            <v>-0.3268169961566737</v>
          </cell>
          <cell r="O346">
            <v>638.19897515136006</v>
          </cell>
        </row>
        <row r="347">
          <cell r="A347">
            <v>60000248</v>
          </cell>
          <cell r="B347" t="str">
            <v xml:space="preserve">Определение хрома в продовольственном сырье и пищевых продуктах </v>
          </cell>
          <cell r="C347">
            <v>560</v>
          </cell>
          <cell r="D347">
            <v>3.92</v>
          </cell>
          <cell r="E347">
            <v>345.12166080000003</v>
          </cell>
          <cell r="G347">
            <v>345.12166080000003</v>
          </cell>
          <cell r="H347">
            <v>117.34136467200001</v>
          </cell>
          <cell r="I347">
            <v>462.46302547200003</v>
          </cell>
          <cell r="K347">
            <v>69.369453820800004</v>
          </cell>
          <cell r="L347">
            <v>531.83247929280003</v>
          </cell>
          <cell r="M347">
            <v>78.198975151360059</v>
          </cell>
          <cell r="N347">
            <v>-0.13964102705600009</v>
          </cell>
          <cell r="O347">
            <v>638.19897515136006</v>
          </cell>
        </row>
        <row r="348">
          <cell r="A348">
            <v>60000249</v>
          </cell>
          <cell r="B348" t="str">
            <v xml:space="preserve">Определение никеля в продовольственном сырье и пищевых продуктах </v>
          </cell>
          <cell r="C348">
            <v>560</v>
          </cell>
          <cell r="D348">
            <v>3.92</v>
          </cell>
          <cell r="E348">
            <v>345.12166080000003</v>
          </cell>
          <cell r="G348">
            <v>345.12166080000003</v>
          </cell>
          <cell r="H348">
            <v>117.34136467200001</v>
          </cell>
          <cell r="I348">
            <v>462.46302547200003</v>
          </cell>
          <cell r="K348">
            <v>69.369453820800004</v>
          </cell>
          <cell r="L348">
            <v>531.83247929280003</v>
          </cell>
          <cell r="M348">
            <v>78.198975151360059</v>
          </cell>
          <cell r="N348">
            <v>-0.13964102705600009</v>
          </cell>
          <cell r="O348">
            <v>638.19897515136006</v>
          </cell>
        </row>
        <row r="349">
          <cell r="A349">
            <v>60000250</v>
          </cell>
          <cell r="B349" t="str">
            <v>Качественное определение перекиси водорода в молочной продукции</v>
          </cell>
          <cell r="C349">
            <v>108</v>
          </cell>
          <cell r="D349">
            <v>1.17</v>
          </cell>
          <cell r="E349">
            <v>103.0082508</v>
          </cell>
          <cell r="G349">
            <v>103.0082508</v>
          </cell>
          <cell r="H349">
            <v>35.022805271999999</v>
          </cell>
          <cell r="I349">
            <v>138.03105607200001</v>
          </cell>
          <cell r="K349">
            <v>20.7046584108</v>
          </cell>
          <cell r="L349">
            <v>158.73571448280001</v>
          </cell>
          <cell r="M349">
            <v>82.482857379360013</v>
          </cell>
          <cell r="N349">
            <v>-0.76373016092000012</v>
          </cell>
          <cell r="O349">
            <v>190.48285737936001</v>
          </cell>
        </row>
        <row r="350">
          <cell r="A350">
            <v>60000251</v>
          </cell>
          <cell r="B350" t="str">
            <v>Определение готовности концентратов  в пищевых продуктов не требующих варки</v>
          </cell>
          <cell r="C350">
            <v>49</v>
          </cell>
          <cell r="D350">
            <v>1.58</v>
          </cell>
          <cell r="E350">
            <v>139.10515920000003</v>
          </cell>
          <cell r="F350">
            <v>0</v>
          </cell>
          <cell r="G350">
            <v>139.10515920000003</v>
          </cell>
          <cell r="H350">
            <v>47.295754128000013</v>
          </cell>
          <cell r="I350">
            <v>186.40091332800006</v>
          </cell>
          <cell r="K350">
            <v>27.960136999200007</v>
          </cell>
          <cell r="L350">
            <v>214.36105032720008</v>
          </cell>
          <cell r="M350">
            <v>208.23326039264009</v>
          </cell>
          <cell r="N350">
            <v>-4.2496583753600019</v>
          </cell>
          <cell r="O350">
            <v>257.23326039264009</v>
          </cell>
        </row>
        <row r="351">
          <cell r="A351">
            <v>60000252</v>
          </cell>
          <cell r="B351" t="str">
            <v>Исследование пищевых продуктов на: массу изделия, долю начинки, глазуритолщину тестовой оболочки, толщину в местах заделки, объем продукции и т.д.</v>
          </cell>
          <cell r="C351">
            <v>269</v>
          </cell>
          <cell r="D351">
            <v>2.25</v>
          </cell>
          <cell r="E351">
            <v>198.09279000000001</v>
          </cell>
          <cell r="F351">
            <v>0</v>
          </cell>
          <cell r="G351">
            <v>198.09279000000001</v>
          </cell>
          <cell r="H351">
            <v>67.351548600000001</v>
          </cell>
          <cell r="I351">
            <v>265.44433860000004</v>
          </cell>
          <cell r="K351">
            <v>39.816650790000004</v>
          </cell>
          <cell r="L351">
            <v>305.26098939000002</v>
          </cell>
          <cell r="M351">
            <v>97.313187268000036</v>
          </cell>
          <cell r="N351">
            <v>-0.36175906047583656</v>
          </cell>
          <cell r="O351">
            <v>366.31318726800004</v>
          </cell>
        </row>
        <row r="352">
          <cell r="A352">
            <v>60000253</v>
          </cell>
          <cell r="B352" t="str">
            <v>Определение массовой доли фосфора в пищевых продуктах</v>
          </cell>
          <cell r="C352">
            <v>851</v>
          </cell>
          <cell r="D352">
            <v>5.75</v>
          </cell>
          <cell r="E352">
            <v>506.23713000000009</v>
          </cell>
          <cell r="G352">
            <v>506.23713000000009</v>
          </cell>
          <cell r="H352">
            <v>172.12062420000004</v>
          </cell>
          <cell r="I352">
            <v>678.35775420000016</v>
          </cell>
          <cell r="K352">
            <v>101.75366313000002</v>
          </cell>
          <cell r="L352">
            <v>780.11141733000022</v>
          </cell>
          <cell r="M352">
            <v>85.133700796000198</v>
          </cell>
          <cell r="N352">
            <v>-0.10003960140540565</v>
          </cell>
          <cell r="O352">
            <v>936.1337007960002</v>
          </cell>
        </row>
        <row r="353">
          <cell r="A353">
            <v>60000254</v>
          </cell>
          <cell r="B353" t="str">
            <v>Определение содержания вомитоксина (дезоксиниваленола)  в  продовольственном сырье, пищевых продуктах</v>
          </cell>
          <cell r="C353">
            <v>721</v>
          </cell>
          <cell r="D353">
            <v>5</v>
          </cell>
          <cell r="E353">
            <v>440.20620000000002</v>
          </cell>
          <cell r="G353">
            <v>440.20620000000002</v>
          </cell>
          <cell r="H353">
            <v>149.67010800000003</v>
          </cell>
          <cell r="I353">
            <v>589.87630800000011</v>
          </cell>
          <cell r="K353">
            <v>88.481446200000008</v>
          </cell>
          <cell r="L353">
            <v>678.35775420000016</v>
          </cell>
          <cell r="M353">
            <v>93.029305040000168</v>
          </cell>
          <cell r="N353">
            <v>-0.12902816233009731</v>
          </cell>
          <cell r="O353">
            <v>814.02930504000017</v>
          </cell>
        </row>
        <row r="354">
          <cell r="A354">
            <v>60000255</v>
          </cell>
          <cell r="B354" t="str">
            <v>Определение массовой доли олова в продовольственном сырье, пищевых продуктах</v>
          </cell>
          <cell r="C354">
            <v>609</v>
          </cell>
          <cell r="D354">
            <v>5.47</v>
          </cell>
          <cell r="E354">
            <v>481.5855828</v>
          </cell>
          <cell r="G354">
            <v>481.5855828</v>
          </cell>
          <cell r="H354">
            <v>163.739098152</v>
          </cell>
          <cell r="I354">
            <v>645.32468095199999</v>
          </cell>
          <cell r="K354">
            <v>96.798702142799996</v>
          </cell>
          <cell r="L354">
            <v>742.12338309480003</v>
          </cell>
          <cell r="M354">
            <v>281.54805971376004</v>
          </cell>
          <cell r="N354">
            <v>-0.46231208491586212</v>
          </cell>
          <cell r="O354">
            <v>890.54805971376004</v>
          </cell>
        </row>
        <row r="355">
          <cell r="A355">
            <v>60000256</v>
          </cell>
          <cell r="B355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55">
            <v>449</v>
          </cell>
          <cell r="D355">
            <v>5.58</v>
          </cell>
          <cell r="E355">
            <v>491.27011920000007</v>
          </cell>
          <cell r="G355">
            <v>491.27011920000007</v>
          </cell>
          <cell r="H355">
            <v>167.03184052800003</v>
          </cell>
          <cell r="I355">
            <v>658.30195972800016</v>
          </cell>
          <cell r="K355">
            <v>98.745293959200026</v>
          </cell>
          <cell r="L355">
            <v>757.04725368720017</v>
          </cell>
          <cell r="M355">
            <v>459.45670442464018</v>
          </cell>
          <cell r="N355">
            <v>-1.0232888739969714</v>
          </cell>
          <cell r="O355">
            <v>908.45670442464018</v>
          </cell>
        </row>
        <row r="356">
          <cell r="A356">
            <v>60000257</v>
          </cell>
          <cell r="B356" t="str">
            <v>Качественное определение аммиака в молочной продукции</v>
          </cell>
          <cell r="C356">
            <v>108</v>
          </cell>
          <cell r="D356">
            <v>0.87</v>
          </cell>
          <cell r="E356">
            <v>76.595878800000008</v>
          </cell>
          <cell r="G356">
            <v>76.595878800000008</v>
          </cell>
          <cell r="H356">
            <v>26.042598792000003</v>
          </cell>
          <cell r="I356">
            <v>102.63847759200002</v>
          </cell>
          <cell r="K356">
            <v>15.395771638800001</v>
          </cell>
          <cell r="L356">
            <v>118.03424923080001</v>
          </cell>
          <cell r="M356">
            <v>33.641099076960018</v>
          </cell>
          <cell r="N356">
            <v>-0.31149165812000018</v>
          </cell>
          <cell r="O356">
            <v>141.64109907696002</v>
          </cell>
        </row>
        <row r="357">
          <cell r="A357">
            <v>60000258</v>
          </cell>
          <cell r="B357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57">
            <v>497</v>
          </cell>
          <cell r="D357">
            <v>3.16</v>
          </cell>
          <cell r="E357">
            <v>278.21031840000006</v>
          </cell>
          <cell r="G357">
            <v>278.21031840000006</v>
          </cell>
          <cell r="H357">
            <v>94.591508256000026</v>
          </cell>
          <cell r="I357">
            <v>372.80182665600012</v>
          </cell>
          <cell r="K357">
            <v>55.920273998400013</v>
          </cell>
          <cell r="L357">
            <v>428.72210065440015</v>
          </cell>
          <cell r="M357">
            <v>17.466520785280181</v>
          </cell>
          <cell r="N357">
            <v>-3.5143905000563747E-2</v>
          </cell>
          <cell r="O357">
            <v>514.46652078528018</v>
          </cell>
        </row>
        <row r="358">
          <cell r="A358">
            <v>60000259</v>
          </cell>
          <cell r="B358" t="str">
            <v>Определение цвета пива</v>
          </cell>
          <cell r="C358">
            <v>225</v>
          </cell>
          <cell r="D358">
            <v>1.22</v>
          </cell>
          <cell r="E358">
            <v>107.41031280000001</v>
          </cell>
          <cell r="F358">
            <v>42.0852</v>
          </cell>
          <cell r="G358">
            <v>149.49551280000003</v>
          </cell>
          <cell r="H358">
            <v>50.828474352000015</v>
          </cell>
          <cell r="I358">
            <v>200.32398715200003</v>
          </cell>
          <cell r="K358">
            <v>30.048598072800004</v>
          </cell>
          <cell r="L358">
            <v>230.37258522480005</v>
          </cell>
          <cell r="M358">
            <v>51.447102269760023</v>
          </cell>
          <cell r="N358">
            <v>-0.22865378786560012</v>
          </cell>
          <cell r="O358">
            <v>276.44710226976002</v>
          </cell>
        </row>
        <row r="359">
          <cell r="A359">
            <v>60000260</v>
          </cell>
          <cell r="B359" t="str">
            <v>Определение  содержания зеараленона  в  продовольственном сырье, пищевых продуктах</v>
          </cell>
          <cell r="C359">
            <v>1070</v>
          </cell>
          <cell r="D359">
            <v>5</v>
          </cell>
          <cell r="E359">
            <v>440.20620000000002</v>
          </cell>
          <cell r="F359">
            <v>139.5258</v>
          </cell>
          <cell r="G359">
            <v>579.73199999999997</v>
          </cell>
          <cell r="H359">
            <v>197.10888</v>
          </cell>
          <cell r="I359">
            <v>776.84087999999997</v>
          </cell>
          <cell r="K359">
            <v>116.52613199999999</v>
          </cell>
          <cell r="L359">
            <v>893.36701199999993</v>
          </cell>
          <cell r="M359">
            <v>2.0404143999999178</v>
          </cell>
          <cell r="N359">
            <v>-1.9069293457943156E-3</v>
          </cell>
          <cell r="O359">
            <v>1072.0404143999999</v>
          </cell>
        </row>
        <row r="360">
          <cell r="A360">
            <v>60000261</v>
          </cell>
          <cell r="B360" t="str">
            <v>Определение  содержания патулина  в  продовольственном сырье, пищевых продуктах</v>
          </cell>
          <cell r="C360">
            <v>1070</v>
          </cell>
          <cell r="D360">
            <v>7</v>
          </cell>
          <cell r="E360">
            <v>616.28868000000011</v>
          </cell>
          <cell r="F360">
            <v>32.425800000000002</v>
          </cell>
          <cell r="G360">
            <v>648.71448000000009</v>
          </cell>
          <cell r="H360">
            <v>220.56292320000006</v>
          </cell>
          <cell r="I360">
            <v>869.27740320000021</v>
          </cell>
          <cell r="K360">
            <v>130.39161048000003</v>
          </cell>
          <cell r="L360">
            <v>999.66901368000026</v>
          </cell>
          <cell r="M360">
            <v>129.60281641600022</v>
          </cell>
          <cell r="N360">
            <v>-0.12112412749158899</v>
          </cell>
          <cell r="O360">
            <v>1199.6028164160002</v>
          </cell>
        </row>
        <row r="361">
          <cell r="A361">
            <v>60000262</v>
          </cell>
          <cell r="B361" t="str">
            <v>Определение  массовой доли гистамина в рыбе  и рыбных продуктах с построением град.графика для каждой пробы</v>
          </cell>
          <cell r="C361">
            <v>697</v>
          </cell>
          <cell r="D361">
            <v>5.72</v>
          </cell>
          <cell r="E361">
            <v>503.59589280000006</v>
          </cell>
          <cell r="G361">
            <v>503.59589280000006</v>
          </cell>
          <cell r="H361">
            <v>171.22260355200004</v>
          </cell>
          <cell r="I361">
            <v>674.81849635200012</v>
          </cell>
          <cell r="K361">
            <v>101.22277445280001</v>
          </cell>
          <cell r="L361">
            <v>776.04127080480009</v>
          </cell>
          <cell r="M361">
            <v>234.24952496576009</v>
          </cell>
          <cell r="N361">
            <v>-0.33608253223208046</v>
          </cell>
          <cell r="O361">
            <v>931.24952496576009</v>
          </cell>
        </row>
        <row r="362">
          <cell r="A362">
            <v>60000263</v>
          </cell>
          <cell r="B362" t="str">
            <v>Определение содержания афлатоксина В1  в  продовольственном сырье, пищевых продуктах</v>
          </cell>
          <cell r="C362">
            <v>1107</v>
          </cell>
          <cell r="D362">
            <v>7</v>
          </cell>
          <cell r="E362">
            <v>616.28868000000011</v>
          </cell>
          <cell r="F362">
            <v>24.000600000000002</v>
          </cell>
          <cell r="G362">
            <v>640.28928000000008</v>
          </cell>
          <cell r="H362">
            <v>217.69835520000004</v>
          </cell>
          <cell r="I362">
            <v>857.98763520000011</v>
          </cell>
          <cell r="K362">
            <v>128.69814528000001</v>
          </cell>
          <cell r="L362">
            <v>986.68578048000018</v>
          </cell>
          <cell r="M362">
            <v>77.02293657600012</v>
          </cell>
          <cell r="N362">
            <v>-6.9578081821138324E-2</v>
          </cell>
          <cell r="O362">
            <v>1184.0229365760001</v>
          </cell>
        </row>
        <row r="363">
          <cell r="A363">
            <v>60000264</v>
          </cell>
          <cell r="B363" t="str">
            <v>Определение  содержания афлатоксина М1 в продовольственном сырье, пищевых продуктах</v>
          </cell>
          <cell r="C363">
            <v>1126</v>
          </cell>
          <cell r="D363">
            <v>6.67</v>
          </cell>
          <cell r="E363">
            <v>587.23507080000013</v>
          </cell>
          <cell r="F363">
            <v>111.30240000000001</v>
          </cell>
          <cell r="G363">
            <v>698.53747080000016</v>
          </cell>
          <cell r="H363">
            <v>237.50274007200008</v>
          </cell>
          <cell r="I363">
            <v>936.04021087200022</v>
          </cell>
          <cell r="K363">
            <v>140.40603163080002</v>
          </cell>
          <cell r="L363">
            <v>1076.4462425028003</v>
          </cell>
          <cell r="M363">
            <v>165.73549100336027</v>
          </cell>
          <cell r="N363">
            <v>-0.14718960124632349</v>
          </cell>
          <cell r="O363">
            <v>1291.7354910033603</v>
          </cell>
        </row>
        <row r="364">
          <cell r="A364">
            <v>60000265</v>
          </cell>
          <cell r="B364" t="str">
            <v>Определение содержания витамина С в готовых пищевых  продуктах.</v>
          </cell>
          <cell r="C364">
            <v>200</v>
          </cell>
          <cell r="D364">
            <v>1.97</v>
          </cell>
          <cell r="E364">
            <v>173.4412428</v>
          </cell>
          <cell r="G364">
            <v>173.4412428</v>
          </cell>
          <cell r="H364">
            <v>58.970022552000003</v>
          </cell>
          <cell r="I364">
            <v>232.41126535199999</v>
          </cell>
          <cell r="K364">
            <v>34.861689802799994</v>
          </cell>
          <cell r="L364">
            <v>267.2729551548</v>
          </cell>
          <cell r="M364">
            <v>120.72754618575999</v>
          </cell>
          <cell r="N364">
            <v>-0.60363773092879991</v>
          </cell>
          <cell r="O364">
            <v>320.72754618575999</v>
          </cell>
        </row>
        <row r="365">
          <cell r="A365">
            <v>60000266</v>
          </cell>
          <cell r="B365" t="str">
            <v>Определение массовой доли нитритов в мясных продуктах</v>
          </cell>
          <cell r="C365">
            <v>480</v>
          </cell>
          <cell r="D365">
            <v>4.67</v>
          </cell>
          <cell r="E365">
            <v>411.15259080000004</v>
          </cell>
          <cell r="G365">
            <v>411.15259080000004</v>
          </cell>
          <cell r="H365">
            <v>139.79188087200004</v>
          </cell>
          <cell r="I365">
            <v>550.94447167200008</v>
          </cell>
          <cell r="K365">
            <v>82.641670750800003</v>
          </cell>
          <cell r="L365">
            <v>633.58614242280009</v>
          </cell>
          <cell r="M365">
            <v>280.30337090736009</v>
          </cell>
          <cell r="N365">
            <v>-0.58396535605700017</v>
          </cell>
          <cell r="O365">
            <v>760.30337090736009</v>
          </cell>
        </row>
        <row r="366">
          <cell r="A366">
            <v>60000267</v>
          </cell>
          <cell r="B366" t="str">
            <v>Определение стойкости эмульсии  в майонезе</v>
          </cell>
          <cell r="C366">
            <v>149</v>
          </cell>
          <cell r="D366">
            <v>1.5</v>
          </cell>
          <cell r="E366">
            <v>132.06186000000002</v>
          </cell>
          <cell r="F366">
            <v>0</v>
          </cell>
          <cell r="G366">
            <v>132.06186000000002</v>
          </cell>
          <cell r="H366">
            <v>44.901032400000013</v>
          </cell>
          <cell r="I366">
            <v>176.96289240000004</v>
          </cell>
          <cell r="K366">
            <v>26.544433860000005</v>
          </cell>
          <cell r="L366">
            <v>203.50732626000004</v>
          </cell>
          <cell r="M366">
            <v>95.208791512000033</v>
          </cell>
          <cell r="N366">
            <v>-0.63898517793288612</v>
          </cell>
          <cell r="O366">
            <v>244.20879151200003</v>
          </cell>
        </row>
        <row r="367">
          <cell r="A367">
            <v>60000268</v>
          </cell>
          <cell r="B367" t="str">
            <v>Определение массовой доли жира методом Сокслета в пищевых продуктах и продовольственном сырье</v>
          </cell>
          <cell r="C367">
            <v>551</v>
          </cell>
          <cell r="D367">
            <v>4.42</v>
          </cell>
          <cell r="E367">
            <v>389.14228080000004</v>
          </cell>
          <cell r="G367">
            <v>389.14228080000004</v>
          </cell>
          <cell r="H367">
            <v>132.30837547200002</v>
          </cell>
          <cell r="I367">
            <v>521.45065627200006</v>
          </cell>
          <cell r="K367">
            <v>78.217598440800003</v>
          </cell>
          <cell r="L367">
            <v>599.66825471280004</v>
          </cell>
          <cell r="M367">
            <v>168.60190565536004</v>
          </cell>
          <cell r="N367">
            <v>-0.30599256924747736</v>
          </cell>
          <cell r="O367">
            <v>719.60190565536004</v>
          </cell>
        </row>
        <row r="368">
          <cell r="A368">
            <v>60000269</v>
          </cell>
          <cell r="B368" t="str">
            <v>Определение массовой доли жира методом Гербера в  пищевых продуктах, продовольственном сырье</v>
          </cell>
          <cell r="C368">
            <v>318</v>
          </cell>
          <cell r="D368">
            <v>1.97</v>
          </cell>
          <cell r="E368">
            <v>173.4412428</v>
          </cell>
          <cell r="F368">
            <v>4.8756000000000004</v>
          </cell>
          <cell r="G368">
            <v>178.31684279999999</v>
          </cell>
          <cell r="H368">
            <v>60.627726551999999</v>
          </cell>
          <cell r="I368">
            <v>238.94456935199997</v>
          </cell>
          <cell r="K368">
            <v>35.841685402799996</v>
          </cell>
          <cell r="L368">
            <v>274.78625475479998</v>
          </cell>
          <cell r="M368">
            <v>11.743505705759958</v>
          </cell>
          <cell r="N368">
            <v>-3.6929263225660244E-2</v>
          </cell>
          <cell r="O368">
            <v>329.74350570575996</v>
          </cell>
        </row>
        <row r="369">
          <cell r="A369">
            <v>60000270</v>
          </cell>
          <cell r="B369" t="str">
            <v>Определение  массовой доли жира экстракционно-весовым методом в  продовольственном сырье, пищевых продуктах</v>
          </cell>
          <cell r="C369">
            <v>400</v>
          </cell>
          <cell r="D369">
            <v>4.67</v>
          </cell>
          <cell r="E369">
            <v>411.15259080000004</v>
          </cell>
          <cell r="G369">
            <v>411.15259080000004</v>
          </cell>
          <cell r="H369">
            <v>139.79188087200004</v>
          </cell>
          <cell r="I369">
            <v>550.94447167200008</v>
          </cell>
          <cell r="K369">
            <v>82.641670750800003</v>
          </cell>
          <cell r="L369">
            <v>633.58614242280009</v>
          </cell>
          <cell r="M369">
            <v>360.30337090736009</v>
          </cell>
          <cell r="N369">
            <v>-0.90075842726840027</v>
          </cell>
          <cell r="O369">
            <v>760.30337090736009</v>
          </cell>
        </row>
        <row r="370">
          <cell r="A370">
            <v>60000271</v>
          </cell>
          <cell r="B370" t="str">
            <v>Определение  массовой доли поваренной соли   в пищевых продуктах</v>
          </cell>
          <cell r="C370">
            <v>200</v>
          </cell>
          <cell r="D370">
            <v>1.97</v>
          </cell>
          <cell r="E370">
            <v>173.4412428</v>
          </cell>
          <cell r="G370">
            <v>173.4412428</v>
          </cell>
          <cell r="H370">
            <v>58.970022552000003</v>
          </cell>
          <cell r="I370">
            <v>232.41126535199999</v>
          </cell>
          <cell r="K370">
            <v>34.861689802799994</v>
          </cell>
          <cell r="L370">
            <v>267.2729551548</v>
          </cell>
          <cell r="M370">
            <v>120.72754618575999</v>
          </cell>
          <cell r="N370">
            <v>-0.60363773092879991</v>
          </cell>
          <cell r="O370">
            <v>320.72754618575999</v>
          </cell>
        </row>
        <row r="371">
          <cell r="A371">
            <v>60000272</v>
          </cell>
          <cell r="B371" t="str">
            <v>Определение  массовой доли сахара в кондитерских изделиях, пищевых продуктах</v>
          </cell>
          <cell r="C371">
            <v>695</v>
          </cell>
          <cell r="D371">
            <v>4.67</v>
          </cell>
          <cell r="E371">
            <v>411.15259080000004</v>
          </cell>
          <cell r="G371">
            <v>411.15259080000004</v>
          </cell>
          <cell r="H371">
            <v>139.79188087200004</v>
          </cell>
          <cell r="I371">
            <v>550.94447167200008</v>
          </cell>
          <cell r="K371">
            <v>82.641670750800003</v>
          </cell>
          <cell r="L371">
            <v>633.58614242280009</v>
          </cell>
          <cell r="M371">
            <v>65.30337090736009</v>
          </cell>
          <cell r="N371">
            <v>-9.3961684758791492E-2</v>
          </cell>
          <cell r="O371">
            <v>760.30337090736009</v>
          </cell>
        </row>
        <row r="372">
          <cell r="A372">
            <v>60000273</v>
          </cell>
          <cell r="B372" t="str">
            <v>Определение посторонних примесей в пищевых продуктах</v>
          </cell>
          <cell r="C372">
            <v>54</v>
          </cell>
          <cell r="D372">
            <v>0.33</v>
          </cell>
          <cell r="E372">
            <v>29.053609200000004</v>
          </cell>
          <cell r="F372">
            <v>0</v>
          </cell>
          <cell r="G372">
            <v>29.053609200000004</v>
          </cell>
          <cell r="H372">
            <v>9.8782271280000025</v>
          </cell>
          <cell r="I372">
            <v>38.931836328000003</v>
          </cell>
          <cell r="K372">
            <v>5.8397754492000002</v>
          </cell>
          <cell r="L372">
            <v>44.7716117772</v>
          </cell>
          <cell r="M372">
            <v>-0.27406586736000094</v>
          </cell>
          <cell r="N372">
            <v>5.0752938400000173E-3</v>
          </cell>
          <cell r="O372">
            <v>53.725934132639999</v>
          </cell>
        </row>
        <row r="373">
          <cell r="A373">
            <v>60000274</v>
          </cell>
          <cell r="B373" t="str">
            <v>Определение  металломагнитной примеси в пищевых продуктах</v>
          </cell>
          <cell r="C373">
            <v>160</v>
          </cell>
          <cell r="D373">
            <v>1</v>
          </cell>
          <cell r="E373">
            <v>88.041240000000016</v>
          </cell>
          <cell r="F373">
            <v>0</v>
          </cell>
          <cell r="G373">
            <v>88.041240000000016</v>
          </cell>
          <cell r="H373">
            <v>29.934021600000008</v>
          </cell>
          <cell r="I373">
            <v>117.97526160000002</v>
          </cell>
          <cell r="K373">
            <v>17.696289240000002</v>
          </cell>
          <cell r="L373">
            <v>135.67155084000004</v>
          </cell>
          <cell r="M373">
            <v>2.8058610080000506</v>
          </cell>
          <cell r="N373">
            <v>-1.7536631300000317E-2</v>
          </cell>
          <cell r="O373">
            <v>162.80586100800005</v>
          </cell>
        </row>
        <row r="374">
          <cell r="A374">
            <v>60000275</v>
          </cell>
          <cell r="B374" t="str">
            <v>Определение массовой доли минеральных примесей в пищевых продуктах</v>
          </cell>
          <cell r="C374">
            <v>232</v>
          </cell>
          <cell r="D374">
            <v>3.25</v>
          </cell>
          <cell r="E374">
            <v>286.13403000000005</v>
          </cell>
          <cell r="F374">
            <v>0</v>
          </cell>
          <cell r="G374">
            <v>286.13403000000005</v>
          </cell>
          <cell r="H374">
            <v>97.285570200000024</v>
          </cell>
          <cell r="I374">
            <v>383.4196002000001</v>
          </cell>
          <cell r="K374">
            <v>57.512940030000017</v>
          </cell>
          <cell r="L374">
            <v>440.93254023000014</v>
          </cell>
          <cell r="M374">
            <v>297.11904827600017</v>
          </cell>
          <cell r="N374">
            <v>-1.2806855529137939</v>
          </cell>
          <cell r="O374">
            <v>529.11904827600017</v>
          </cell>
        </row>
        <row r="375">
          <cell r="A375">
            <v>60000277</v>
          </cell>
          <cell r="B375" t="str">
            <v>Определение перекисного числа в растительных маслах</v>
          </cell>
          <cell r="C375">
            <v>384</v>
          </cell>
          <cell r="D375">
            <v>2.38</v>
          </cell>
          <cell r="E375">
            <v>209.53815119999999</v>
          </cell>
          <cell r="F375">
            <v>19.6248</v>
          </cell>
          <cell r="G375">
            <v>229.16295119999998</v>
          </cell>
          <cell r="H375">
            <v>77.915403408000003</v>
          </cell>
          <cell r="I375">
            <v>307.07835460799998</v>
          </cell>
          <cell r="K375">
            <v>46.061753191199998</v>
          </cell>
          <cell r="L375">
            <v>353.1401077992</v>
          </cell>
          <cell r="M375">
            <v>39.76812935903996</v>
          </cell>
          <cell r="N375">
            <v>-0.1035628368724999</v>
          </cell>
          <cell r="O375">
            <v>423.76812935903996</v>
          </cell>
        </row>
        <row r="376">
          <cell r="A376">
            <v>60000278</v>
          </cell>
          <cell r="B376" t="str">
            <v>Определение перекисного числа в животных  жирах</v>
          </cell>
          <cell r="C376">
            <v>329</v>
          </cell>
          <cell r="D376">
            <v>2.38</v>
          </cell>
          <cell r="E376">
            <v>209.53815119999999</v>
          </cell>
          <cell r="F376">
            <v>19.6248</v>
          </cell>
          <cell r="G376">
            <v>229.16295119999998</v>
          </cell>
          <cell r="H376">
            <v>77.915403408000003</v>
          </cell>
          <cell r="I376">
            <v>307.07835460799998</v>
          </cell>
          <cell r="K376">
            <v>46.061753191199998</v>
          </cell>
          <cell r="L376">
            <v>353.1401077992</v>
          </cell>
          <cell r="M376">
            <v>94.76812935903996</v>
          </cell>
          <cell r="N376">
            <v>-0.28804902540741628</v>
          </cell>
          <cell r="O376">
            <v>423.76812935903996</v>
          </cell>
        </row>
        <row r="377">
          <cell r="A377">
            <v>60000279</v>
          </cell>
          <cell r="B377" t="str">
            <v>Определение кислотного числа в жировой продукции</v>
          </cell>
          <cell r="C377">
            <v>264</v>
          </cell>
          <cell r="D377">
            <v>1.63</v>
          </cell>
          <cell r="E377">
            <v>143.5072212</v>
          </cell>
          <cell r="F377">
            <v>41.860799999999998</v>
          </cell>
          <cell r="G377">
            <v>185.36802119999999</v>
          </cell>
          <cell r="H377">
            <v>63.025127208000001</v>
          </cell>
          <cell r="I377">
            <v>248.393148408</v>
          </cell>
          <cell r="K377">
            <v>37.2589722612</v>
          </cell>
          <cell r="L377">
            <v>285.65212066920003</v>
          </cell>
          <cell r="M377">
            <v>78.782544803040025</v>
          </cell>
          <cell r="N377">
            <v>-0.29841873031454558</v>
          </cell>
          <cell r="O377">
            <v>342.78254480304003</v>
          </cell>
        </row>
        <row r="378">
          <cell r="A378">
            <v>60000280</v>
          </cell>
          <cell r="B378" t="str">
            <v>Качественное  определение соды в молоке, молочной продукции</v>
          </cell>
          <cell r="C378">
            <v>116</v>
          </cell>
          <cell r="D378">
            <v>1.17</v>
          </cell>
          <cell r="E378">
            <v>103.0082508</v>
          </cell>
          <cell r="G378">
            <v>103.0082508</v>
          </cell>
          <cell r="H378">
            <v>35.022805271999999</v>
          </cell>
          <cell r="I378">
            <v>138.03105607200001</v>
          </cell>
          <cell r="K378">
            <v>20.7046584108</v>
          </cell>
          <cell r="L378">
            <v>158.73571448280001</v>
          </cell>
          <cell r="M378">
            <v>74.482857379360013</v>
          </cell>
          <cell r="N378">
            <v>-0.6420935980979311</v>
          </cell>
          <cell r="O378">
            <v>190.48285737936001</v>
          </cell>
        </row>
        <row r="379">
          <cell r="A379">
            <v>60000281</v>
          </cell>
          <cell r="B379" t="str">
            <v>Определения пастеризации  в молоке, молочной продукции</v>
          </cell>
          <cell r="C379">
            <v>166</v>
          </cell>
          <cell r="D379">
            <v>1</v>
          </cell>
          <cell r="E379">
            <v>88.041240000000016</v>
          </cell>
          <cell r="F379">
            <v>3.2436000000000003</v>
          </cell>
          <cell r="G379">
            <v>91.284840000000017</v>
          </cell>
          <cell r="H379">
            <v>31.036845600000007</v>
          </cell>
          <cell r="I379">
            <v>122.32168560000002</v>
          </cell>
          <cell r="K379">
            <v>18.348252840000004</v>
          </cell>
          <cell r="L379">
            <v>140.66993844000004</v>
          </cell>
          <cell r="M379">
            <v>2.8039261280000289</v>
          </cell>
          <cell r="N379">
            <v>-1.6891121253012221E-2</v>
          </cell>
          <cell r="O379">
            <v>168.80392612800003</v>
          </cell>
        </row>
        <row r="380">
          <cell r="A380">
            <v>60000282</v>
          </cell>
          <cell r="B380" t="str">
            <v>Определение остаточной активности кислой фосфатазы в вареных колбасных изделиях</v>
          </cell>
          <cell r="C380">
            <v>530</v>
          </cell>
          <cell r="D380">
            <v>4.63</v>
          </cell>
          <cell r="E380">
            <v>407.6309412</v>
          </cell>
          <cell r="G380">
            <v>407.6309412</v>
          </cell>
          <cell r="H380">
            <v>138.59452000800002</v>
          </cell>
          <cell r="I380">
            <v>546.22546120800007</v>
          </cell>
          <cell r="K380">
            <v>81.933819181200008</v>
          </cell>
          <cell r="L380">
            <v>628.15928038920003</v>
          </cell>
          <cell r="M380">
            <v>223.79113646704002</v>
          </cell>
          <cell r="N380">
            <v>-0.42224742729630194</v>
          </cell>
          <cell r="O380">
            <v>753.79113646704002</v>
          </cell>
        </row>
        <row r="381">
          <cell r="A381">
            <v>60000283</v>
          </cell>
          <cell r="B381" t="str">
            <v>Определение растворимости пищевых продуктов</v>
          </cell>
          <cell r="C381">
            <v>77</v>
          </cell>
          <cell r="D381">
            <v>0.5</v>
          </cell>
          <cell r="E381">
            <v>44.020620000000008</v>
          </cell>
          <cell r="F381">
            <v>0</v>
          </cell>
          <cell r="G381">
            <v>44.020620000000008</v>
          </cell>
          <cell r="H381">
            <v>14.967010800000004</v>
          </cell>
          <cell r="I381">
            <v>58.987630800000012</v>
          </cell>
          <cell r="K381">
            <v>8.8481446200000011</v>
          </cell>
          <cell r="L381">
            <v>67.835775420000019</v>
          </cell>
          <cell r="M381">
            <v>4.4029305040000253</v>
          </cell>
          <cell r="N381">
            <v>-5.7180915636363967E-2</v>
          </cell>
          <cell r="O381">
            <v>81.402930504000025</v>
          </cell>
        </row>
        <row r="382">
          <cell r="A382">
            <v>60000284</v>
          </cell>
          <cell r="B382" t="str">
            <v>Определение  массовой доли мышьяка в продовольственном сырье, пищевых продуктах</v>
          </cell>
          <cell r="C382">
            <v>792</v>
          </cell>
          <cell r="D382">
            <v>5.58</v>
          </cell>
          <cell r="E382">
            <v>491.27011920000007</v>
          </cell>
          <cell r="G382">
            <v>491.27011920000007</v>
          </cell>
          <cell r="H382">
            <v>167.03184052800003</v>
          </cell>
          <cell r="I382">
            <v>658.30195972800016</v>
          </cell>
          <cell r="K382">
            <v>98.745293959200026</v>
          </cell>
          <cell r="L382">
            <v>757.04725368720017</v>
          </cell>
          <cell r="M382">
            <v>116.45670442464018</v>
          </cell>
          <cell r="N382">
            <v>-0.14704129346545478</v>
          </cell>
          <cell r="O382">
            <v>908.45670442464018</v>
          </cell>
        </row>
        <row r="383">
          <cell r="A383">
            <v>60000285</v>
          </cell>
          <cell r="B383" t="str">
            <v>Определение кислотности в пищевых продуктах</v>
          </cell>
          <cell r="C383">
            <v>185</v>
          </cell>
          <cell r="D383">
            <v>1.33</v>
          </cell>
          <cell r="E383">
            <v>117.09484920000003</v>
          </cell>
          <cell r="G383">
            <v>117.09484920000003</v>
          </cell>
          <cell r="H383">
            <v>39.812248728000014</v>
          </cell>
          <cell r="I383">
            <v>156.90709792800004</v>
          </cell>
          <cell r="K383">
            <v>23.536064689200007</v>
          </cell>
          <cell r="L383">
            <v>180.44316261720004</v>
          </cell>
          <cell r="M383">
            <v>31.531795140640043</v>
          </cell>
          <cell r="N383">
            <v>-0.17044213589535159</v>
          </cell>
          <cell r="O383">
            <v>216.53179514064004</v>
          </cell>
        </row>
        <row r="384">
          <cell r="A384">
            <v>60000286</v>
          </cell>
          <cell r="B384" t="str">
            <v>Определение кислотности в консервах</v>
          </cell>
          <cell r="C384">
            <v>231</v>
          </cell>
          <cell r="D384">
            <v>2.5</v>
          </cell>
          <cell r="E384">
            <v>220.10310000000001</v>
          </cell>
          <cell r="G384">
            <v>220.10310000000001</v>
          </cell>
          <cell r="H384">
            <v>74.835054000000014</v>
          </cell>
          <cell r="I384">
            <v>294.93815400000005</v>
          </cell>
          <cell r="K384">
            <v>44.240723100000004</v>
          </cell>
          <cell r="L384">
            <v>339.17887710000008</v>
          </cell>
          <cell r="M384">
            <v>176.01465252000008</v>
          </cell>
          <cell r="N384">
            <v>-0.76196819272727312</v>
          </cell>
          <cell r="O384">
            <v>407.01465252000008</v>
          </cell>
        </row>
        <row r="385">
          <cell r="A385">
            <v>60000287</v>
          </cell>
          <cell r="B385" t="str">
            <v>Определение массовой доли глазури в рыбе</v>
          </cell>
          <cell r="C385">
            <v>81</v>
          </cell>
          <cell r="D385">
            <v>0.5</v>
          </cell>
          <cell r="E385">
            <v>44.020620000000008</v>
          </cell>
          <cell r="F385">
            <v>0</v>
          </cell>
          <cell r="G385">
            <v>44.020620000000008</v>
          </cell>
          <cell r="H385">
            <v>14.967010800000004</v>
          </cell>
          <cell r="I385">
            <v>58.987630800000012</v>
          </cell>
          <cell r="K385">
            <v>8.8481446200000011</v>
          </cell>
          <cell r="L385">
            <v>67.835775420000019</v>
          </cell>
          <cell r="M385">
            <v>0.40293050400002528</v>
          </cell>
          <cell r="N385">
            <v>-4.9744506666669786E-3</v>
          </cell>
          <cell r="O385">
            <v>81.402930504000025</v>
          </cell>
        </row>
        <row r="386">
          <cell r="A386">
            <v>60001020</v>
          </cell>
          <cell r="B386" t="str">
            <v>Определение кислотности  жировой фазы в коровьем масле и спрэдах продукции</v>
          </cell>
          <cell r="C386">
            <v>211</v>
          </cell>
          <cell r="D386">
            <v>1</v>
          </cell>
          <cell r="E386">
            <v>88.041240000000016</v>
          </cell>
          <cell r="G386">
            <v>88.041240000000016</v>
          </cell>
          <cell r="H386">
            <v>29.934021600000008</v>
          </cell>
          <cell r="I386">
            <v>117.97526160000002</v>
          </cell>
          <cell r="K386">
            <v>17.696289240000002</v>
          </cell>
          <cell r="L386">
            <v>135.67155084000004</v>
          </cell>
          <cell r="M386">
            <v>-48.194138991999949</v>
          </cell>
          <cell r="N386">
            <v>0.22840824166824619</v>
          </cell>
          <cell r="O386">
            <v>162.80586100800005</v>
          </cell>
        </row>
        <row r="387">
          <cell r="A387">
            <v>60000288</v>
          </cell>
          <cell r="B387" t="str">
            <v>Определение объемной доли этилового спирта  (крепость) в алкогольной продукции</v>
          </cell>
          <cell r="C387">
            <v>450</v>
          </cell>
          <cell r="D387">
            <v>2.5</v>
          </cell>
          <cell r="E387">
            <v>220.10310000000001</v>
          </cell>
          <cell r="G387">
            <v>220.10310000000001</v>
          </cell>
          <cell r="H387">
            <v>74.835054000000014</v>
          </cell>
          <cell r="I387">
            <v>294.93815400000005</v>
          </cell>
          <cell r="K387">
            <v>44.240723100000004</v>
          </cell>
          <cell r="L387">
            <v>339.17887710000008</v>
          </cell>
          <cell r="M387">
            <v>-42.985347479999916</v>
          </cell>
          <cell r="N387">
            <v>9.5522994399999811E-2</v>
          </cell>
          <cell r="O387">
            <v>407.01465252000008</v>
          </cell>
        </row>
        <row r="388">
          <cell r="A388">
            <v>60000291</v>
          </cell>
          <cell r="B388" t="str">
            <v>Определение  продолжительности растворения сахара в воде</v>
          </cell>
          <cell r="C388">
            <v>75</v>
          </cell>
          <cell r="D388">
            <v>0.5</v>
          </cell>
          <cell r="E388">
            <v>44.020620000000008</v>
          </cell>
          <cell r="F388">
            <v>0</v>
          </cell>
          <cell r="G388">
            <v>44.020620000000008</v>
          </cell>
          <cell r="H388">
            <v>14.967010800000004</v>
          </cell>
          <cell r="I388">
            <v>58.987630800000012</v>
          </cell>
          <cell r="K388">
            <v>8.8481446200000011</v>
          </cell>
          <cell r="L388">
            <v>67.835775420000019</v>
          </cell>
          <cell r="M388">
            <v>6.4029305040000253</v>
          </cell>
          <cell r="N388">
            <v>-8.5372406720000335E-2</v>
          </cell>
          <cell r="O388">
            <v>81.402930504000025</v>
          </cell>
        </row>
        <row r="389">
          <cell r="A389">
            <v>60000292</v>
          </cell>
          <cell r="B389" t="str">
            <v>Определение массовой доли нитрата в овощах потенциометрическим методом</v>
          </cell>
          <cell r="C389">
            <v>258</v>
          </cell>
          <cell r="D389">
            <v>1.8</v>
          </cell>
          <cell r="E389">
            <v>158.47423200000003</v>
          </cell>
          <cell r="G389">
            <v>158.47423200000003</v>
          </cell>
          <cell r="H389">
            <v>53.881238880000012</v>
          </cell>
          <cell r="I389">
            <v>212.35547088000004</v>
          </cell>
          <cell r="K389">
            <v>31.853320632000006</v>
          </cell>
          <cell r="L389">
            <v>244.20879151200006</v>
          </cell>
          <cell r="M389">
            <v>35.050549814400085</v>
          </cell>
          <cell r="N389">
            <v>-0.13585484424186078</v>
          </cell>
          <cell r="O389">
            <v>293.05054981440009</v>
          </cell>
        </row>
        <row r="390">
          <cell r="A390">
            <v>60000293</v>
          </cell>
          <cell r="B390" t="str">
            <v>Определение рефракции в растительных маслах</v>
          </cell>
          <cell r="C390">
            <v>379</v>
          </cell>
          <cell r="D390">
            <v>2.2999999999999998</v>
          </cell>
          <cell r="E390">
            <v>202.49485200000001</v>
          </cell>
          <cell r="G390">
            <v>202.49485200000001</v>
          </cell>
          <cell r="H390">
            <v>68.848249680000009</v>
          </cell>
          <cell r="I390">
            <v>271.34310168000002</v>
          </cell>
          <cell r="K390">
            <v>40.701465251999998</v>
          </cell>
          <cell r="L390">
            <v>312.04456693200001</v>
          </cell>
          <cell r="M390">
            <v>-4.5465196815999889</v>
          </cell>
          <cell r="N390">
            <v>1.1996094146701818E-2</v>
          </cell>
          <cell r="O390">
            <v>374.45348031840001</v>
          </cell>
        </row>
        <row r="391">
          <cell r="A391">
            <v>60000294</v>
          </cell>
          <cell r="B391" t="str">
            <v>Определение массовой доли осадка в соках и экстрактах</v>
          </cell>
          <cell r="C391">
            <v>203</v>
          </cell>
          <cell r="D391">
            <v>2.2999999999999998</v>
          </cell>
          <cell r="E391">
            <v>202.49485200000001</v>
          </cell>
          <cell r="F391">
            <v>0</v>
          </cell>
          <cell r="G391">
            <v>202.49485200000001</v>
          </cell>
          <cell r="H391">
            <v>68.848249680000009</v>
          </cell>
          <cell r="I391">
            <v>271.34310168000002</v>
          </cell>
          <cell r="K391">
            <v>40.701465251999998</v>
          </cell>
          <cell r="L391">
            <v>312.04456693200001</v>
          </cell>
          <cell r="M391">
            <v>171.45348031840001</v>
          </cell>
          <cell r="N391">
            <v>-0.84459842521379314</v>
          </cell>
          <cell r="O391">
            <v>374.45348031840001</v>
          </cell>
        </row>
        <row r="392">
          <cell r="A392">
            <v>60000295</v>
          </cell>
          <cell r="B392" t="str">
            <v>Определение массовой доли мякоти в плодах и овощах</v>
          </cell>
          <cell r="C392">
            <v>139</v>
          </cell>
          <cell r="D392">
            <v>2.2999999999999998</v>
          </cell>
          <cell r="E392">
            <v>202.49485200000001</v>
          </cell>
          <cell r="F392">
            <v>0</v>
          </cell>
          <cell r="G392">
            <v>202.49485200000001</v>
          </cell>
          <cell r="H392">
            <v>68.848249680000009</v>
          </cell>
          <cell r="I392">
            <v>271.34310168000002</v>
          </cell>
          <cell r="K392">
            <v>40.701465251999998</v>
          </cell>
          <cell r="L392">
            <v>312.04456693200001</v>
          </cell>
          <cell r="M392">
            <v>235.45348031840001</v>
          </cell>
          <cell r="N392">
            <v>-1.6939099303482015</v>
          </cell>
          <cell r="O392">
            <v>374.45348031840001</v>
          </cell>
        </row>
        <row r="393">
          <cell r="A393">
            <v>60000296</v>
          </cell>
          <cell r="B393" t="str">
            <v>Определение  массовой доли диоксида серы в продуктах переработки плодов и овощей</v>
          </cell>
          <cell r="C393">
            <v>396</v>
          </cell>
          <cell r="D393">
            <v>2.15</v>
          </cell>
          <cell r="E393">
            <v>189.28866600000001</v>
          </cell>
          <cell r="F393">
            <v>1.4483999999999999</v>
          </cell>
          <cell r="G393">
            <v>190.737066</v>
          </cell>
          <cell r="H393">
            <v>64.850602440000003</v>
          </cell>
          <cell r="I393">
            <v>255.58766844000002</v>
          </cell>
          <cell r="K393">
            <v>38.338150266</v>
          </cell>
          <cell r="L393">
            <v>293.92581870600003</v>
          </cell>
          <cell r="M393">
            <v>-43.289017552799976</v>
          </cell>
          <cell r="N393">
            <v>0.10931570089090903</v>
          </cell>
          <cell r="O393">
            <v>352.71098244720002</v>
          </cell>
        </row>
        <row r="394">
          <cell r="A394">
            <v>60000297</v>
          </cell>
          <cell r="B394" t="str">
            <v>Определение массовой доли сорбиновой кислоты в пищевых продуктах</v>
          </cell>
          <cell r="C394">
            <v>680</v>
          </cell>
          <cell r="D394">
            <v>3.05</v>
          </cell>
          <cell r="E394">
            <v>268.52578200000005</v>
          </cell>
          <cell r="F394">
            <v>77.265000000000001</v>
          </cell>
          <cell r="G394">
            <v>345.79078200000004</v>
          </cell>
          <cell r="H394">
            <v>117.56886588000002</v>
          </cell>
          <cell r="I394">
            <v>463.35964788000007</v>
          </cell>
          <cell r="K394">
            <v>69.503947182000005</v>
          </cell>
          <cell r="L394">
            <v>532.86359506200006</v>
          </cell>
          <cell r="M394">
            <v>-40.563685925599998</v>
          </cell>
          <cell r="N394">
            <v>5.9652479302352936E-2</v>
          </cell>
          <cell r="O394">
            <v>639.4363140744</v>
          </cell>
        </row>
        <row r="395">
          <cell r="A395">
            <v>60000298</v>
          </cell>
          <cell r="B395" t="str">
            <v>Определение массовой доли бензойной кислоты в пищевых продуктах</v>
          </cell>
          <cell r="C395">
            <v>765</v>
          </cell>
          <cell r="D395">
            <v>3.25</v>
          </cell>
          <cell r="E395">
            <v>286.13403000000005</v>
          </cell>
          <cell r="F395">
            <v>119.79900000000001</v>
          </cell>
          <cell r="G395">
            <v>405.93303000000003</v>
          </cell>
          <cell r="H395">
            <v>138.01723020000003</v>
          </cell>
          <cell r="I395">
            <v>543.9502602</v>
          </cell>
          <cell r="K395">
            <v>81.592539029999998</v>
          </cell>
          <cell r="L395">
            <v>625.54279923000001</v>
          </cell>
          <cell r="M395">
            <v>-14.348640924000051</v>
          </cell>
          <cell r="N395">
            <v>1.8756393364705949E-2</v>
          </cell>
          <cell r="O395">
            <v>750.65135907599995</v>
          </cell>
        </row>
        <row r="396">
          <cell r="A396">
            <v>60000300</v>
          </cell>
          <cell r="B396" t="str">
            <v>Определение массовой доли летучих кислот в винодельческой продукции</v>
          </cell>
          <cell r="C396">
            <v>320</v>
          </cell>
          <cell r="D396">
            <v>1.5</v>
          </cell>
          <cell r="E396">
            <v>132.06186000000002</v>
          </cell>
          <cell r="F396">
            <v>40.830600000000004</v>
          </cell>
          <cell r="G396">
            <v>172.89246000000003</v>
          </cell>
          <cell r="H396">
            <v>58.783436400000014</v>
          </cell>
          <cell r="I396">
            <v>231.67589640000006</v>
          </cell>
          <cell r="K396">
            <v>34.751384460000004</v>
          </cell>
          <cell r="L396">
            <v>266.42728086000005</v>
          </cell>
          <cell r="M396">
            <v>-0.28726296799993634</v>
          </cell>
          <cell r="N396">
            <v>8.9769677499980101E-4</v>
          </cell>
          <cell r="O396">
            <v>319.71273703200006</v>
          </cell>
        </row>
        <row r="397">
          <cell r="A397">
            <v>60000301</v>
          </cell>
          <cell r="B397" t="str">
            <v>Определение относительной плотности винодельческой продукции</v>
          </cell>
          <cell r="C397">
            <v>181</v>
          </cell>
          <cell r="D397">
            <v>0.8</v>
          </cell>
          <cell r="E397">
            <v>70.432992000000013</v>
          </cell>
          <cell r="F397">
            <v>0</v>
          </cell>
          <cell r="G397">
            <v>70.432992000000013</v>
          </cell>
          <cell r="H397">
            <v>23.947217280000007</v>
          </cell>
          <cell r="I397">
            <v>94.380209280000017</v>
          </cell>
          <cell r="K397">
            <v>14.157031392000002</v>
          </cell>
          <cell r="L397">
            <v>108.53724067200002</v>
          </cell>
          <cell r="M397">
            <v>-50.755311193599965</v>
          </cell>
          <cell r="N397">
            <v>0.28041608394254125</v>
          </cell>
          <cell r="O397">
            <v>130.24468880640003</v>
          </cell>
        </row>
        <row r="398">
          <cell r="A398">
            <v>60000302</v>
          </cell>
          <cell r="B398" t="str">
            <v>Определение приведённого экстракта в винодельческой продукции</v>
          </cell>
          <cell r="C398">
            <v>551</v>
          </cell>
          <cell r="D398">
            <v>3.13</v>
          </cell>
          <cell r="E398">
            <v>275.56908120000003</v>
          </cell>
          <cell r="F398">
            <v>1.7850000000000001</v>
          </cell>
          <cell r="G398">
            <v>277.35408120000005</v>
          </cell>
          <cell r="H398">
            <v>94.300387608000023</v>
          </cell>
          <cell r="I398">
            <v>371.65446880800005</v>
          </cell>
          <cell r="K398">
            <v>55.748170321200007</v>
          </cell>
          <cell r="L398">
            <v>427.40263912920005</v>
          </cell>
          <cell r="M398">
            <v>-38.116833044960003</v>
          </cell>
          <cell r="N398">
            <v>6.9177555435499097E-2</v>
          </cell>
          <cell r="O398">
            <v>512.88316695504</v>
          </cell>
        </row>
        <row r="399">
          <cell r="A399">
            <v>60000303</v>
          </cell>
          <cell r="B399" t="str">
            <v>Определение массовой концентрации общей и свободной сернистой кислоты в винодельческой продукции</v>
          </cell>
          <cell r="C399">
            <v>432</v>
          </cell>
          <cell r="D399">
            <v>1.5</v>
          </cell>
          <cell r="E399">
            <v>132.06186000000002</v>
          </cell>
          <cell r="F399">
            <v>102.08159999999999</v>
          </cell>
          <cell r="G399">
            <v>234.14346</v>
          </cell>
          <cell r="H399">
            <v>79.608776400000011</v>
          </cell>
          <cell r="I399">
            <v>313.75223640000002</v>
          </cell>
          <cell r="K399">
            <v>47.062835460000002</v>
          </cell>
          <cell r="L399">
            <v>360.81507185999999</v>
          </cell>
          <cell r="M399">
            <v>0.97808623199995282</v>
          </cell>
          <cell r="N399">
            <v>-2.2640884999998909E-3</v>
          </cell>
          <cell r="O399">
            <v>432.97808623199995</v>
          </cell>
        </row>
        <row r="400">
          <cell r="A400">
            <v>60000304</v>
          </cell>
          <cell r="B400" t="str">
            <v>Определение массовой доли двуокиси углерода в пиве и безалкогольных напитках</v>
          </cell>
          <cell r="C400">
            <v>86</v>
          </cell>
          <cell r="D400">
            <v>0.5</v>
          </cell>
          <cell r="E400">
            <v>44.020620000000008</v>
          </cell>
          <cell r="F400">
            <v>0</v>
          </cell>
          <cell r="G400">
            <v>44.020620000000008</v>
          </cell>
          <cell r="H400">
            <v>14.967010800000004</v>
          </cell>
          <cell r="I400">
            <v>58.987630800000012</v>
          </cell>
          <cell r="K400">
            <v>8.8481446200000011</v>
          </cell>
          <cell r="L400">
            <v>67.835775420000019</v>
          </cell>
          <cell r="M400">
            <v>-4.5970694959999747</v>
          </cell>
          <cell r="N400">
            <v>5.3454296465115986E-2</v>
          </cell>
          <cell r="O400">
            <v>81.402930504000025</v>
          </cell>
        </row>
        <row r="401">
          <cell r="A401">
            <v>60000305</v>
          </cell>
          <cell r="B401" t="str">
            <v>Определение объемной доли метилового спирта в коньяках</v>
          </cell>
          <cell r="C401">
            <v>450</v>
          </cell>
          <cell r="D401">
            <v>3</v>
          </cell>
          <cell r="E401">
            <v>264.12372000000005</v>
          </cell>
          <cell r="G401">
            <v>264.12372000000005</v>
          </cell>
          <cell r="H401">
            <v>89.802064800000025</v>
          </cell>
          <cell r="I401">
            <v>353.92578480000009</v>
          </cell>
          <cell r="K401">
            <v>53.08886772000001</v>
          </cell>
          <cell r="L401">
            <v>407.01465252000008</v>
          </cell>
          <cell r="M401">
            <v>38.417583024000066</v>
          </cell>
          <cell r="N401">
            <v>-8.5372406720000141E-2</v>
          </cell>
          <cell r="O401">
            <v>488.41758302400007</v>
          </cell>
        </row>
        <row r="402">
          <cell r="A402">
            <v>60000307</v>
          </cell>
          <cell r="B402" t="str">
            <v>Определение стойкости пива и безалкогольных напитков</v>
          </cell>
          <cell r="C402">
            <v>80</v>
          </cell>
          <cell r="D402">
            <v>0.92</v>
          </cell>
          <cell r="E402">
            <v>80.997940800000009</v>
          </cell>
          <cell r="F402">
            <v>0</v>
          </cell>
          <cell r="G402">
            <v>80.997940800000009</v>
          </cell>
          <cell r="H402">
            <v>27.539299872000004</v>
          </cell>
          <cell r="I402">
            <v>108.53724067200001</v>
          </cell>
          <cell r="K402">
            <v>16.280586100800001</v>
          </cell>
          <cell r="L402">
            <v>124.8178267728</v>
          </cell>
          <cell r="M402">
            <v>69.781392127359993</v>
          </cell>
          <cell r="N402">
            <v>-0.87226740159199989</v>
          </cell>
          <cell r="O402">
            <v>149.78139212735999</v>
          </cell>
        </row>
        <row r="403">
          <cell r="A403">
            <v>60000309</v>
          </cell>
          <cell r="B403" t="str">
            <v>Определение качества термической обработки мясных кулинарных изделий из рубленого мяса</v>
          </cell>
          <cell r="C403">
            <v>117</v>
          </cell>
          <cell r="D403">
            <v>1</v>
          </cell>
          <cell r="E403">
            <v>88.041240000000016</v>
          </cell>
          <cell r="F403">
            <v>0.41819999999999996</v>
          </cell>
          <cell r="G403">
            <v>88.459440000000015</v>
          </cell>
          <cell r="H403">
            <v>30.076209600000006</v>
          </cell>
          <cell r="I403">
            <v>118.53564960000003</v>
          </cell>
          <cell r="K403">
            <v>17.780347440000003</v>
          </cell>
          <cell r="L403">
            <v>136.31599704000004</v>
          </cell>
          <cell r="M403">
            <v>46.579196448000033</v>
          </cell>
          <cell r="N403">
            <v>-0.39811279015384643</v>
          </cell>
          <cell r="O403">
            <v>163.57919644800003</v>
          </cell>
        </row>
        <row r="404">
          <cell r="A404">
            <v>60000310</v>
          </cell>
          <cell r="B404" t="str">
            <v>Определение массовой доли окисленных веществ во фритюрном жире</v>
          </cell>
          <cell r="C404">
            <v>153</v>
          </cell>
          <cell r="D404">
            <v>1.1499999999999999</v>
          </cell>
          <cell r="E404">
            <v>101.247426</v>
          </cell>
          <cell r="F404">
            <v>5.5998000000000001</v>
          </cell>
          <cell r="G404">
            <v>106.84722600000001</v>
          </cell>
          <cell r="H404">
            <v>36.328056840000002</v>
          </cell>
          <cell r="I404">
            <v>143.17528284000002</v>
          </cell>
          <cell r="K404">
            <v>21.476292426000004</v>
          </cell>
          <cell r="L404">
            <v>164.65157526600004</v>
          </cell>
          <cell r="M404">
            <v>44.581890319200028</v>
          </cell>
          <cell r="N404">
            <v>-0.29138490404705902</v>
          </cell>
          <cell r="O404">
            <v>197.58189031920003</v>
          </cell>
        </row>
        <row r="405">
          <cell r="A405">
            <v>60000311</v>
          </cell>
          <cell r="B405" t="str">
            <v>Определение массовой доли  золы нерастворимой в 10 % соляной кислоте</v>
          </cell>
          <cell r="C405">
            <v>588</v>
          </cell>
          <cell r="D405">
            <v>3</v>
          </cell>
          <cell r="E405">
            <v>264.12372000000005</v>
          </cell>
          <cell r="F405">
            <v>22.643999999999998</v>
          </cell>
          <cell r="G405">
            <v>286.76772000000005</v>
          </cell>
          <cell r="H405">
            <v>97.501024800000025</v>
          </cell>
          <cell r="I405">
            <v>384.26874480000009</v>
          </cell>
          <cell r="K405">
            <v>57.640311720000014</v>
          </cell>
          <cell r="L405">
            <v>441.90905652000009</v>
          </cell>
          <cell r="M405">
            <v>-57.709132175999912</v>
          </cell>
          <cell r="N405">
            <v>9.8144782612244755E-2</v>
          </cell>
          <cell r="O405">
            <v>530.29086782400009</v>
          </cell>
        </row>
        <row r="406">
          <cell r="A406">
            <v>60000312</v>
          </cell>
          <cell r="B406" t="str">
            <v>Определение  массовой доли редуцирующих сахаров и сахарозы в мёде</v>
          </cell>
          <cell r="C406">
            <v>346</v>
          </cell>
          <cell r="D406">
            <v>3</v>
          </cell>
          <cell r="E406">
            <v>264.12372000000005</v>
          </cell>
          <cell r="F406">
            <v>0.82620000000000005</v>
          </cell>
          <cell r="G406">
            <v>264.94992000000002</v>
          </cell>
          <cell r="H406">
            <v>90.082972800000007</v>
          </cell>
          <cell r="I406">
            <v>355.03289280000001</v>
          </cell>
          <cell r="K406">
            <v>53.254933919999999</v>
          </cell>
          <cell r="L406">
            <v>408.28782672</v>
          </cell>
          <cell r="M406">
            <v>143.94539206399998</v>
          </cell>
          <cell r="N406">
            <v>-0.41602714469364155</v>
          </cell>
          <cell r="O406">
            <v>489.94539206399998</v>
          </cell>
        </row>
        <row r="407">
          <cell r="A407">
            <v>60000313</v>
          </cell>
          <cell r="B407" t="str">
            <v>Качественное определение гидрокисметилфурфураля (оксиметилфурфурола) в мёде</v>
          </cell>
          <cell r="C407">
            <v>338</v>
          </cell>
          <cell r="D407">
            <v>2.08</v>
          </cell>
          <cell r="E407">
            <v>183.12577920000004</v>
          </cell>
          <cell r="G407">
            <v>183.12577920000004</v>
          </cell>
          <cell r="H407">
            <v>62.262764928000017</v>
          </cell>
          <cell r="I407">
            <v>245.38854412800006</v>
          </cell>
          <cell r="K407">
            <v>36.80828161920001</v>
          </cell>
          <cell r="L407">
            <v>282.19682574720008</v>
          </cell>
          <cell r="M407">
            <v>0.63619089664007333</v>
          </cell>
          <cell r="N407">
            <v>-1.8822215876925247E-3</v>
          </cell>
          <cell r="O407">
            <v>338.63619089664007</v>
          </cell>
        </row>
        <row r="408">
          <cell r="A408">
            <v>60000314</v>
          </cell>
          <cell r="B408" t="str">
            <v>Определение диастазного числа в мёде</v>
          </cell>
          <cell r="C408">
            <v>178</v>
          </cell>
          <cell r="D408">
            <v>1.5</v>
          </cell>
          <cell r="E408">
            <v>132.06186000000002</v>
          </cell>
          <cell r="F408">
            <v>25.387800000000002</v>
          </cell>
          <cell r="G408">
            <v>157.44966000000002</v>
          </cell>
          <cell r="H408">
            <v>53.532884400000015</v>
          </cell>
          <cell r="I408">
            <v>210.98254440000005</v>
          </cell>
          <cell r="K408">
            <v>31.647381660000008</v>
          </cell>
          <cell r="L408">
            <v>242.62992606000006</v>
          </cell>
          <cell r="M408">
            <v>113.15591127200008</v>
          </cell>
          <cell r="N408">
            <v>-0.63570736669662964</v>
          </cell>
          <cell r="O408">
            <v>291.15591127200008</v>
          </cell>
        </row>
        <row r="409">
          <cell r="A409">
            <v>60000315</v>
          </cell>
          <cell r="B409" t="str">
            <v>Определение содержания механических примесей в меде</v>
          </cell>
          <cell r="C409">
            <v>120</v>
          </cell>
          <cell r="D409">
            <v>0.5</v>
          </cell>
          <cell r="E409">
            <v>44.020620000000008</v>
          </cell>
          <cell r="F409">
            <v>0</v>
          </cell>
          <cell r="G409">
            <v>44.020620000000008</v>
          </cell>
          <cell r="H409">
            <v>14.967010800000004</v>
          </cell>
          <cell r="I409">
            <v>58.987630800000012</v>
          </cell>
          <cell r="K409">
            <v>8.8481446200000011</v>
          </cell>
          <cell r="L409">
            <v>67.835775420000019</v>
          </cell>
          <cell r="M409">
            <v>-38.597069495999975</v>
          </cell>
          <cell r="N409">
            <v>0.32164224579999978</v>
          </cell>
          <cell r="O409">
            <v>81.402930504000025</v>
          </cell>
        </row>
        <row r="410">
          <cell r="A410">
            <v>60000316</v>
          </cell>
          <cell r="B410" t="str">
            <v>Определение кислотности в меде</v>
          </cell>
          <cell r="C410">
            <v>125</v>
          </cell>
          <cell r="D410">
            <v>0.65</v>
          </cell>
          <cell r="E410">
            <v>57.226806000000003</v>
          </cell>
          <cell r="F410">
            <v>10.302</v>
          </cell>
          <cell r="G410">
            <v>67.528806000000003</v>
          </cell>
          <cell r="H410">
            <v>22.959794040000002</v>
          </cell>
          <cell r="I410">
            <v>90.488600040000009</v>
          </cell>
          <cell r="K410">
            <v>13.573290006000001</v>
          </cell>
          <cell r="L410">
            <v>104.061890046</v>
          </cell>
          <cell r="M410">
            <v>-0.12573194480000893</v>
          </cell>
          <cell r="N410">
            <v>1.0058555584000714E-3</v>
          </cell>
          <cell r="O410">
            <v>124.87426805519999</v>
          </cell>
        </row>
        <row r="411">
          <cell r="A411">
            <v>60000317</v>
          </cell>
          <cell r="B411" t="str">
            <v>Определение никеля, хрома в табачных изделиях</v>
          </cell>
          <cell r="C411">
            <v>390</v>
          </cell>
          <cell r="D411">
            <v>2.5</v>
          </cell>
          <cell r="E411">
            <v>220.10310000000001</v>
          </cell>
          <cell r="F411">
            <v>8.4047999999999998</v>
          </cell>
          <cell r="G411">
            <v>228.50790000000001</v>
          </cell>
          <cell r="H411">
            <v>77.692686000000009</v>
          </cell>
          <cell r="I411">
            <v>306.20058600000004</v>
          </cell>
          <cell r="K411">
            <v>45.930087900000004</v>
          </cell>
          <cell r="L411">
            <v>352.13067390000003</v>
          </cell>
          <cell r="M411">
            <v>32.556808680000017</v>
          </cell>
          <cell r="N411">
            <v>-8.347899661538466E-2</v>
          </cell>
          <cell r="O411">
            <v>422.55680868000002</v>
          </cell>
        </row>
        <row r="412">
          <cell r="A412">
            <v>60000318</v>
          </cell>
          <cell r="B412" t="str">
            <v xml:space="preserve">Определение массовой доли хлеба в кулинарных изделиях и полуфабрикатах из рубленого мяса </v>
          </cell>
          <cell r="C412">
            <v>315</v>
          </cell>
          <cell r="D412">
            <v>3</v>
          </cell>
          <cell r="E412">
            <v>264.12372000000005</v>
          </cell>
          <cell r="G412">
            <v>264.12372000000005</v>
          </cell>
          <cell r="H412">
            <v>89.802064800000025</v>
          </cell>
          <cell r="I412">
            <v>353.92578480000009</v>
          </cell>
          <cell r="K412">
            <v>53.08886772000001</v>
          </cell>
          <cell r="L412">
            <v>407.01465252000008</v>
          </cell>
          <cell r="M412">
            <v>173.41758302400007</v>
          </cell>
          <cell r="N412">
            <v>-0.55053200960000026</v>
          </cell>
          <cell r="O412">
            <v>488.41758302400007</v>
          </cell>
        </row>
        <row r="413">
          <cell r="A413">
            <v>60000319</v>
          </cell>
          <cell r="B413" t="str">
            <v>Определение растворимости яичного порошка</v>
          </cell>
          <cell r="C413">
            <v>411</v>
          </cell>
          <cell r="D413">
            <v>3.33</v>
          </cell>
          <cell r="E413">
            <v>293.17732920000003</v>
          </cell>
          <cell r="G413">
            <v>293.17732920000003</v>
          </cell>
          <cell r="H413">
            <v>99.680291928000017</v>
          </cell>
          <cell r="I413">
            <v>392.85762112800006</v>
          </cell>
          <cell r="K413">
            <v>58.928643169200008</v>
          </cell>
          <cell r="L413">
            <v>451.78626429720009</v>
          </cell>
          <cell r="M413">
            <v>131.14351715664009</v>
          </cell>
          <cell r="N413">
            <v>-0.31908398334948929</v>
          </cell>
          <cell r="O413">
            <v>542.14351715664009</v>
          </cell>
        </row>
        <row r="414">
          <cell r="A414">
            <v>60000320</v>
          </cell>
          <cell r="B414" t="str">
            <v>Определение наличия продуктов первичного распада белков в бульоне</v>
          </cell>
          <cell r="C414">
            <v>179</v>
          </cell>
          <cell r="D414">
            <v>1</v>
          </cell>
          <cell r="E414">
            <v>88.041240000000016</v>
          </cell>
          <cell r="F414">
            <v>0</v>
          </cell>
          <cell r="G414">
            <v>88.041240000000016</v>
          </cell>
          <cell r="H414">
            <v>29.934021600000008</v>
          </cell>
          <cell r="I414">
            <v>117.97526160000002</v>
          </cell>
          <cell r="K414">
            <v>17.696289240000002</v>
          </cell>
          <cell r="L414">
            <v>135.67155084000004</v>
          </cell>
          <cell r="M414">
            <v>-16.194138991999949</v>
          </cell>
          <cell r="N414">
            <v>9.0470050234636584E-2</v>
          </cell>
          <cell r="O414">
            <v>162.80586100800005</v>
          </cell>
        </row>
        <row r="415">
          <cell r="A415">
            <v>60000321</v>
          </cell>
          <cell r="B415" t="str">
            <v>Определение перекисного числа в свежем мясе птицы</v>
          </cell>
          <cell r="C415">
            <v>355</v>
          </cell>
          <cell r="D415">
            <v>1.5</v>
          </cell>
          <cell r="E415">
            <v>132.06186000000002</v>
          </cell>
          <cell r="F415">
            <v>49.674000000000007</v>
          </cell>
          <cell r="G415">
            <v>181.73586000000003</v>
          </cell>
          <cell r="H415">
            <v>61.790192400000016</v>
          </cell>
          <cell r="I415">
            <v>243.52605240000005</v>
          </cell>
          <cell r="K415">
            <v>36.528907860000004</v>
          </cell>
          <cell r="L415">
            <v>280.05496026000003</v>
          </cell>
          <cell r="M415">
            <v>-18.934047687999964</v>
          </cell>
          <cell r="N415">
            <v>5.3335345599999896E-2</v>
          </cell>
          <cell r="O415">
            <v>336.06595231200004</v>
          </cell>
        </row>
        <row r="416">
          <cell r="A416">
            <v>60000322</v>
          </cell>
          <cell r="B416" t="str">
            <v>Определение плотности молочной продукции</v>
          </cell>
          <cell r="C416">
            <v>64</v>
          </cell>
          <cell r="D416">
            <v>0.75</v>
          </cell>
          <cell r="E416">
            <v>66.030930000000012</v>
          </cell>
          <cell r="F416">
            <v>0</v>
          </cell>
          <cell r="G416">
            <v>66.030930000000012</v>
          </cell>
          <cell r="H416">
            <v>22.450516200000006</v>
          </cell>
          <cell r="I416">
            <v>88.481446200000022</v>
          </cell>
          <cell r="K416">
            <v>13.272216930000003</v>
          </cell>
          <cell r="L416">
            <v>101.75366313000002</v>
          </cell>
          <cell r="M416">
            <v>58.104395756000017</v>
          </cell>
          <cell r="N416">
            <v>-0.90788118368750026</v>
          </cell>
          <cell r="O416">
            <v>122.10439575600002</v>
          </cell>
        </row>
        <row r="417">
          <cell r="A417">
            <v>60000323</v>
          </cell>
          <cell r="B417" t="str">
            <v>Определение индекса растворимости в молочной продукции</v>
          </cell>
          <cell r="C417">
            <v>136</v>
          </cell>
          <cell r="D417">
            <v>0.87</v>
          </cell>
          <cell r="E417">
            <v>76.595878800000008</v>
          </cell>
          <cell r="F417">
            <v>0</v>
          </cell>
          <cell r="G417">
            <v>76.595878800000008</v>
          </cell>
          <cell r="H417">
            <v>26.042598792000003</v>
          </cell>
          <cell r="I417">
            <v>102.63847759200002</v>
          </cell>
          <cell r="K417">
            <v>15.395771638800001</v>
          </cell>
          <cell r="L417">
            <v>118.03424923080001</v>
          </cell>
          <cell r="M417">
            <v>5.6410990769600176</v>
          </cell>
          <cell r="N417">
            <v>-4.1478669683529541E-2</v>
          </cell>
          <cell r="O417">
            <v>141.64109907696002</v>
          </cell>
        </row>
        <row r="418">
          <cell r="A418">
            <v>60000324</v>
          </cell>
          <cell r="B418" t="str">
            <v>Определение щелочности в кондитерских изделиях</v>
          </cell>
          <cell r="C418">
            <v>197</v>
          </cell>
          <cell r="D418">
            <v>1.5</v>
          </cell>
          <cell r="E418">
            <v>132.06186000000002</v>
          </cell>
          <cell r="F418">
            <v>0.49980000000000002</v>
          </cell>
          <cell r="G418">
            <v>132.56166000000002</v>
          </cell>
          <cell r="H418">
            <v>45.070964400000008</v>
          </cell>
          <cell r="I418">
            <v>177.63262440000003</v>
          </cell>
          <cell r="K418">
            <v>26.644893660000005</v>
          </cell>
          <cell r="L418">
            <v>204.27751806000003</v>
          </cell>
          <cell r="M418">
            <v>48.133021672000041</v>
          </cell>
          <cell r="N418">
            <v>-0.24433005924873116</v>
          </cell>
          <cell r="O418">
            <v>245.13302167200004</v>
          </cell>
        </row>
        <row r="419">
          <cell r="A419">
            <v>60000325</v>
          </cell>
          <cell r="B419" t="str">
            <v>Определение массовой доли бензапирена в пищевых продуктах   методом высокоэффективной хроматографии</v>
          </cell>
          <cell r="C419">
            <v>3033</v>
          </cell>
          <cell r="D419">
            <v>14.4</v>
          </cell>
          <cell r="E419">
            <v>1267.7938560000002</v>
          </cell>
          <cell r="F419">
            <v>579.05400000000009</v>
          </cell>
          <cell r="G419">
            <v>1846.8478560000003</v>
          </cell>
          <cell r="H419">
            <v>627.92827104000014</v>
          </cell>
          <cell r="I419">
            <v>2474.7761270400006</v>
          </cell>
          <cell r="K419">
            <v>371.21641905600006</v>
          </cell>
          <cell r="L419">
            <v>2845.9925460960008</v>
          </cell>
          <cell r="M419">
            <v>382.19105531520063</v>
          </cell>
          <cell r="N419">
            <v>-0.12601089855430289</v>
          </cell>
          <cell r="O419">
            <v>3415.1910553152006</v>
          </cell>
        </row>
        <row r="420">
          <cell r="A420">
            <v>60000326</v>
          </cell>
          <cell r="B420" t="str">
            <v>Определение  массовой доли N-нитрозаминов в продовольственном сырье и пищевых продуктах методом.</v>
          </cell>
          <cell r="C420">
            <v>2394</v>
          </cell>
          <cell r="D420">
            <v>16.670000000000002</v>
          </cell>
          <cell r="E420">
            <v>1467.6474708000003</v>
          </cell>
          <cell r="G420">
            <v>1467.6474708000003</v>
          </cell>
          <cell r="H420">
            <v>499.00014007200014</v>
          </cell>
          <cell r="I420">
            <v>1966.6476108720003</v>
          </cell>
          <cell r="K420">
            <v>294.99714163080006</v>
          </cell>
          <cell r="L420">
            <v>2261.6447525028002</v>
          </cell>
          <cell r="M420">
            <v>319.97370300336024</v>
          </cell>
          <cell r="N420">
            <v>-0.13365651754526325</v>
          </cell>
          <cell r="O420">
            <v>2713.9737030033602</v>
          </cell>
        </row>
        <row r="421">
          <cell r="A421">
            <v>60000327</v>
          </cell>
          <cell r="B421" t="str">
            <v>Определение подлинности водки</v>
          </cell>
          <cell r="C421">
            <v>2782</v>
          </cell>
          <cell r="D421">
            <v>8.4</v>
          </cell>
          <cell r="E421">
            <v>739.54641600000002</v>
          </cell>
          <cell r="F421">
            <v>620.84339999999997</v>
          </cell>
          <cell r="G421">
            <v>1360.3898159999999</v>
          </cell>
          <cell r="H421">
            <v>462.53253744</v>
          </cell>
          <cell r="I421">
            <v>1822.9223534399998</v>
          </cell>
          <cell r="K421">
            <v>273.43835301599995</v>
          </cell>
          <cell r="L421">
            <v>2096.3607064559997</v>
          </cell>
          <cell r="M421">
            <v>-266.36715225280068</v>
          </cell>
          <cell r="N421">
            <v>9.5746639918332377E-2</v>
          </cell>
          <cell r="O421">
            <v>2515.6328477471993</v>
          </cell>
        </row>
        <row r="422">
          <cell r="A422">
            <v>60000328</v>
          </cell>
          <cell r="B422" t="str">
            <v>Газохроматографический метод определения  содержания токсичных микропримесей</v>
          </cell>
          <cell r="C422">
            <v>2648</v>
          </cell>
          <cell r="D422">
            <v>1.5</v>
          </cell>
          <cell r="E422">
            <v>132.06186000000002</v>
          </cell>
          <cell r="F422">
            <v>1121.2554</v>
          </cell>
          <cell r="G422">
            <v>1253.31726</v>
          </cell>
          <cell r="H422">
            <v>426.12786840000007</v>
          </cell>
          <cell r="I422">
            <v>1679.4451284000002</v>
          </cell>
          <cell r="K422">
            <v>251.91676926000002</v>
          </cell>
          <cell r="L422">
            <v>1931.3618976600001</v>
          </cell>
          <cell r="M422">
            <v>-330.3657228080001</v>
          </cell>
          <cell r="N422">
            <v>0.12476046933836862</v>
          </cell>
          <cell r="O422">
            <v>2317.6342771919999</v>
          </cell>
        </row>
        <row r="423">
          <cell r="A423">
            <v>60000330</v>
          </cell>
          <cell r="B423" t="str">
            <v>Определение йода в поваренной соли</v>
          </cell>
          <cell r="C423">
            <v>240</v>
          </cell>
          <cell r="D423">
            <v>3</v>
          </cell>
          <cell r="E423">
            <v>264.12372000000005</v>
          </cell>
          <cell r="F423">
            <v>27.958200000000001</v>
          </cell>
          <cell r="G423">
            <v>292.08192000000003</v>
          </cell>
          <cell r="H423">
            <v>99.30785280000002</v>
          </cell>
          <cell r="I423">
            <v>391.38977280000006</v>
          </cell>
          <cell r="K423">
            <v>58.708465920000009</v>
          </cell>
          <cell r="L423">
            <v>450.09823872000004</v>
          </cell>
          <cell r="M423">
            <v>300.11788646399998</v>
          </cell>
          <cell r="N423">
            <v>-1.2504911935999998</v>
          </cell>
          <cell r="O423">
            <v>540.11788646399998</v>
          </cell>
        </row>
        <row r="424">
          <cell r="A424">
            <v>60000331</v>
          </cell>
          <cell r="B424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24">
            <v>708</v>
          </cell>
          <cell r="D424">
            <v>1.5</v>
          </cell>
          <cell r="E424">
            <v>132.06186000000002</v>
          </cell>
          <cell r="F424">
            <v>175.14420000000001</v>
          </cell>
          <cell r="G424">
            <v>307.20606000000004</v>
          </cell>
          <cell r="H424">
            <v>104.45006040000003</v>
          </cell>
          <cell r="I424">
            <v>411.65612040000008</v>
          </cell>
          <cell r="K424">
            <v>61.748418060000006</v>
          </cell>
          <cell r="L424">
            <v>473.40453846000008</v>
          </cell>
          <cell r="M424">
            <v>-139.91455384799997</v>
          </cell>
          <cell r="N424">
            <v>0.197619426338983</v>
          </cell>
          <cell r="O424">
            <v>568.08544615200003</v>
          </cell>
        </row>
        <row r="425">
          <cell r="A425">
            <v>60000604</v>
          </cell>
          <cell r="B425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25">
            <v>1777</v>
          </cell>
          <cell r="D425">
            <v>9.08</v>
          </cell>
          <cell r="E425">
            <v>799.41445920000001</v>
          </cell>
          <cell r="F425">
            <v>110.7414</v>
          </cell>
          <cell r="G425">
            <v>910.15585920000001</v>
          </cell>
          <cell r="H425">
            <v>309.45299212800001</v>
          </cell>
          <cell r="I425">
            <v>1219.6088513280001</v>
          </cell>
          <cell r="K425">
            <v>182.9413276992</v>
          </cell>
          <cell r="L425">
            <v>1402.5501790272001</v>
          </cell>
          <cell r="M425">
            <v>-93.939785167360014</v>
          </cell>
          <cell r="N425">
            <v>5.2864257269195282E-2</v>
          </cell>
          <cell r="O425">
            <v>1683.06021483264</v>
          </cell>
        </row>
        <row r="426">
          <cell r="A426">
            <v>60000605</v>
          </cell>
          <cell r="B426" t="str">
            <v>Определение содержания нитратов в продуктах переработки плодов и овощей</v>
          </cell>
          <cell r="C426">
            <v>400</v>
          </cell>
          <cell r="D426">
            <v>4.67</v>
          </cell>
          <cell r="E426">
            <v>411.15259080000004</v>
          </cell>
          <cell r="F426">
            <v>8.9657999999999998</v>
          </cell>
          <cell r="G426">
            <v>420.11839080000004</v>
          </cell>
          <cell r="H426">
            <v>142.84025287200004</v>
          </cell>
          <cell r="I426">
            <v>562.95864367200011</v>
          </cell>
          <cell r="K426">
            <v>84.443796550800016</v>
          </cell>
          <cell r="L426">
            <v>647.40244022280012</v>
          </cell>
          <cell r="M426">
            <v>376.88292826736017</v>
          </cell>
          <cell r="N426">
            <v>-0.94220732066840041</v>
          </cell>
          <cell r="O426">
            <v>776.88292826736017</v>
          </cell>
        </row>
        <row r="427">
          <cell r="A427">
            <v>60001005</v>
          </cell>
          <cell r="B427" t="str">
            <v>Определение содержания витамина В1 в продовольственном сырье, пищевых продуктах</v>
          </cell>
          <cell r="C427">
            <v>808</v>
          </cell>
          <cell r="D427">
            <v>5</v>
          </cell>
          <cell r="E427">
            <v>440.20620000000002</v>
          </cell>
          <cell r="F427">
            <v>31.416</v>
          </cell>
          <cell r="G427">
            <v>471.62220000000002</v>
          </cell>
          <cell r="H427">
            <v>160.35154800000001</v>
          </cell>
          <cell r="I427">
            <v>631.973748</v>
          </cell>
          <cell r="K427">
            <v>94.796062199999994</v>
          </cell>
          <cell r="L427">
            <v>726.76981019999994</v>
          </cell>
          <cell r="M427">
            <v>64.12377223999988</v>
          </cell>
          <cell r="N427">
            <v>-7.9361104257425596E-2</v>
          </cell>
          <cell r="O427">
            <v>872.12377223999988</v>
          </cell>
        </row>
        <row r="428">
          <cell r="A428">
            <v>60001006</v>
          </cell>
          <cell r="B428" t="str">
            <v>Определение содержания витамина В2  в продовольственном сырье, пищевых продуктах</v>
          </cell>
          <cell r="C428">
            <v>924</v>
          </cell>
          <cell r="D428">
            <v>5.17</v>
          </cell>
          <cell r="E428">
            <v>455.17321080000005</v>
          </cell>
          <cell r="F428">
            <v>50.5002</v>
          </cell>
          <cell r="G428">
            <v>505.67341080000006</v>
          </cell>
          <cell r="H428">
            <v>171.92895967200002</v>
          </cell>
          <cell r="I428">
            <v>677.60237047200008</v>
          </cell>
          <cell r="K428">
            <v>101.64035557080001</v>
          </cell>
          <cell r="L428">
            <v>779.24272604280009</v>
          </cell>
          <cell r="M428">
            <v>11.091271251360013</v>
          </cell>
          <cell r="N428">
            <v>-1.2003540315324688E-2</v>
          </cell>
          <cell r="O428">
            <v>935.09127125136001</v>
          </cell>
        </row>
        <row r="429">
          <cell r="A429">
            <v>60001007</v>
          </cell>
          <cell r="B429" t="str">
            <v>Определение оксиметилфурфурола в продуктах переработки плодов и овощей.</v>
          </cell>
          <cell r="C429">
            <v>924</v>
          </cell>
          <cell r="D429">
            <v>2.38</v>
          </cell>
          <cell r="E429">
            <v>209.53815119999999</v>
          </cell>
          <cell r="F429">
            <v>269.8716</v>
          </cell>
          <cell r="G429">
            <v>479.40975119999996</v>
          </cell>
          <cell r="H429">
            <v>162.999315408</v>
          </cell>
          <cell r="I429">
            <v>642.40906660799999</v>
          </cell>
          <cell r="K429">
            <v>96.36135999119999</v>
          </cell>
          <cell r="L429">
            <v>738.77042659919994</v>
          </cell>
          <cell r="M429">
            <v>-37.475488080960076</v>
          </cell>
          <cell r="N429">
            <v>4.0557887533506573E-2</v>
          </cell>
          <cell r="O429">
            <v>886.52451191903992</v>
          </cell>
        </row>
        <row r="430">
          <cell r="A430">
            <v>60000750</v>
          </cell>
          <cell r="B430" t="str">
            <v>Определение влажности в муке</v>
          </cell>
          <cell r="C430">
            <v>195</v>
          </cell>
          <cell r="D430">
            <v>1.33</v>
          </cell>
          <cell r="E430">
            <v>117.09484920000003</v>
          </cell>
          <cell r="F430">
            <v>0</v>
          </cell>
          <cell r="G430">
            <v>117.09484920000003</v>
          </cell>
          <cell r="H430">
            <v>39.812248728000014</v>
          </cell>
          <cell r="I430">
            <v>156.90709792800004</v>
          </cell>
          <cell r="K430">
            <v>23.536064689200007</v>
          </cell>
          <cell r="L430">
            <v>180.44316261720004</v>
          </cell>
          <cell r="M430">
            <v>21.531795140640043</v>
          </cell>
          <cell r="N430">
            <v>-0.11041946225969253</v>
          </cell>
          <cell r="O430">
            <v>216.53179514064004</v>
          </cell>
        </row>
        <row r="431">
          <cell r="A431">
            <v>60000751</v>
          </cell>
          <cell r="B431" t="str">
            <v>Определение зольности в муке</v>
          </cell>
          <cell r="C431">
            <v>482</v>
          </cell>
          <cell r="D431">
            <v>5.33</v>
          </cell>
          <cell r="E431">
            <v>469.25980920000001</v>
          </cell>
          <cell r="F431">
            <v>0</v>
          </cell>
          <cell r="G431">
            <v>469.25980920000001</v>
          </cell>
          <cell r="H431">
            <v>159.54833512800002</v>
          </cell>
          <cell r="I431">
            <v>628.80814432800003</v>
          </cell>
          <cell r="K431">
            <v>94.321221649199998</v>
          </cell>
          <cell r="L431">
            <v>723.1293659772</v>
          </cell>
          <cell r="M431">
            <v>385.75523917264002</v>
          </cell>
          <cell r="N431">
            <v>-0.80032207297228219</v>
          </cell>
          <cell r="O431">
            <v>867.75523917264002</v>
          </cell>
        </row>
        <row r="432">
          <cell r="A432">
            <v>60000752</v>
          </cell>
          <cell r="B432" t="str">
            <v>Определение минеральной примеси в муке</v>
          </cell>
          <cell r="C432">
            <v>96</v>
          </cell>
          <cell r="D432">
            <v>0.5</v>
          </cell>
          <cell r="E432">
            <v>44.020620000000008</v>
          </cell>
          <cell r="F432">
            <v>0</v>
          </cell>
          <cell r="G432">
            <v>44.020620000000008</v>
          </cell>
          <cell r="H432">
            <v>14.967010800000004</v>
          </cell>
          <cell r="I432">
            <v>58.987630800000012</v>
          </cell>
          <cell r="K432">
            <v>8.8481446200000011</v>
          </cell>
          <cell r="L432">
            <v>67.835775420000019</v>
          </cell>
          <cell r="M432">
            <v>-14.597069495999975</v>
          </cell>
          <cell r="N432">
            <v>0.15205280724999973</v>
          </cell>
          <cell r="O432">
            <v>81.402930504000025</v>
          </cell>
        </row>
        <row r="433">
          <cell r="A433">
            <v>60000753</v>
          </cell>
          <cell r="B433" t="str">
            <v>Определение количества и качества клейковины в муке</v>
          </cell>
          <cell r="C433">
            <v>415</v>
          </cell>
          <cell r="D433">
            <v>2.17</v>
          </cell>
          <cell r="E433">
            <v>191.0494908</v>
          </cell>
          <cell r="F433">
            <v>0</v>
          </cell>
          <cell r="G433">
            <v>191.0494908</v>
          </cell>
          <cell r="H433">
            <v>64.956826872000008</v>
          </cell>
          <cell r="I433">
            <v>256.00631767200002</v>
          </cell>
          <cell r="K433">
            <v>38.400947650799999</v>
          </cell>
          <cell r="L433">
            <v>294.40726532280001</v>
          </cell>
          <cell r="M433">
            <v>-61.711281612639993</v>
          </cell>
          <cell r="N433">
            <v>0.1487018834039518</v>
          </cell>
          <cell r="O433">
            <v>353.28871838736001</v>
          </cell>
        </row>
        <row r="434">
          <cell r="A434">
            <v>60000754</v>
          </cell>
          <cell r="B434" t="str">
            <v>Определение крупности помола в муке, степени помола в натуральном кофе</v>
          </cell>
          <cell r="C434">
            <v>230</v>
          </cell>
          <cell r="D434">
            <v>1.5</v>
          </cell>
          <cell r="E434">
            <v>132.06186000000002</v>
          </cell>
          <cell r="F434">
            <v>0</v>
          </cell>
          <cell r="G434">
            <v>132.06186000000002</v>
          </cell>
          <cell r="H434">
            <v>44.901032400000013</v>
          </cell>
          <cell r="I434">
            <v>176.96289240000004</v>
          </cell>
          <cell r="K434">
            <v>26.544433860000005</v>
          </cell>
          <cell r="L434">
            <v>203.50732626000004</v>
          </cell>
          <cell r="M434">
            <v>14.208791512000033</v>
          </cell>
          <cell r="N434">
            <v>-6.1777354400000144E-2</v>
          </cell>
          <cell r="O434">
            <v>244.20879151200003</v>
          </cell>
        </row>
        <row r="435">
          <cell r="A435">
            <v>60000755</v>
          </cell>
          <cell r="B435" t="str">
            <v>Определение зараженности и загрязненности вредителями в муке, крупах</v>
          </cell>
          <cell r="C435">
            <v>112</v>
          </cell>
          <cell r="D435">
            <v>0.5</v>
          </cell>
          <cell r="E435">
            <v>44.020620000000008</v>
          </cell>
          <cell r="F435">
            <v>0</v>
          </cell>
          <cell r="G435">
            <v>44.020620000000008</v>
          </cell>
          <cell r="H435">
            <v>14.967010800000004</v>
          </cell>
          <cell r="I435">
            <v>58.987630800000012</v>
          </cell>
          <cell r="K435">
            <v>8.8481446200000011</v>
          </cell>
          <cell r="L435">
            <v>67.835775420000019</v>
          </cell>
          <cell r="M435">
            <v>-30.597069495999975</v>
          </cell>
          <cell r="N435">
            <v>0.2731881204999998</v>
          </cell>
          <cell r="O435">
            <v>81.402930504000025</v>
          </cell>
        </row>
        <row r="436">
          <cell r="A436">
            <v>60000756</v>
          </cell>
          <cell r="B436" t="str">
            <v>Определение белизны в муке</v>
          </cell>
          <cell r="C436">
            <v>193</v>
          </cell>
          <cell r="D436">
            <v>1</v>
          </cell>
          <cell r="E436">
            <v>88.041240000000016</v>
          </cell>
          <cell r="F436">
            <v>0</v>
          </cell>
          <cell r="G436">
            <v>88.041240000000016</v>
          </cell>
          <cell r="H436">
            <v>29.934021600000008</v>
          </cell>
          <cell r="I436">
            <v>117.97526160000002</v>
          </cell>
          <cell r="K436">
            <v>17.696289240000002</v>
          </cell>
          <cell r="L436">
            <v>135.67155084000004</v>
          </cell>
          <cell r="M436">
            <v>-30.194138991999949</v>
          </cell>
          <cell r="N436">
            <v>0.15644631602072512</v>
          </cell>
          <cell r="O436">
            <v>162.80586100800005</v>
          </cell>
        </row>
        <row r="437">
          <cell r="A437">
            <v>60000757</v>
          </cell>
          <cell r="B437" t="str">
            <v>Определение числа падений муке</v>
          </cell>
          <cell r="C437">
            <v>378</v>
          </cell>
          <cell r="D437">
            <v>1.83</v>
          </cell>
          <cell r="E437">
            <v>161.11546920000004</v>
          </cell>
          <cell r="F437">
            <v>0</v>
          </cell>
          <cell r="G437">
            <v>161.11546920000004</v>
          </cell>
          <cell r="H437">
            <v>54.779259528000019</v>
          </cell>
          <cell r="I437">
            <v>215.89472872800005</v>
          </cell>
          <cell r="K437">
            <v>32.384209309200003</v>
          </cell>
          <cell r="L437">
            <v>248.27893803720005</v>
          </cell>
          <cell r="M437">
            <v>-80.065274355359975</v>
          </cell>
          <cell r="N437">
            <v>0.21181289511999993</v>
          </cell>
          <cell r="O437">
            <v>297.93472564464003</v>
          </cell>
        </row>
        <row r="438">
          <cell r="A438">
            <v>60000758</v>
          </cell>
          <cell r="B438" t="str">
            <v>Определение органолептических показателей в муке</v>
          </cell>
          <cell r="C438">
            <v>118</v>
          </cell>
          <cell r="D438">
            <v>1</v>
          </cell>
          <cell r="E438">
            <v>88.041240000000016</v>
          </cell>
          <cell r="F438">
            <v>0</v>
          </cell>
          <cell r="G438">
            <v>88.041240000000016</v>
          </cell>
          <cell r="H438">
            <v>29.934021600000008</v>
          </cell>
          <cell r="I438">
            <v>117.97526160000002</v>
          </cell>
          <cell r="K438">
            <v>17.696289240000002</v>
          </cell>
          <cell r="L438">
            <v>135.67155084000004</v>
          </cell>
          <cell r="M438">
            <v>44.805861008000051</v>
          </cell>
          <cell r="N438">
            <v>-0.379710686508475</v>
          </cell>
          <cell r="O438">
            <v>162.80586100800005</v>
          </cell>
        </row>
        <row r="439">
          <cell r="A439">
            <v>60000759</v>
          </cell>
          <cell r="B439" t="str">
            <v>Пробная выпечка с определением зараженности возбудителем "картофельной болезни" хлеба</v>
          </cell>
          <cell r="C439">
            <v>494</v>
          </cell>
          <cell r="D439">
            <v>3</v>
          </cell>
          <cell r="E439">
            <v>264.12372000000005</v>
          </cell>
          <cell r="F439">
            <v>3.06</v>
          </cell>
          <cell r="G439">
            <v>267.18372000000005</v>
          </cell>
          <cell r="H439">
            <v>90.84246480000003</v>
          </cell>
          <cell r="I439">
            <v>358.02618480000007</v>
          </cell>
          <cell r="K439">
            <v>53.70392772000001</v>
          </cell>
          <cell r="L439">
            <v>411.73011252000009</v>
          </cell>
          <cell r="M439">
            <v>7.6135024000109297E-2</v>
          </cell>
          <cell r="N439">
            <v>-1.5411948178159778E-4</v>
          </cell>
          <cell r="O439">
            <v>494.07613502400011</v>
          </cell>
        </row>
        <row r="440">
          <cell r="A440">
            <v>60000762</v>
          </cell>
          <cell r="B440" t="str">
            <v>Определение органолептических показателей в хлебобулочных изделиях</v>
          </cell>
          <cell r="C440">
            <v>97</v>
          </cell>
          <cell r="D440">
            <v>0.5</v>
          </cell>
          <cell r="E440">
            <v>44.020620000000008</v>
          </cell>
          <cell r="F440">
            <v>0</v>
          </cell>
          <cell r="G440">
            <v>44.020620000000008</v>
          </cell>
          <cell r="H440">
            <v>14.967010800000004</v>
          </cell>
          <cell r="I440">
            <v>58.987630800000012</v>
          </cell>
          <cell r="K440">
            <v>8.8481446200000011</v>
          </cell>
          <cell r="L440">
            <v>67.835775420000019</v>
          </cell>
          <cell r="M440">
            <v>-15.597069495999975</v>
          </cell>
          <cell r="N440">
            <v>0.16079453088659768</v>
          </cell>
          <cell r="O440">
            <v>81.402930504000025</v>
          </cell>
        </row>
        <row r="441">
          <cell r="A441">
            <v>60000763</v>
          </cell>
          <cell r="B441" t="str">
            <v>Определение влажности в хлебобулочных изделиях</v>
          </cell>
          <cell r="C441">
            <v>170</v>
          </cell>
          <cell r="D441">
            <v>1.5</v>
          </cell>
          <cell r="E441">
            <v>132.06186000000002</v>
          </cell>
          <cell r="F441">
            <v>0</v>
          </cell>
          <cell r="G441">
            <v>132.06186000000002</v>
          </cell>
          <cell r="H441">
            <v>44.901032400000013</v>
          </cell>
          <cell r="I441">
            <v>176.96289240000004</v>
          </cell>
          <cell r="K441">
            <v>26.544433860000005</v>
          </cell>
          <cell r="L441">
            <v>203.50732626000004</v>
          </cell>
          <cell r="M441">
            <v>74.208791512000033</v>
          </cell>
          <cell r="N441">
            <v>-0.43652230301176492</v>
          </cell>
          <cell r="O441">
            <v>244.20879151200003</v>
          </cell>
        </row>
        <row r="442">
          <cell r="A442">
            <v>60000764</v>
          </cell>
          <cell r="B442" t="str">
            <v>Определение кислотности в хлебобулочных изделиях</v>
          </cell>
          <cell r="C442">
            <v>193</v>
          </cell>
          <cell r="D442">
            <v>1.92</v>
          </cell>
          <cell r="E442">
            <v>169.0391808</v>
          </cell>
          <cell r="F442">
            <v>2.0400000000000001E-2</v>
          </cell>
          <cell r="G442">
            <v>169.05958079999999</v>
          </cell>
          <cell r="H442">
            <v>57.480257471999998</v>
          </cell>
          <cell r="I442">
            <v>226.539838272</v>
          </cell>
          <cell r="K442">
            <v>33.980975740799998</v>
          </cell>
          <cell r="L442">
            <v>260.52081401279997</v>
          </cell>
          <cell r="M442">
            <v>119.62497681535996</v>
          </cell>
          <cell r="N442">
            <v>-0.61981853272207232</v>
          </cell>
          <cell r="O442">
            <v>312.62497681535996</v>
          </cell>
        </row>
        <row r="443">
          <cell r="A443">
            <v>60000766</v>
          </cell>
          <cell r="B443" t="str">
            <v>Определение пористости в хлебобулочных изделиях</v>
          </cell>
          <cell r="C443">
            <v>149</v>
          </cell>
          <cell r="D443">
            <v>0.97</v>
          </cell>
          <cell r="E443">
            <v>85.40000280000001</v>
          </cell>
          <cell r="F443">
            <v>0</v>
          </cell>
          <cell r="G443">
            <v>85.40000280000001</v>
          </cell>
          <cell r="H443">
            <v>29.036000952000006</v>
          </cell>
          <cell r="I443">
            <v>114.43600375200002</v>
          </cell>
          <cell r="K443">
            <v>17.165400562800002</v>
          </cell>
          <cell r="L443">
            <v>131.60140431480002</v>
          </cell>
          <cell r="M443">
            <v>8.9216851777600255</v>
          </cell>
          <cell r="N443">
            <v>-5.9877081729933057E-2</v>
          </cell>
          <cell r="O443">
            <v>157.92168517776003</v>
          </cell>
        </row>
        <row r="444">
          <cell r="A444">
            <v>60001304</v>
          </cell>
          <cell r="B444" t="str">
            <v>Определение кислотного числа жира в муке и зерне</v>
          </cell>
          <cell r="C444">
            <v>771</v>
          </cell>
          <cell r="D444">
            <v>3.75</v>
          </cell>
          <cell r="E444">
            <v>330.15465000000006</v>
          </cell>
          <cell r="F444">
            <v>98.878799999999998</v>
          </cell>
          <cell r="G444">
            <v>429.03345000000007</v>
          </cell>
          <cell r="H444">
            <v>145.87137300000003</v>
          </cell>
          <cell r="I444">
            <v>574.90482300000008</v>
          </cell>
          <cell r="K444">
            <v>86.235723450000009</v>
          </cell>
          <cell r="L444">
            <v>661.1405464500001</v>
          </cell>
          <cell r="M444">
            <v>22.368655740000122</v>
          </cell>
          <cell r="N444">
            <v>-2.9012523657587708E-2</v>
          </cell>
          <cell r="O444">
            <v>793.36865574000012</v>
          </cell>
        </row>
        <row r="445">
          <cell r="A445">
            <v>60001307</v>
          </cell>
          <cell r="B445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45">
            <v>83</v>
          </cell>
          <cell r="D445">
            <v>0.5</v>
          </cell>
          <cell r="E445">
            <v>44.020620000000008</v>
          </cell>
          <cell r="F445">
            <v>0</v>
          </cell>
          <cell r="G445">
            <v>44.020620000000008</v>
          </cell>
          <cell r="H445">
            <v>14.967010800000004</v>
          </cell>
          <cell r="I445">
            <v>58.987630800000012</v>
          </cell>
          <cell r="K445">
            <v>8.8481446200000011</v>
          </cell>
          <cell r="L445">
            <v>67.835775420000019</v>
          </cell>
          <cell r="M445">
            <v>-1.5970694959999747</v>
          </cell>
          <cell r="N445">
            <v>1.9241801156626201E-2</v>
          </cell>
          <cell r="O445">
            <v>81.402930504000025</v>
          </cell>
        </row>
        <row r="446">
          <cell r="A446">
            <v>60001308</v>
          </cell>
          <cell r="B446" t="str">
            <v>Определение нашелушенных ядер в крупах</v>
          </cell>
          <cell r="C446">
            <v>108</v>
          </cell>
          <cell r="D446">
            <v>0.7</v>
          </cell>
          <cell r="E446">
            <v>61.628868000000004</v>
          </cell>
          <cell r="F446">
            <v>0</v>
          </cell>
          <cell r="G446">
            <v>61.628868000000004</v>
          </cell>
          <cell r="H446">
            <v>20.953815120000002</v>
          </cell>
          <cell r="I446">
            <v>82.582683120000013</v>
          </cell>
          <cell r="K446">
            <v>12.387402468000001</v>
          </cell>
          <cell r="L446">
            <v>94.970085588000018</v>
          </cell>
          <cell r="M446">
            <v>5.9641027056000127</v>
          </cell>
          <cell r="N446">
            <v>-5.5223173200000114E-2</v>
          </cell>
          <cell r="O446">
            <v>113.96410270560001</v>
          </cell>
        </row>
        <row r="447">
          <cell r="A447">
            <v>60001309</v>
          </cell>
          <cell r="B447" t="str">
            <v>Определение влаги при размораживании мяса кур.</v>
          </cell>
          <cell r="C447">
            <v>244</v>
          </cell>
          <cell r="D447">
            <v>1.5</v>
          </cell>
          <cell r="E447">
            <v>132.06186000000002</v>
          </cell>
          <cell r="F447">
            <v>0</v>
          </cell>
          <cell r="G447">
            <v>132.06186000000002</v>
          </cell>
          <cell r="H447">
            <v>44.901032400000013</v>
          </cell>
          <cell r="I447">
            <v>176.96289240000004</v>
          </cell>
          <cell r="K447">
            <v>26.544433860000005</v>
          </cell>
          <cell r="L447">
            <v>203.50732626000004</v>
          </cell>
          <cell r="M447">
            <v>0.20879151200003321</v>
          </cell>
          <cell r="N447">
            <v>-8.5570291803292297E-4</v>
          </cell>
          <cell r="O447">
            <v>244.20879151200003</v>
          </cell>
        </row>
        <row r="448">
          <cell r="A448">
            <v>60001310</v>
          </cell>
          <cell r="B448" t="str">
            <v>Определение витамина РР в муке, хлебе и х/булочных изделиях пшеничных витаминизированных</v>
          </cell>
          <cell r="C448">
            <v>1027</v>
          </cell>
          <cell r="D448">
            <v>6.13</v>
          </cell>
          <cell r="E448">
            <v>539.69280120000008</v>
          </cell>
          <cell r="F448">
            <v>34.9146</v>
          </cell>
          <cell r="G448">
            <v>574.60740120000003</v>
          </cell>
          <cell r="H448">
            <v>195.36651640800002</v>
          </cell>
          <cell r="I448">
            <v>769.97391760800008</v>
          </cell>
          <cell r="K448">
            <v>115.49608764120001</v>
          </cell>
          <cell r="L448">
            <v>885.47000524920009</v>
          </cell>
          <cell r="M448">
            <v>35.564006299040102</v>
          </cell>
          <cell r="N448">
            <v>-3.4629022686504481E-2</v>
          </cell>
          <cell r="O448">
            <v>1062.5640062990401</v>
          </cell>
        </row>
        <row r="449">
          <cell r="A449">
            <v>60000768</v>
          </cell>
          <cell r="B449" t="str">
            <v>Определение органолептических показателей в макаронных изделиях</v>
          </cell>
          <cell r="C449">
            <v>108</v>
          </cell>
          <cell r="D449">
            <v>0.5</v>
          </cell>
          <cell r="E449">
            <v>44.020620000000008</v>
          </cell>
          <cell r="F449">
            <v>0</v>
          </cell>
          <cell r="G449">
            <v>44.020620000000008</v>
          </cell>
          <cell r="H449">
            <v>14.967010800000004</v>
          </cell>
          <cell r="I449">
            <v>58.987630800000012</v>
          </cell>
          <cell r="K449">
            <v>8.8481446200000011</v>
          </cell>
          <cell r="L449">
            <v>67.835775420000019</v>
          </cell>
          <cell r="M449">
            <v>-26.597069495999975</v>
          </cell>
          <cell r="N449">
            <v>0.24626916199999976</v>
          </cell>
          <cell r="O449">
            <v>81.402930504000025</v>
          </cell>
        </row>
        <row r="450">
          <cell r="A450">
            <v>60000769</v>
          </cell>
          <cell r="B450" t="str">
            <v>Определение влажности в макаронных изделиях</v>
          </cell>
          <cell r="C450">
            <v>162</v>
          </cell>
          <cell r="D450">
            <v>1.5</v>
          </cell>
          <cell r="E450">
            <v>132.06186000000002</v>
          </cell>
          <cell r="F450">
            <v>0</v>
          </cell>
          <cell r="G450">
            <v>132.06186000000002</v>
          </cell>
          <cell r="H450">
            <v>44.901032400000013</v>
          </cell>
          <cell r="I450">
            <v>176.96289240000004</v>
          </cell>
          <cell r="K450">
            <v>26.544433860000005</v>
          </cell>
          <cell r="L450">
            <v>203.50732626000004</v>
          </cell>
          <cell r="M450">
            <v>82.208791512000033</v>
          </cell>
          <cell r="N450">
            <v>-0.50746167600000025</v>
          </cell>
          <cell r="O450">
            <v>244.20879151200003</v>
          </cell>
        </row>
        <row r="451">
          <cell r="A451">
            <v>60000770</v>
          </cell>
          <cell r="B451" t="str">
            <v>Определение кислотности в макаронных изделиях</v>
          </cell>
          <cell r="C451">
            <v>165</v>
          </cell>
          <cell r="D451">
            <v>1.9</v>
          </cell>
          <cell r="E451">
            <v>167.27835600000003</v>
          </cell>
          <cell r="F451">
            <v>1.0200000000000001E-2</v>
          </cell>
          <cell r="G451">
            <v>167.28855600000003</v>
          </cell>
          <cell r="H451">
            <v>56.878109040000012</v>
          </cell>
          <cell r="I451">
            <v>224.16666504000005</v>
          </cell>
          <cell r="K451">
            <v>33.624999756000008</v>
          </cell>
          <cell r="L451">
            <v>257.79166479600008</v>
          </cell>
          <cell r="M451">
            <v>144.34999775520009</v>
          </cell>
          <cell r="N451">
            <v>-0.87484847124363696</v>
          </cell>
          <cell r="O451">
            <v>309.34999775520009</v>
          </cell>
        </row>
        <row r="452">
          <cell r="A452">
            <v>60000771</v>
          </cell>
          <cell r="B452" t="str">
            <v>Определение метало магнитных примесей в макаронных изделиях</v>
          </cell>
          <cell r="C452">
            <v>165</v>
          </cell>
          <cell r="D452">
            <v>1</v>
          </cell>
          <cell r="E452">
            <v>88.041240000000016</v>
          </cell>
          <cell r="F452">
            <v>0</v>
          </cell>
          <cell r="G452">
            <v>88.041240000000016</v>
          </cell>
          <cell r="H452">
            <v>29.934021600000008</v>
          </cell>
          <cell r="I452">
            <v>117.97526160000002</v>
          </cell>
          <cell r="K452">
            <v>17.696289240000002</v>
          </cell>
          <cell r="L452">
            <v>135.67155084000004</v>
          </cell>
          <cell r="M452">
            <v>-2.1941389919999494</v>
          </cell>
          <cell r="N452">
            <v>1.3297812072726966E-2</v>
          </cell>
          <cell r="O452">
            <v>162.80586100800005</v>
          </cell>
        </row>
        <row r="453">
          <cell r="A453">
            <v>60000772</v>
          </cell>
          <cell r="B453" t="str">
            <v>Определение Т-2 токсина в муке и хлебобулочных изделиях</v>
          </cell>
          <cell r="C453">
            <v>1080</v>
          </cell>
          <cell r="D453">
            <v>6</v>
          </cell>
          <cell r="E453">
            <v>528.2474400000001</v>
          </cell>
          <cell r="F453">
            <v>485.28539999999998</v>
          </cell>
          <cell r="G453">
            <v>1013.5328400000001</v>
          </cell>
          <cell r="H453">
            <v>344.60116560000006</v>
          </cell>
          <cell r="I453">
            <v>1358.1340056000001</v>
          </cell>
          <cell r="K453">
            <v>203.72010084000001</v>
          </cell>
          <cell r="L453">
            <v>1561.8541064400001</v>
          </cell>
          <cell r="M453">
            <v>794.22492772800001</v>
          </cell>
          <cell r="N453">
            <v>-0.73539345160000003</v>
          </cell>
          <cell r="O453">
            <v>1874.224927728</v>
          </cell>
        </row>
        <row r="454">
          <cell r="A454">
            <v>60000773</v>
          </cell>
          <cell r="B454" t="str">
            <v>Определение сохранности формы сваренных макаронных изделий</v>
          </cell>
          <cell r="C454">
            <v>120</v>
          </cell>
          <cell r="D454">
            <v>0.67</v>
          </cell>
          <cell r="E454">
            <v>58.987630800000012</v>
          </cell>
          <cell r="F454">
            <v>0</v>
          </cell>
          <cell r="G454">
            <v>58.987630800000012</v>
          </cell>
          <cell r="H454">
            <v>20.055794472000006</v>
          </cell>
          <cell r="I454">
            <v>79.043425272000022</v>
          </cell>
          <cell r="K454">
            <v>11.856513790800003</v>
          </cell>
          <cell r="L454">
            <v>90.89993906280003</v>
          </cell>
          <cell r="M454">
            <v>-10.92007312463997</v>
          </cell>
          <cell r="N454">
            <v>9.1000609371999747E-2</v>
          </cell>
          <cell r="O454">
            <v>109.07992687536003</v>
          </cell>
        </row>
        <row r="455">
          <cell r="A455">
            <v>60000774</v>
          </cell>
          <cell r="B455" t="str">
            <v>Определение сухого вещества, перешедшего в варочную воду( макаронные изделия)</v>
          </cell>
          <cell r="C455">
            <v>184</v>
          </cell>
          <cell r="D455">
            <v>3</v>
          </cell>
          <cell r="E455">
            <v>264.12372000000005</v>
          </cell>
          <cell r="F455">
            <v>0</v>
          </cell>
          <cell r="G455">
            <v>264.12372000000005</v>
          </cell>
          <cell r="H455">
            <v>89.802064800000025</v>
          </cell>
          <cell r="I455">
            <v>353.92578480000009</v>
          </cell>
          <cell r="K455">
            <v>53.08886772000001</v>
          </cell>
          <cell r="L455">
            <v>407.01465252000008</v>
          </cell>
          <cell r="M455">
            <v>304.41758302400007</v>
          </cell>
          <cell r="N455">
            <v>-1.6544433860000003</v>
          </cell>
          <cell r="O455">
            <v>488.41758302400007</v>
          </cell>
        </row>
        <row r="456">
          <cell r="A456">
            <v>60000775</v>
          </cell>
          <cell r="B456" t="str">
            <v>Определение наличия лома и крошки в макаронных и хлебобулочных изделиях</v>
          </cell>
          <cell r="C456">
            <v>89</v>
          </cell>
          <cell r="D456">
            <v>0.5</v>
          </cell>
          <cell r="E456">
            <v>44.020620000000008</v>
          </cell>
          <cell r="F456">
            <v>0</v>
          </cell>
          <cell r="G456">
            <v>44.020620000000008</v>
          </cell>
          <cell r="H456">
            <v>14.967010800000004</v>
          </cell>
          <cell r="I456">
            <v>58.987630800000012</v>
          </cell>
          <cell r="K456">
            <v>8.8481446200000011</v>
          </cell>
          <cell r="L456">
            <v>67.835775420000019</v>
          </cell>
          <cell r="M456">
            <v>-7.5970694959999747</v>
          </cell>
          <cell r="N456">
            <v>8.5360331415730059E-2</v>
          </cell>
          <cell r="O456">
            <v>81.402930504000025</v>
          </cell>
        </row>
        <row r="457">
          <cell r="A457">
            <v>60000777</v>
          </cell>
          <cell r="B457" t="str">
            <v>Определение автолитичной активности муки</v>
          </cell>
          <cell r="C457">
            <v>165</v>
          </cell>
          <cell r="D457">
            <v>2.17</v>
          </cell>
          <cell r="E457">
            <v>191.0494908</v>
          </cell>
          <cell r="F457">
            <v>0</v>
          </cell>
          <cell r="G457">
            <v>191.0494908</v>
          </cell>
          <cell r="H457">
            <v>64.956826872000008</v>
          </cell>
          <cell r="I457">
            <v>256.00631767200002</v>
          </cell>
          <cell r="K457">
            <v>38.400947650799999</v>
          </cell>
          <cell r="L457">
            <v>294.40726532280001</v>
          </cell>
          <cell r="M457">
            <v>188.28871838736001</v>
          </cell>
          <cell r="N457">
            <v>-1.1411437478021818</v>
          </cell>
          <cell r="O457">
            <v>353.28871838736001</v>
          </cell>
        </row>
        <row r="458">
          <cell r="A458">
            <v>60001313</v>
          </cell>
          <cell r="B458" t="str">
            <v>Определение цветного числа в маслах растительных</v>
          </cell>
          <cell r="C458">
            <v>90</v>
          </cell>
          <cell r="D458">
            <v>3.8</v>
          </cell>
          <cell r="E458">
            <v>334.55671200000006</v>
          </cell>
          <cell r="F458">
            <v>13.1988</v>
          </cell>
          <cell r="G458">
            <v>347.75551200000007</v>
          </cell>
          <cell r="H458">
            <v>118.23687408000004</v>
          </cell>
          <cell r="I458">
            <v>465.99238608000007</v>
          </cell>
          <cell r="K458">
            <v>69.898857912000011</v>
          </cell>
          <cell r="L458">
            <v>535.89124399200011</v>
          </cell>
          <cell r="M458">
            <v>553.06949279040009</v>
          </cell>
          <cell r="N458">
            <v>-6.145216586560001</v>
          </cell>
          <cell r="O458">
            <v>643.06949279040009</v>
          </cell>
        </row>
        <row r="459">
          <cell r="A459">
            <v>60001314</v>
          </cell>
          <cell r="B459" t="str">
            <v>Определение мыла  в маслах растительных (качественная реакция)</v>
          </cell>
          <cell r="C459">
            <v>85</v>
          </cell>
          <cell r="D459">
            <v>0.5</v>
          </cell>
          <cell r="E459">
            <v>44.020620000000008</v>
          </cell>
          <cell r="F459">
            <v>3.0599999999999999E-2</v>
          </cell>
          <cell r="G459">
            <v>44.051220000000008</v>
          </cell>
          <cell r="H459">
            <v>14.977414800000004</v>
          </cell>
          <cell r="I459">
            <v>59.028634800000013</v>
          </cell>
          <cell r="K459">
            <v>8.8542952200000009</v>
          </cell>
          <cell r="L459">
            <v>67.882930020000018</v>
          </cell>
          <cell r="M459">
            <v>-3.540483975999976</v>
          </cell>
          <cell r="N459">
            <v>4.1652752658823247E-2</v>
          </cell>
          <cell r="O459">
            <v>81.459516024000024</v>
          </cell>
        </row>
        <row r="460">
          <cell r="A460">
            <v>60001315</v>
          </cell>
          <cell r="B460" t="str">
            <v>Определение содержания магния в пищевых продуктах методом атомно абсорбционной спектрометрии</v>
          </cell>
          <cell r="C460">
            <v>959</v>
          </cell>
          <cell r="D460">
            <v>4.5999999999999996</v>
          </cell>
          <cell r="E460">
            <v>404.98970400000002</v>
          </cell>
          <cell r="F460">
            <v>62.452560000000005</v>
          </cell>
          <cell r="G460">
            <v>467.44226400000002</v>
          </cell>
          <cell r="H460">
            <v>158.93036976000002</v>
          </cell>
          <cell r="I460">
            <v>626.3726337600001</v>
          </cell>
          <cell r="K460">
            <v>93.955895064000018</v>
          </cell>
          <cell r="L460">
            <v>720.32852882400016</v>
          </cell>
          <cell r="M460">
            <v>-94.605765411199854</v>
          </cell>
          <cell r="N460">
            <v>9.8650433171219867E-2</v>
          </cell>
          <cell r="O460">
            <v>864.39423458880015</v>
          </cell>
        </row>
        <row r="461">
          <cell r="A461">
            <v>60001316</v>
          </cell>
          <cell r="B461" t="str">
            <v>Определение содержания кальция в пищевых продуктах методом атомно абсорбционной спектрометрии</v>
          </cell>
          <cell r="C461">
            <v>959</v>
          </cell>
          <cell r="D461">
            <v>4.5999999999999996</v>
          </cell>
          <cell r="E461">
            <v>404.98970400000002</v>
          </cell>
          <cell r="F461">
            <v>62.744280000000003</v>
          </cell>
          <cell r="G461">
            <v>467.73398400000002</v>
          </cell>
          <cell r="H461">
            <v>159.02955456000001</v>
          </cell>
          <cell r="I461">
            <v>626.76353856000003</v>
          </cell>
          <cell r="K461">
            <v>94.014530784000002</v>
          </cell>
          <cell r="L461">
            <v>720.77806934400007</v>
          </cell>
          <cell r="M461">
            <v>-94.06631678719998</v>
          </cell>
          <cell r="N461">
            <v>9.8087921571637107E-2</v>
          </cell>
          <cell r="O461">
            <v>864.93368321280002</v>
          </cell>
        </row>
        <row r="462">
          <cell r="A462">
            <v>60001317</v>
          </cell>
          <cell r="B462" t="str">
            <v>Определение содержания калия в пищевых продуктах методом атомно абсорбционной спектрометрии</v>
          </cell>
          <cell r="C462">
            <v>1000</v>
          </cell>
          <cell r="D462">
            <v>4.5999999999999996</v>
          </cell>
          <cell r="E462">
            <v>404.98970400000002</v>
          </cell>
          <cell r="F462">
            <v>82.566959999999995</v>
          </cell>
          <cell r="G462">
            <v>487.55666400000001</v>
          </cell>
          <cell r="H462">
            <v>165.76926576000002</v>
          </cell>
          <cell r="I462">
            <v>653.32592976000001</v>
          </cell>
          <cell r="K462">
            <v>97.998889464000001</v>
          </cell>
          <cell r="L462">
            <v>751.32481922400007</v>
          </cell>
          <cell r="M462">
            <v>-98.410216931199898</v>
          </cell>
          <cell r="N462">
            <v>9.8410216931199904E-2</v>
          </cell>
          <cell r="O462">
            <v>901.5897830688001</v>
          </cell>
        </row>
        <row r="463">
          <cell r="A463">
            <v>60001318</v>
          </cell>
          <cell r="B463" t="str">
            <v>Определение содержания натрия в пищевых продуктах методом атомно абсорбционной спектрометрии</v>
          </cell>
          <cell r="C463">
            <v>1000</v>
          </cell>
          <cell r="D463">
            <v>4.5999999999999996</v>
          </cell>
          <cell r="E463">
            <v>404.98970400000002</v>
          </cell>
          <cell r="F463">
            <v>82.586340000000007</v>
          </cell>
          <cell r="G463">
            <v>487.57604400000002</v>
          </cell>
          <cell r="H463">
            <v>165.77585496000003</v>
          </cell>
          <cell r="I463">
            <v>653.35189896000009</v>
          </cell>
          <cell r="K463">
            <v>98.002784844000004</v>
          </cell>
          <cell r="L463">
            <v>751.35468380400005</v>
          </cell>
          <cell r="M463">
            <v>-98.374379435200012</v>
          </cell>
          <cell r="N463">
            <v>9.8374379435200013E-2</v>
          </cell>
          <cell r="O463">
            <v>901.62562056479999</v>
          </cell>
        </row>
        <row r="464">
          <cell r="A464">
            <v>60000405</v>
          </cell>
          <cell r="B464" t="str">
            <v xml:space="preserve">Определение содержания гидроксиметилфурфураля (оксиметилфурфурола) в мёде </v>
          </cell>
          <cell r="C464">
            <v>408</v>
          </cell>
          <cell r="D464">
            <v>2.08</v>
          </cell>
          <cell r="E464">
            <v>183.12577920000004</v>
          </cell>
          <cell r="F464">
            <v>50.959200000000003</v>
          </cell>
          <cell r="G464">
            <v>234.08497920000005</v>
          </cell>
          <cell r="H464">
            <v>79.588892928000021</v>
          </cell>
          <cell r="I464">
            <v>313.67387212800008</v>
          </cell>
          <cell r="K464">
            <v>47.05108081920001</v>
          </cell>
          <cell r="L464">
            <v>360.72495294720011</v>
          </cell>
          <cell r="M464">
            <v>24.869943536640108</v>
          </cell>
          <cell r="N464">
            <v>-6.0955743962353204E-2</v>
          </cell>
          <cell r="O464">
            <v>432.86994353664011</v>
          </cell>
        </row>
        <row r="465">
          <cell r="A465">
            <v>60000404</v>
          </cell>
          <cell r="B465" t="str">
            <v>Определение высших спиртов  в коньяках и коньячных спиртах</v>
          </cell>
          <cell r="C465">
            <v>571</v>
          </cell>
          <cell r="D465">
            <v>4.5</v>
          </cell>
          <cell r="E465">
            <v>396.18558000000002</v>
          </cell>
          <cell r="F465">
            <v>3.7128000000000001</v>
          </cell>
          <cell r="G465">
            <v>399.89838000000003</v>
          </cell>
          <cell r="H465">
            <v>135.96544920000002</v>
          </cell>
          <cell r="I465">
            <v>535.86382920000005</v>
          </cell>
          <cell r="K465">
            <v>80.379574380000008</v>
          </cell>
          <cell r="L465">
            <v>616.24340358000006</v>
          </cell>
          <cell r="M465">
            <v>168.49208429600003</v>
          </cell>
          <cell r="N465">
            <v>-0.29508245936252192</v>
          </cell>
          <cell r="O465">
            <v>739.49208429600003</v>
          </cell>
        </row>
        <row r="466">
          <cell r="A466">
            <v>60000403</v>
          </cell>
          <cell r="B466" t="str">
            <v xml:space="preserve">Определение средних эфиров в коньяках и коньячных спиртах </v>
          </cell>
          <cell r="C466">
            <v>268</v>
          </cell>
          <cell r="D466">
            <v>2.5</v>
          </cell>
          <cell r="E466">
            <v>220.10310000000001</v>
          </cell>
          <cell r="F466">
            <v>8.1600000000000006E-2</v>
          </cell>
          <cell r="G466">
            <v>220.18470000000002</v>
          </cell>
          <cell r="H466">
            <v>74.862798000000012</v>
          </cell>
          <cell r="I466">
            <v>295.04749800000002</v>
          </cell>
          <cell r="K466">
            <v>44.257124699999999</v>
          </cell>
          <cell r="L466">
            <v>339.30462270000004</v>
          </cell>
          <cell r="M466">
            <v>139.16554724000002</v>
          </cell>
          <cell r="N466">
            <v>-0.51927443000000006</v>
          </cell>
          <cell r="O466">
            <v>407.16554724000002</v>
          </cell>
        </row>
        <row r="467">
          <cell r="A467">
            <v>60000402</v>
          </cell>
          <cell r="B467" t="str">
            <v xml:space="preserve">Определение альдегидов в винах, коньяках и коньячных спиртах </v>
          </cell>
          <cell r="C467">
            <v>374</v>
          </cell>
          <cell r="D467">
            <v>2.5</v>
          </cell>
          <cell r="E467">
            <v>220.10310000000001</v>
          </cell>
          <cell r="F467">
            <v>54.508800000000001</v>
          </cell>
          <cell r="G467">
            <v>274.61189999999999</v>
          </cell>
          <cell r="H467">
            <v>93.368046000000007</v>
          </cell>
          <cell r="I467">
            <v>367.97994599999998</v>
          </cell>
          <cell r="K467">
            <v>55.196991899999993</v>
          </cell>
          <cell r="L467">
            <v>423.17693789999998</v>
          </cell>
          <cell r="M467">
            <v>133.81232547999997</v>
          </cell>
          <cell r="N467">
            <v>-0.35778696652406411</v>
          </cell>
          <cell r="O467">
            <v>507.81232547999997</v>
          </cell>
        </row>
        <row r="468">
          <cell r="A468">
            <v>60000683</v>
          </cell>
          <cell r="B468" t="str">
            <v>Изделия кондитерские. Методика определения массовой доли общей сернистой кислоты</v>
          </cell>
          <cell r="C468">
            <v>856</v>
          </cell>
          <cell r="D468">
            <v>1.83</v>
          </cell>
          <cell r="E468">
            <v>161.11546920000004</v>
          </cell>
          <cell r="F468">
            <v>218.85120000000001</v>
          </cell>
          <cell r="G468">
            <v>379.96666920000007</v>
          </cell>
          <cell r="H468">
            <v>129.18866752800002</v>
          </cell>
          <cell r="I468">
            <v>509.15533672800007</v>
          </cell>
          <cell r="K468">
            <v>76.373300509200007</v>
          </cell>
          <cell r="L468">
            <v>585.52863723720009</v>
          </cell>
          <cell r="M468">
            <v>-153.3656353153599</v>
          </cell>
          <cell r="N468">
            <v>0.17916546181700924</v>
          </cell>
          <cell r="O468">
            <v>702.6343646846401</v>
          </cell>
        </row>
        <row r="469">
          <cell r="A469">
            <v>60000684</v>
          </cell>
          <cell r="B469" t="str">
            <v>Кофепродукты. Методика выполнения измерений массовой доли кофеина</v>
          </cell>
          <cell r="C469">
            <v>640</v>
          </cell>
          <cell r="D469">
            <v>3.5</v>
          </cell>
          <cell r="E469">
            <v>308.14434000000006</v>
          </cell>
          <cell r="F469">
            <v>11.067</v>
          </cell>
          <cell r="G469">
            <v>319.21134000000006</v>
          </cell>
          <cell r="H469">
            <v>108.53185560000003</v>
          </cell>
          <cell r="I469">
            <v>427.74319560000009</v>
          </cell>
          <cell r="K469">
            <v>64.161479340000014</v>
          </cell>
          <cell r="L469">
            <v>491.90467494000012</v>
          </cell>
          <cell r="M469">
            <v>-49.714390071999901</v>
          </cell>
          <cell r="N469">
            <v>7.7678734487499845E-2</v>
          </cell>
          <cell r="O469">
            <v>590.2856099280001</v>
          </cell>
        </row>
        <row r="470">
          <cell r="A470">
            <v>60001326</v>
          </cell>
          <cell r="B470" t="str">
            <v>Определение массовой доли воды в мёде рефрактометрическим методом</v>
          </cell>
          <cell r="C470">
            <v>321</v>
          </cell>
          <cell r="D470">
            <v>1.7</v>
          </cell>
          <cell r="E470">
            <v>149.67010800000003</v>
          </cell>
          <cell r="F470">
            <v>0</v>
          </cell>
          <cell r="G470">
            <v>149.67010800000003</v>
          </cell>
          <cell r="H470">
            <v>50.88783672000001</v>
          </cell>
          <cell r="I470">
            <v>200.55794472000002</v>
          </cell>
          <cell r="K470">
            <v>30.083691708000003</v>
          </cell>
          <cell r="L470">
            <v>230.64163642800003</v>
          </cell>
          <cell r="M470">
            <v>-44.230036286399979</v>
          </cell>
          <cell r="N470">
            <v>0.13778827503551394</v>
          </cell>
          <cell r="O470">
            <v>276.76996371360002</v>
          </cell>
        </row>
        <row r="471">
          <cell r="A471">
            <v>60000018</v>
          </cell>
          <cell r="B471" t="str">
            <v>Определение массовой доли костных включений в продуктах переработки мяса птицы</v>
          </cell>
          <cell r="C471">
            <v>387</v>
          </cell>
          <cell r="D471">
            <v>1.9</v>
          </cell>
          <cell r="E471">
            <v>167.27835600000003</v>
          </cell>
          <cell r="F471">
            <v>33.864000000000004</v>
          </cell>
          <cell r="G471">
            <v>201.14235600000004</v>
          </cell>
          <cell r="H471">
            <v>68.388401040000019</v>
          </cell>
          <cell r="I471">
            <v>269.53075704000003</v>
          </cell>
          <cell r="K471">
            <v>40.429613556</v>
          </cell>
          <cell r="L471">
            <v>309.96037059600002</v>
          </cell>
          <cell r="M471">
            <v>-15.047555284800012</v>
          </cell>
          <cell r="N471">
            <v>3.8882571795348868E-2</v>
          </cell>
          <cell r="O471">
            <v>371.95244471519999</v>
          </cell>
        </row>
        <row r="472">
          <cell r="A472">
            <v>60000023</v>
          </cell>
          <cell r="B472" t="str">
            <v>Определение содержания сухого обезжиренного остатка какао, общего сухого остатка какао в шоколадных изделиях</v>
          </cell>
          <cell r="C472">
            <v>411</v>
          </cell>
          <cell r="D472">
            <v>1.6</v>
          </cell>
          <cell r="E472">
            <v>140.86598400000003</v>
          </cell>
          <cell r="F472">
            <v>69.655800000000013</v>
          </cell>
          <cell r="G472">
            <v>210.52178400000003</v>
          </cell>
          <cell r="H472">
            <v>71.577406560000014</v>
          </cell>
          <cell r="I472">
            <v>282.09919056000001</v>
          </cell>
          <cell r="K472">
            <v>42.314878583999999</v>
          </cell>
          <cell r="L472">
            <v>324.414069144</v>
          </cell>
          <cell r="M472">
            <v>-21.703117027199994</v>
          </cell>
          <cell r="N472">
            <v>5.2805637535766406E-2</v>
          </cell>
          <cell r="O472">
            <v>389.29688297280001</v>
          </cell>
        </row>
        <row r="473">
          <cell r="A473">
            <v>60000024</v>
          </cell>
          <cell r="B473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73">
            <v>420</v>
          </cell>
          <cell r="D473">
            <v>1.2</v>
          </cell>
          <cell r="E473">
            <v>105.64948800000001</v>
          </cell>
          <cell r="F473">
            <v>106.4268</v>
          </cell>
          <cell r="G473">
            <v>212.07628800000001</v>
          </cell>
          <cell r="H473">
            <v>72.105937920000002</v>
          </cell>
          <cell r="I473">
            <v>284.18222592000001</v>
          </cell>
          <cell r="K473">
            <v>42.627333888000003</v>
          </cell>
          <cell r="L473">
            <v>326.80955980800002</v>
          </cell>
          <cell r="M473">
            <v>-27.828528230399968</v>
          </cell>
          <cell r="N473">
            <v>6.625840054857135E-2</v>
          </cell>
          <cell r="O473">
            <v>392.17147176960003</v>
          </cell>
        </row>
        <row r="474">
          <cell r="A474">
            <v>60000029</v>
          </cell>
          <cell r="B474" t="str">
            <v>Определение содержания сухого обезжиренного остатка молока в шоколадных изделиях с молоком</v>
          </cell>
          <cell r="C474">
            <v>430</v>
          </cell>
          <cell r="D474">
            <v>1.9</v>
          </cell>
          <cell r="E474">
            <v>167.27835600000003</v>
          </cell>
          <cell r="F474">
            <v>64.872</v>
          </cell>
          <cell r="G474">
            <v>232.15035600000004</v>
          </cell>
          <cell r="H474">
            <v>78.931121040000022</v>
          </cell>
          <cell r="I474">
            <v>311.0814770400001</v>
          </cell>
          <cell r="K474">
            <v>46.662221556000013</v>
          </cell>
          <cell r="L474">
            <v>357.74369859600012</v>
          </cell>
          <cell r="M474">
            <v>-0.70756168479988446</v>
          </cell>
          <cell r="N474">
            <v>1.6454922902322895E-3</v>
          </cell>
          <cell r="O474">
            <v>429.29243831520012</v>
          </cell>
        </row>
        <row r="475">
          <cell r="A475">
            <v>60000030</v>
          </cell>
          <cell r="B475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75">
            <v>937</v>
          </cell>
          <cell r="D475">
            <v>5</v>
          </cell>
          <cell r="E475">
            <v>440.20620000000002</v>
          </cell>
          <cell r="F475">
            <v>30.192000000000004</v>
          </cell>
          <cell r="G475">
            <v>470.39820000000003</v>
          </cell>
          <cell r="H475">
            <v>159.93538800000002</v>
          </cell>
          <cell r="I475">
            <v>630.33358800000008</v>
          </cell>
          <cell r="K475">
            <v>94.550038200000003</v>
          </cell>
          <cell r="L475">
            <v>724.88362620000009</v>
          </cell>
          <cell r="M475">
            <v>-67.139648559999955</v>
          </cell>
          <cell r="N475">
            <v>7.1653840512273165E-2</v>
          </cell>
          <cell r="O475">
            <v>869.86035144000004</v>
          </cell>
        </row>
        <row r="476">
          <cell r="A476">
            <v>60000040</v>
          </cell>
          <cell r="B476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76">
            <v>689</v>
          </cell>
          <cell r="D476">
            <v>4</v>
          </cell>
          <cell r="E476">
            <v>352.16496000000006</v>
          </cell>
          <cell r="G476">
            <v>352.16496000000006</v>
          </cell>
          <cell r="H476">
            <v>119.73608640000003</v>
          </cell>
          <cell r="I476">
            <v>471.9010464000001</v>
          </cell>
          <cell r="K476">
            <v>70.785156960000009</v>
          </cell>
          <cell r="L476">
            <v>542.68620336000015</v>
          </cell>
          <cell r="M476">
            <v>-37.776555967999798</v>
          </cell>
          <cell r="N476">
            <v>0</v>
          </cell>
          <cell r="O476">
            <v>651.2234440320002</v>
          </cell>
        </row>
        <row r="477">
          <cell r="A477">
            <v>60000041</v>
          </cell>
          <cell r="B477" t="str">
            <v>Определение массовой доли витамина Е (токоферола) в маслас растительных</v>
          </cell>
          <cell r="C477">
            <v>681</v>
          </cell>
          <cell r="D477">
            <v>4</v>
          </cell>
          <cell r="E477">
            <v>352.16496000000006</v>
          </cell>
          <cell r="F477">
            <v>55.712399999999995</v>
          </cell>
          <cell r="G477">
            <v>407.87736000000007</v>
          </cell>
          <cell r="H477">
            <v>138.67830240000004</v>
          </cell>
          <cell r="I477">
            <v>546.55566240000007</v>
          </cell>
          <cell r="K477">
            <v>81.983349360000005</v>
          </cell>
          <cell r="L477">
            <v>628.53901176000011</v>
          </cell>
          <cell r="M477">
            <v>73.246814112000152</v>
          </cell>
          <cell r="N477">
            <v>0</v>
          </cell>
          <cell r="O477">
            <v>754.24681411200015</v>
          </cell>
        </row>
        <row r="478">
          <cell r="A478">
            <v>60000042</v>
          </cell>
          <cell r="B478" t="str">
            <v>Определение содержания кальция в молоке и молочных продуктах титриметрическим методом</v>
          </cell>
          <cell r="C478">
            <v>550</v>
          </cell>
          <cell r="D478">
            <v>3</v>
          </cell>
          <cell r="E478">
            <v>264.12372000000005</v>
          </cell>
          <cell r="F478">
            <v>37.036200000000001</v>
          </cell>
          <cell r="G478">
            <v>301.15992000000006</v>
          </cell>
          <cell r="H478">
            <v>102.39437280000003</v>
          </cell>
          <cell r="I478">
            <v>403.5542928000001</v>
          </cell>
          <cell r="K478">
            <v>60.533143920000015</v>
          </cell>
          <cell r="L478">
            <v>464.08743672000014</v>
          </cell>
          <cell r="M478">
            <v>6.9049240640001699</v>
          </cell>
          <cell r="N478">
            <v>0</v>
          </cell>
          <cell r="O478">
            <v>556.90492406400017</v>
          </cell>
        </row>
        <row r="479">
          <cell r="A479">
            <v>60000043</v>
          </cell>
          <cell r="B479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79">
            <v>420</v>
          </cell>
          <cell r="D479">
            <v>4</v>
          </cell>
          <cell r="E479">
            <v>352.16496000000006</v>
          </cell>
          <cell r="F479">
            <v>29.998200000000001</v>
          </cell>
          <cell r="G479">
            <v>382.16316000000006</v>
          </cell>
          <cell r="H479">
            <v>129.93547440000003</v>
          </cell>
          <cell r="I479">
            <v>512.09863440000004</v>
          </cell>
          <cell r="K479">
            <v>76.814795160000003</v>
          </cell>
          <cell r="L479">
            <v>588.91342956000005</v>
          </cell>
          <cell r="M479">
            <v>286.69611547200009</v>
          </cell>
          <cell r="N479">
            <v>0</v>
          </cell>
          <cell r="O479">
            <v>706.69611547200009</v>
          </cell>
        </row>
        <row r="480">
          <cell r="A480">
            <v>60000044</v>
          </cell>
          <cell r="B480" t="str">
            <v>Определение массовой доли спирта в квасах и безалкогольных напитках</v>
          </cell>
          <cell r="C480">
            <v>488</v>
          </cell>
          <cell r="D480">
            <v>3</v>
          </cell>
          <cell r="E480">
            <v>264.12372000000005</v>
          </cell>
          <cell r="F480">
            <v>0.153</v>
          </cell>
          <cell r="G480">
            <v>264.27672000000007</v>
          </cell>
          <cell r="H480">
            <v>89.854084800000024</v>
          </cell>
          <cell r="I480">
            <v>354.13080480000008</v>
          </cell>
          <cell r="K480">
            <v>53.119620720000007</v>
          </cell>
          <cell r="L480">
            <v>407.25042552000008</v>
          </cell>
          <cell r="M480">
            <v>0.70051062400006003</v>
          </cell>
          <cell r="N480">
            <v>0</v>
          </cell>
          <cell r="O480">
            <v>488.70051062400006</v>
          </cell>
        </row>
        <row r="481">
          <cell r="A481">
            <v>60000045</v>
          </cell>
          <cell r="B481" t="str">
            <v>Определение массовой доли сорбата калия (натрия), бензоата натрия в пищевых продуктах титриметрическим методом</v>
          </cell>
          <cell r="C481">
            <v>480</v>
          </cell>
          <cell r="D481">
            <v>2.5</v>
          </cell>
          <cell r="E481">
            <v>220.10310000000001</v>
          </cell>
          <cell r="F481">
            <v>39.922800000000002</v>
          </cell>
          <cell r="G481">
            <v>260.02590000000004</v>
          </cell>
          <cell r="H481">
            <v>88.408806000000013</v>
          </cell>
          <cell r="I481">
            <v>348.43470600000006</v>
          </cell>
          <cell r="K481">
            <v>52.265205900000005</v>
          </cell>
          <cell r="L481">
            <v>400.69991190000007</v>
          </cell>
          <cell r="M481">
            <v>0.83989428000006683</v>
          </cell>
          <cell r="N481">
            <v>0</v>
          </cell>
          <cell r="O481">
            <v>480.83989428000007</v>
          </cell>
        </row>
        <row r="482">
          <cell r="A482">
            <v>60000046</v>
          </cell>
          <cell r="B482" t="str">
            <v>Определение массовой доли бензойнокислого натрия в икре и пресервах из рыбы и морепродуктов</v>
          </cell>
          <cell r="C482">
            <v>515</v>
          </cell>
          <cell r="D482">
            <v>4.67</v>
          </cell>
          <cell r="E482">
            <v>411.15259080000004</v>
          </cell>
          <cell r="G482">
            <v>411.15259080000004</v>
          </cell>
          <cell r="H482">
            <v>139.79188087200004</v>
          </cell>
          <cell r="I482">
            <v>550.94447167200008</v>
          </cell>
          <cell r="K482">
            <v>82.641670750800003</v>
          </cell>
          <cell r="L482">
            <v>633.58614242280009</v>
          </cell>
          <cell r="M482">
            <v>245.30337090736009</v>
          </cell>
          <cell r="N482">
            <v>0</v>
          </cell>
          <cell r="O482">
            <v>760.30337090736009</v>
          </cell>
        </row>
        <row r="483">
          <cell r="A483">
            <v>60000047</v>
          </cell>
          <cell r="B483" t="str">
            <v>Определение массовой доли сорбиновой кислоты, бензойной кислоты в пищевых продуктах титриметрическим методом</v>
          </cell>
          <cell r="C483">
            <v>707</v>
          </cell>
          <cell r="D483">
            <v>2.2000000000000002</v>
          </cell>
          <cell r="E483">
            <v>193.69072800000001</v>
          </cell>
          <cell r="F483">
            <v>188.7714</v>
          </cell>
          <cell r="G483">
            <v>382.46212800000001</v>
          </cell>
          <cell r="H483">
            <v>130.03712352000002</v>
          </cell>
          <cell r="I483">
            <v>512.49925152000003</v>
          </cell>
          <cell r="K483">
            <v>76.874887728000004</v>
          </cell>
          <cell r="L483">
            <v>589.37413924800001</v>
          </cell>
          <cell r="M483">
            <v>0.24896709760002977</v>
          </cell>
          <cell r="N483">
            <v>0</v>
          </cell>
          <cell r="O483">
            <v>707.24896709760003</v>
          </cell>
        </row>
        <row r="484">
          <cell r="A484">
            <v>60000048</v>
          </cell>
          <cell r="B484" t="str">
            <v>Определение составных частей в консервированных пищевых продуктах (кроме молочных)</v>
          </cell>
          <cell r="C484">
            <v>244</v>
          </cell>
          <cell r="D484">
            <v>1.5</v>
          </cell>
          <cell r="E484">
            <v>132.06186000000002</v>
          </cell>
          <cell r="F484">
            <v>0</v>
          </cell>
          <cell r="G484">
            <v>132.06186000000002</v>
          </cell>
          <cell r="H484">
            <v>44.901032400000013</v>
          </cell>
          <cell r="I484">
            <v>176.96289240000004</v>
          </cell>
          <cell r="K484">
            <v>26.544433860000005</v>
          </cell>
          <cell r="L484">
            <v>203.50732626000004</v>
          </cell>
          <cell r="M484">
            <v>0.20879151200003321</v>
          </cell>
          <cell r="N484">
            <v>0</v>
          </cell>
          <cell r="O484">
            <v>244.20879151200003</v>
          </cell>
        </row>
        <row r="485">
          <cell r="A485">
            <v>60000049</v>
          </cell>
          <cell r="B485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485">
            <v>503</v>
          </cell>
          <cell r="D485">
            <v>2.5</v>
          </cell>
          <cell r="E485">
            <v>220.10310000000001</v>
          </cell>
          <cell r="F485">
            <v>78.131999999999991</v>
          </cell>
          <cell r="G485">
            <v>298.23509999999999</v>
          </cell>
          <cell r="H485">
            <v>101.399934</v>
          </cell>
          <cell r="I485">
            <v>399.63503400000002</v>
          </cell>
          <cell r="K485">
            <v>59.945255099999997</v>
          </cell>
          <cell r="L485">
            <v>459.58028910000002</v>
          </cell>
          <cell r="M485">
            <v>48.496346919999951</v>
          </cell>
          <cell r="N485">
            <v>0</v>
          </cell>
          <cell r="O485">
            <v>551.49634691999995</v>
          </cell>
        </row>
        <row r="486">
          <cell r="A486">
            <v>60000050</v>
          </cell>
          <cell r="B486" t="str">
            <v>Определение пенообразования (высоты пены, пеностойкости) в пиве</v>
          </cell>
          <cell r="C486">
            <v>110</v>
          </cell>
          <cell r="D486">
            <v>0.67</v>
          </cell>
          <cell r="E486">
            <v>58.987630800000012</v>
          </cell>
          <cell r="F486">
            <v>0</v>
          </cell>
          <cell r="G486">
            <v>58.987630800000012</v>
          </cell>
          <cell r="H486">
            <v>20.055794472000006</v>
          </cell>
          <cell r="I486">
            <v>79.043425272000022</v>
          </cell>
          <cell r="K486">
            <v>11.856513790800003</v>
          </cell>
          <cell r="L486">
            <v>90.89993906280003</v>
          </cell>
          <cell r="M486">
            <v>-0.92007312463996982</v>
          </cell>
          <cell r="N486">
            <v>0</v>
          </cell>
          <cell r="O486">
            <v>109.07992687536003</v>
          </cell>
        </row>
        <row r="487">
          <cell r="A487">
            <v>60000053</v>
          </cell>
          <cell r="B487" t="str">
            <v>Определение остаточного содержания метаболита фуразолидона (3-амино-2-оксазолидинона)</v>
          </cell>
          <cell r="C487">
            <v>6549</v>
          </cell>
          <cell r="D487">
            <v>4.4000000000000004</v>
          </cell>
          <cell r="E487">
            <v>387.38145600000001</v>
          </cell>
          <cell r="F487">
            <v>2345.8062</v>
          </cell>
          <cell r="G487">
            <v>2733.1876560000001</v>
          </cell>
          <cell r="H487">
            <v>929.28380304000007</v>
          </cell>
          <cell r="I487">
            <v>3662.4714590399999</v>
          </cell>
          <cell r="K487">
            <v>549.37071885599994</v>
          </cell>
          <cell r="L487">
            <v>4211.8421778960001</v>
          </cell>
          <cell r="M487">
            <v>-1494.7893865247997</v>
          </cell>
          <cell r="N487">
            <v>1</v>
          </cell>
          <cell r="O487">
            <v>5054.2106134752003</v>
          </cell>
        </row>
        <row r="488">
          <cell r="A488">
            <v>60000054</v>
          </cell>
          <cell r="B488" t="str">
            <v>Обнаружение стеринов растительных жиров методом газожидкостной хроматографии</v>
          </cell>
          <cell r="C488">
            <v>16772</v>
          </cell>
          <cell r="D488">
            <v>5.5</v>
          </cell>
          <cell r="E488">
            <v>484.22682000000003</v>
          </cell>
          <cell r="F488">
            <v>9274.4315999999999</v>
          </cell>
          <cell r="G488">
            <v>9758.6584199999998</v>
          </cell>
          <cell r="H488">
            <v>3317.9438628000003</v>
          </cell>
          <cell r="I488">
            <v>13076.6022828</v>
          </cell>
          <cell r="K488">
            <v>1961.4903424199999</v>
          </cell>
          <cell r="L488">
            <v>15038.092625220001</v>
          </cell>
          <cell r="M488">
            <v>1273.711150264</v>
          </cell>
          <cell r="N488">
            <v>2</v>
          </cell>
          <cell r="O488">
            <v>18045.711150264</v>
          </cell>
        </row>
        <row r="489">
          <cell r="A489" t="str">
            <v>ОПРЕДЕЛЕНИЕ ОРГАНОЛЕПТИЧЕСКИХ И ХИМИЧЕСКИХ ПОКАЗАТЕЛЕЙ В ПИТЬЕВОЙ ВОДЕ</v>
          </cell>
        </row>
        <row r="490">
          <cell r="A490">
            <v>60000332</v>
          </cell>
          <cell r="B490" t="str">
            <v xml:space="preserve">Органолептические показатели питьевой воды: </v>
          </cell>
          <cell r="C490">
            <v>451</v>
          </cell>
          <cell r="D490">
            <v>1.84</v>
          </cell>
          <cell r="E490">
            <v>161.99588160000002</v>
          </cell>
          <cell r="F490">
            <v>104.09100000000001</v>
          </cell>
          <cell r="G490">
            <v>266.08688160000003</v>
          </cell>
          <cell r="H490">
            <v>90.469539744000016</v>
          </cell>
          <cell r="I490">
            <v>356.55642134400006</v>
          </cell>
          <cell r="K490">
            <v>53.48346320160001</v>
          </cell>
          <cell r="L490">
            <v>410.03988454560005</v>
          </cell>
          <cell r="M490">
            <v>-24.074482948479954</v>
          </cell>
          <cell r="N490">
            <v>5.338022826713959E-2</v>
          </cell>
          <cell r="O490">
            <v>426.92551705152005</v>
          </cell>
        </row>
        <row r="491">
          <cell r="A491">
            <v>60000333</v>
          </cell>
          <cell r="B491" t="str">
            <v>Определение запаха  питьевой воды и воды бассейна при 20 град.</v>
          </cell>
          <cell r="C491">
            <v>34</v>
          </cell>
          <cell r="D491">
            <v>0.2</v>
          </cell>
          <cell r="E491">
            <v>17.608248000000003</v>
          </cell>
          <cell r="F491">
            <v>0</v>
          </cell>
          <cell r="G491">
            <v>17.608248000000003</v>
          </cell>
          <cell r="H491">
            <v>5.9868043200000018</v>
          </cell>
          <cell r="I491">
            <v>23.595052320000004</v>
          </cell>
          <cell r="K491">
            <v>3.5392578480000005</v>
          </cell>
          <cell r="L491">
            <v>27.134310168000006</v>
          </cell>
          <cell r="M491">
            <v>-1.4388277983999913</v>
          </cell>
          <cell r="N491">
            <v>4.2318464658823274E-2</v>
          </cell>
          <cell r="O491">
            <v>32.561172201600009</v>
          </cell>
        </row>
        <row r="492">
          <cell r="A492">
            <v>60000334</v>
          </cell>
          <cell r="B492" t="str">
            <v>Определение запаха питьевой воды при 60 град.</v>
          </cell>
          <cell r="C492">
            <v>59</v>
          </cell>
          <cell r="D492">
            <v>0.28999999999999998</v>
          </cell>
          <cell r="E492">
            <v>25.5319596</v>
          </cell>
          <cell r="F492">
            <v>0</v>
          </cell>
          <cell r="G492">
            <v>25.5319596</v>
          </cell>
          <cell r="H492">
            <v>8.6808662640000005</v>
          </cell>
          <cell r="I492">
            <v>34.212825864000003</v>
          </cell>
          <cell r="K492">
            <v>5.1319238796000004</v>
          </cell>
          <cell r="L492">
            <v>39.344749743600005</v>
          </cell>
          <cell r="M492">
            <v>-11.786300307679994</v>
          </cell>
          <cell r="N492">
            <v>0.19976780182508463</v>
          </cell>
          <cell r="O492">
            <v>47.213699692320006</v>
          </cell>
        </row>
        <row r="493">
          <cell r="A493">
            <v>60000335</v>
          </cell>
          <cell r="B493" t="str">
            <v>Определение цветности питьевой воды и воды бассейна</v>
          </cell>
          <cell r="C493">
            <v>126</v>
          </cell>
          <cell r="D493">
            <v>0.33</v>
          </cell>
          <cell r="E493">
            <v>29.053609200000004</v>
          </cell>
          <cell r="F493">
            <v>42.024000000000001</v>
          </cell>
          <cell r="G493">
            <v>71.077609200000012</v>
          </cell>
          <cell r="H493">
            <v>24.166387128000007</v>
          </cell>
          <cell r="I493">
            <v>95.243996328000023</v>
          </cell>
          <cell r="K493">
            <v>14.286599449200002</v>
          </cell>
          <cell r="L493">
            <v>109.53059577720002</v>
          </cell>
          <cell r="M493">
            <v>5.4367149326400295</v>
          </cell>
          <cell r="N493">
            <v>-4.3148531211428802E-2</v>
          </cell>
          <cell r="O493">
            <v>131.43671493264003</v>
          </cell>
        </row>
        <row r="494">
          <cell r="A494">
            <v>60000336</v>
          </cell>
          <cell r="B494" t="str">
            <v>Определение вкуса, привкуса питьевой воды</v>
          </cell>
          <cell r="C494">
            <v>28</v>
          </cell>
          <cell r="D494">
            <v>0.28999999999999998</v>
          </cell>
          <cell r="E494">
            <v>25.5319596</v>
          </cell>
          <cell r="F494">
            <v>0</v>
          </cell>
          <cell r="G494">
            <v>25.5319596</v>
          </cell>
          <cell r="H494">
            <v>8.6808662640000005</v>
          </cell>
          <cell r="I494">
            <v>34.212825864000003</v>
          </cell>
          <cell r="K494">
            <v>5.1319238796000004</v>
          </cell>
          <cell r="L494">
            <v>39.344749743600005</v>
          </cell>
          <cell r="M494">
            <v>19.213699692320006</v>
          </cell>
          <cell r="N494">
            <v>-0.68620356044000019</v>
          </cell>
          <cell r="O494">
            <v>47.213699692320006</v>
          </cell>
        </row>
        <row r="495">
          <cell r="A495">
            <v>60000337</v>
          </cell>
          <cell r="B495" t="str">
            <v>Определение мутности питьевой воды и воды бассейна</v>
          </cell>
          <cell r="C495">
            <v>189</v>
          </cell>
          <cell r="D495">
            <v>0.33</v>
          </cell>
          <cell r="E495">
            <v>29.053609200000004</v>
          </cell>
          <cell r="F495">
            <v>62.067</v>
          </cell>
          <cell r="G495">
            <v>91.120609200000004</v>
          </cell>
          <cell r="H495">
            <v>30.981007128000005</v>
          </cell>
          <cell r="I495">
            <v>122.10161632800001</v>
          </cell>
          <cell r="K495">
            <v>18.315242449199999</v>
          </cell>
          <cell r="L495">
            <v>140.41685877719999</v>
          </cell>
          <cell r="M495">
            <v>-20.499769467360011</v>
          </cell>
          <cell r="N495">
            <v>0.10846438871619053</v>
          </cell>
          <cell r="O495">
            <v>168.50023053263999</v>
          </cell>
        </row>
        <row r="496">
          <cell r="A496">
            <v>60001010</v>
          </cell>
          <cell r="B496" t="str">
            <v>Обобщенные показатели в питьевой воде:</v>
          </cell>
          <cell r="C496">
            <v>2122</v>
          </cell>
          <cell r="D496">
            <v>15.59</v>
          </cell>
          <cell r="E496">
            <v>1372.5629316</v>
          </cell>
          <cell r="G496">
            <v>1372.5629316</v>
          </cell>
          <cell r="H496">
            <v>466.67139674399999</v>
          </cell>
          <cell r="I496">
            <v>1839.234328344</v>
          </cell>
          <cell r="K496">
            <v>275.88514925160001</v>
          </cell>
          <cell r="L496">
            <v>2115.1194775956001</v>
          </cell>
          <cell r="M496">
            <v>718.14666643760029</v>
          </cell>
          <cell r="N496">
            <v>-0.33842915477737995</v>
          </cell>
          <cell r="O496">
            <v>2840.1466664376003</v>
          </cell>
        </row>
        <row r="497">
          <cell r="A497">
            <v>60000375</v>
          </cell>
          <cell r="B497" t="str">
            <v>Определение водородного показателя питьевой воды и воды бассейнов</v>
          </cell>
          <cell r="C497">
            <v>146</v>
          </cell>
          <cell r="D497">
            <v>0.28999999999999998</v>
          </cell>
          <cell r="E497">
            <v>25.5319596</v>
          </cell>
          <cell r="F497">
            <v>52.611599999999996</v>
          </cell>
          <cell r="G497">
            <v>78.143559600000003</v>
          </cell>
          <cell r="H497">
            <v>26.568810264000003</v>
          </cell>
          <cell r="I497">
            <v>104.71236986400001</v>
          </cell>
          <cell r="K497">
            <v>15.706855479600002</v>
          </cell>
          <cell r="L497">
            <v>120.4192253436</v>
          </cell>
          <cell r="M497">
            <v>-1.4969295876800004</v>
          </cell>
          <cell r="N497">
            <v>1.0252942381369866E-2</v>
          </cell>
          <cell r="O497">
            <v>144.50307041232</v>
          </cell>
        </row>
        <row r="498">
          <cell r="A498">
            <v>60000376</v>
          </cell>
          <cell r="B498" t="str">
            <v>Определение перманганатной окисляемости  питьевой воды</v>
          </cell>
          <cell r="C498">
            <v>135</v>
          </cell>
          <cell r="D498">
            <v>1.42</v>
          </cell>
          <cell r="E498">
            <v>125.0185608</v>
          </cell>
          <cell r="F498">
            <v>22.3992</v>
          </cell>
          <cell r="G498">
            <v>147.4177608</v>
          </cell>
          <cell r="H498">
            <v>50.122038672000002</v>
          </cell>
          <cell r="I498">
            <v>197.539799472</v>
          </cell>
          <cell r="K498">
            <v>29.630969920799998</v>
          </cell>
          <cell r="L498">
            <v>227.1707693928</v>
          </cell>
          <cell r="M498">
            <v>137.60492327136001</v>
          </cell>
          <cell r="N498">
            <v>-1.019295727936</v>
          </cell>
          <cell r="O498">
            <v>272.60492327136001</v>
          </cell>
        </row>
        <row r="499">
          <cell r="A499">
            <v>60000377</v>
          </cell>
          <cell r="B499" t="str">
            <v>Определение жесткости питьевой воды</v>
          </cell>
          <cell r="C499">
            <v>77</v>
          </cell>
          <cell r="D499">
            <v>0.75</v>
          </cell>
          <cell r="E499">
            <v>66.030930000000012</v>
          </cell>
          <cell r="F499">
            <v>0.3876</v>
          </cell>
          <cell r="G499">
            <v>66.418530000000018</v>
          </cell>
          <cell r="H499">
            <v>22.582300200000009</v>
          </cell>
          <cell r="I499">
            <v>89.000830200000024</v>
          </cell>
          <cell r="K499">
            <v>13.350124530000004</v>
          </cell>
          <cell r="L499">
            <v>102.35095473000003</v>
          </cell>
          <cell r="M499">
            <v>45.821145676000029</v>
          </cell>
          <cell r="N499">
            <v>-0.59507981397402632</v>
          </cell>
          <cell r="O499">
            <v>122.82114567600003</v>
          </cell>
        </row>
        <row r="500">
          <cell r="A500">
            <v>60001011</v>
          </cell>
          <cell r="B500" t="str">
            <v>Определение сухого остатка в питьевой воде (общая минерализация)</v>
          </cell>
          <cell r="C500">
            <v>279</v>
          </cell>
          <cell r="D500">
            <v>4.08</v>
          </cell>
          <cell r="E500">
            <v>359.20825920000004</v>
          </cell>
          <cell r="F500">
            <v>1.0200000000000001E-2</v>
          </cell>
          <cell r="G500">
            <v>359.21845920000004</v>
          </cell>
          <cell r="H500">
            <v>122.13427612800002</v>
          </cell>
          <cell r="I500">
            <v>481.35273532800005</v>
          </cell>
          <cell r="K500">
            <v>72.202910299199999</v>
          </cell>
          <cell r="L500">
            <v>553.55564562720008</v>
          </cell>
          <cell r="M500">
            <v>385.26677475264012</v>
          </cell>
          <cell r="N500">
            <v>-1.3808844973212908</v>
          </cell>
          <cell r="O500">
            <v>664.26677475264012</v>
          </cell>
        </row>
        <row r="501">
          <cell r="A501">
            <v>60000379</v>
          </cell>
          <cell r="B501" t="str">
            <v>Определение нефтепродуктов в питьевой воде</v>
          </cell>
          <cell r="C501">
            <v>518</v>
          </cell>
          <cell r="D501">
            <v>2.83</v>
          </cell>
          <cell r="E501">
            <v>249.15670920000005</v>
          </cell>
          <cell r="F501">
            <v>30.9162</v>
          </cell>
          <cell r="G501">
            <v>280.07290920000003</v>
          </cell>
          <cell r="H501">
            <v>95.224789128000012</v>
          </cell>
          <cell r="I501">
            <v>375.29769832800002</v>
          </cell>
          <cell r="K501">
            <v>56.294654749199999</v>
          </cell>
          <cell r="L501">
            <v>431.59235307720002</v>
          </cell>
          <cell r="M501">
            <v>-8.9176307360048668E-2</v>
          </cell>
          <cell r="N501">
            <v>1.7215503351360748E-4</v>
          </cell>
          <cell r="O501">
            <v>517.91082369263995</v>
          </cell>
        </row>
        <row r="502">
          <cell r="A502">
            <v>60000380</v>
          </cell>
          <cell r="B502" t="str">
            <v>Определение фенольного индекса в питьевой воде</v>
          </cell>
          <cell r="C502">
            <v>600</v>
          </cell>
          <cell r="D502">
            <v>4.83</v>
          </cell>
          <cell r="E502">
            <v>425.2391892</v>
          </cell>
          <cell r="F502">
            <v>20.552999999999997</v>
          </cell>
          <cell r="G502">
            <v>445.7921892</v>
          </cell>
          <cell r="H502">
            <v>151.569344328</v>
          </cell>
          <cell r="I502">
            <v>597.361533528</v>
          </cell>
          <cell r="K502">
            <v>89.604230029199996</v>
          </cell>
          <cell r="L502">
            <v>686.96576355720003</v>
          </cell>
          <cell r="M502">
            <v>224.35891626863997</v>
          </cell>
          <cell r="N502">
            <v>-0.37393152711439998</v>
          </cell>
          <cell r="O502">
            <v>824.35891626863997</v>
          </cell>
        </row>
        <row r="503">
          <cell r="A503">
            <v>60000381</v>
          </cell>
          <cell r="B503" t="str">
            <v>Определение поверхностно-активных веществ в питьевой воде</v>
          </cell>
          <cell r="C503">
            <v>361</v>
          </cell>
          <cell r="D503">
            <v>1.75</v>
          </cell>
          <cell r="E503">
            <v>154.07217000000003</v>
          </cell>
          <cell r="F503">
            <v>4.7430000000000003</v>
          </cell>
          <cell r="G503">
            <v>158.81517000000002</v>
          </cell>
          <cell r="H503">
            <v>53.997157800000011</v>
          </cell>
          <cell r="I503">
            <v>212.81232780000005</v>
          </cell>
          <cell r="K503">
            <v>31.921849170000005</v>
          </cell>
          <cell r="L503">
            <v>244.73417697000005</v>
          </cell>
          <cell r="M503">
            <v>-67.318987635999974</v>
          </cell>
          <cell r="N503">
            <v>0.18647919012742376</v>
          </cell>
          <cell r="O503">
            <v>293.68101236400003</v>
          </cell>
        </row>
        <row r="504">
          <cell r="A504">
            <v>60001012</v>
          </cell>
          <cell r="B504" t="str">
            <v>Неорганические и органические вещества в питьевой воде:</v>
          </cell>
          <cell r="C504">
            <v>9239</v>
          </cell>
          <cell r="D504">
            <v>44.5</v>
          </cell>
          <cell r="E504">
            <v>3917.8351800000005</v>
          </cell>
          <cell r="F504">
            <v>1080.4656</v>
          </cell>
          <cell r="G504">
            <v>4998.3007800000005</v>
          </cell>
          <cell r="H504">
            <v>1699.4222652000003</v>
          </cell>
          <cell r="I504">
            <v>6697.7230452000003</v>
          </cell>
          <cell r="K504">
            <v>1004.6584567800001</v>
          </cell>
          <cell r="L504">
            <v>7702.3815019800004</v>
          </cell>
          <cell r="M504">
            <v>3.8578023760001088</v>
          </cell>
          <cell r="N504">
            <v>-4.1755626972617263E-4</v>
          </cell>
          <cell r="O504">
            <v>9242.8578023760001</v>
          </cell>
        </row>
        <row r="505">
          <cell r="A505">
            <v>60000416</v>
          </cell>
          <cell r="B505" t="str">
            <v>Определение алюминия в питьевой воде</v>
          </cell>
          <cell r="C505">
            <v>434</v>
          </cell>
          <cell r="D505">
            <v>1.75</v>
          </cell>
          <cell r="E505">
            <v>154.07217000000003</v>
          </cell>
          <cell r="F505">
            <v>65.504400000000004</v>
          </cell>
          <cell r="G505">
            <v>219.57657000000003</v>
          </cell>
          <cell r="H505">
            <v>74.656033800000017</v>
          </cell>
          <cell r="I505">
            <v>294.23260380000005</v>
          </cell>
          <cell r="K505">
            <v>44.134890570000003</v>
          </cell>
          <cell r="L505">
            <v>338.36749437000003</v>
          </cell>
          <cell r="M505">
            <v>-27.959006755999951</v>
          </cell>
          <cell r="N505">
            <v>6.4421674552995273E-2</v>
          </cell>
          <cell r="O505">
            <v>406.04099324400005</v>
          </cell>
        </row>
        <row r="506">
          <cell r="A506">
            <v>60000396</v>
          </cell>
          <cell r="B506" t="str">
            <v>Определение бора в питьевой воде</v>
          </cell>
          <cell r="C506">
            <v>481</v>
          </cell>
          <cell r="D506">
            <v>2.42</v>
          </cell>
          <cell r="E506">
            <v>213.0598008</v>
          </cell>
          <cell r="F506">
            <v>44.798400000000001</v>
          </cell>
          <cell r="G506">
            <v>257.85820080000002</v>
          </cell>
          <cell r="H506">
            <v>87.671788272000015</v>
          </cell>
          <cell r="I506">
            <v>345.52998907200003</v>
          </cell>
          <cell r="K506">
            <v>51.829498360800002</v>
          </cell>
          <cell r="L506">
            <v>397.35948743280005</v>
          </cell>
          <cell r="M506">
            <v>-4.1686150806399382</v>
          </cell>
          <cell r="N506">
            <v>8.6665594192098516E-3</v>
          </cell>
          <cell r="O506">
            <v>476.83138491936006</v>
          </cell>
        </row>
        <row r="507">
          <cell r="A507">
            <v>60000397</v>
          </cell>
          <cell r="B507" t="str">
            <v>Определение бериллия в питьевой воде</v>
          </cell>
          <cell r="C507">
            <v>1397</v>
          </cell>
          <cell r="D507">
            <v>8.17</v>
          </cell>
          <cell r="E507">
            <v>719.29693080000004</v>
          </cell>
          <cell r="F507">
            <v>54.498600000000003</v>
          </cell>
          <cell r="G507">
            <v>773.79553080000005</v>
          </cell>
          <cell r="H507">
            <v>263.09048047200002</v>
          </cell>
          <cell r="I507">
            <v>1036.8860112720001</v>
          </cell>
          <cell r="K507">
            <v>155.5329016908</v>
          </cell>
          <cell r="L507">
            <v>1192.4189129628001</v>
          </cell>
          <cell r="M507">
            <v>33.902695555359969</v>
          </cell>
          <cell r="N507">
            <v>-2.4268214427601981E-2</v>
          </cell>
          <cell r="O507">
            <v>1430.90269555536</v>
          </cell>
        </row>
        <row r="508">
          <cell r="A508">
            <v>60000385</v>
          </cell>
          <cell r="B508" t="str">
            <v>Определение железа в питьевой воде и воде бассейнов</v>
          </cell>
          <cell r="C508">
            <v>243</v>
          </cell>
          <cell r="D508">
            <v>1.17</v>
          </cell>
          <cell r="E508">
            <v>103.0082508</v>
          </cell>
          <cell r="F508">
            <v>34.537199999999999</v>
          </cell>
          <cell r="G508">
            <v>137.5454508</v>
          </cell>
          <cell r="H508">
            <v>46.765453272000002</v>
          </cell>
          <cell r="I508">
            <v>184.310904072</v>
          </cell>
          <cell r="K508">
            <v>27.646635610800001</v>
          </cell>
          <cell r="L508">
            <v>211.95753968279999</v>
          </cell>
          <cell r="M508">
            <v>11.349047619359965</v>
          </cell>
          <cell r="N508">
            <v>-4.6703899668148002E-2</v>
          </cell>
          <cell r="O508">
            <v>254.34904761935996</v>
          </cell>
        </row>
        <row r="509">
          <cell r="A509">
            <v>60000400</v>
          </cell>
          <cell r="B509" t="str">
            <v>Определение марганца в питьевой воде</v>
          </cell>
          <cell r="C509">
            <v>417</v>
          </cell>
          <cell r="D509">
            <v>3.42</v>
          </cell>
          <cell r="E509">
            <v>301.10104080000002</v>
          </cell>
          <cell r="F509">
            <v>19.675799999999999</v>
          </cell>
          <cell r="G509">
            <v>320.7768408</v>
          </cell>
          <cell r="H509">
            <v>109.06412587200001</v>
          </cell>
          <cell r="I509">
            <v>429.84096667200004</v>
          </cell>
          <cell r="K509">
            <v>64.476145000800003</v>
          </cell>
          <cell r="L509">
            <v>494.31711167280002</v>
          </cell>
          <cell r="M509">
            <v>176.18053400736005</v>
          </cell>
          <cell r="N509">
            <v>-0.42249528538935266</v>
          </cell>
          <cell r="O509">
            <v>593.18053400736005</v>
          </cell>
        </row>
        <row r="510">
          <cell r="A510">
            <v>60000392</v>
          </cell>
          <cell r="B510" t="str">
            <v>Определение молибдена в питьевой воде</v>
          </cell>
          <cell r="C510">
            <v>407</v>
          </cell>
          <cell r="D510">
            <v>1.42</v>
          </cell>
          <cell r="E510">
            <v>125.0185608</v>
          </cell>
          <cell r="F510">
            <v>91.871399999999994</v>
          </cell>
          <cell r="G510">
            <v>216.88996079999998</v>
          </cell>
          <cell r="H510">
            <v>73.742586672000002</v>
          </cell>
          <cell r="I510">
            <v>290.632547472</v>
          </cell>
          <cell r="K510">
            <v>43.594882120800001</v>
          </cell>
          <cell r="L510">
            <v>334.22742959279998</v>
          </cell>
          <cell r="M510">
            <v>-5.9270844886400482</v>
          </cell>
          <cell r="N510">
            <v>1.456286115144975E-2</v>
          </cell>
          <cell r="O510">
            <v>401.07291551135995</v>
          </cell>
        </row>
        <row r="511">
          <cell r="A511">
            <v>60000394</v>
          </cell>
          <cell r="B511" t="str">
            <v>Определение мышьяка в питьевой воде</v>
          </cell>
          <cell r="C511">
            <v>462</v>
          </cell>
          <cell r="D511">
            <v>3.25</v>
          </cell>
          <cell r="E511">
            <v>286.13403000000005</v>
          </cell>
          <cell r="F511">
            <v>21.144600000000001</v>
          </cell>
          <cell r="G511">
            <v>307.27863000000008</v>
          </cell>
          <cell r="H511">
            <v>104.47473420000003</v>
          </cell>
          <cell r="I511">
            <v>411.75336420000008</v>
          </cell>
          <cell r="K511">
            <v>61.763004630000012</v>
          </cell>
          <cell r="L511">
            <v>473.51636883000009</v>
          </cell>
          <cell r="M511">
            <v>106.21964259600009</v>
          </cell>
          <cell r="N511">
            <v>-0.22991264631168851</v>
          </cell>
          <cell r="O511">
            <v>568.21964259600009</v>
          </cell>
        </row>
        <row r="512">
          <cell r="A512">
            <v>60000388</v>
          </cell>
          <cell r="B512" t="str">
            <v>Определение нитратов в питьевой воде</v>
          </cell>
          <cell r="C512">
            <v>462</v>
          </cell>
          <cell r="D512">
            <v>2.0499999999999998</v>
          </cell>
          <cell r="E512">
            <v>180.484542</v>
          </cell>
          <cell r="F512">
            <v>101.1942</v>
          </cell>
          <cell r="G512">
            <v>281.678742</v>
          </cell>
          <cell r="H512">
            <v>95.770772280000003</v>
          </cell>
          <cell r="I512">
            <v>377.44951428000002</v>
          </cell>
          <cell r="K512">
            <v>56.617427142000004</v>
          </cell>
          <cell r="L512">
            <v>434.06694142200001</v>
          </cell>
          <cell r="M512">
            <v>58.880329706399948</v>
          </cell>
          <cell r="N512">
            <v>-0.12744660109610378</v>
          </cell>
          <cell r="O512">
            <v>520.88032970639995</v>
          </cell>
        </row>
        <row r="513">
          <cell r="A513">
            <v>60000356</v>
          </cell>
          <cell r="B513" t="str">
            <v>Определение ртути в питьевой воде</v>
          </cell>
          <cell r="C513">
            <v>465</v>
          </cell>
          <cell r="D513">
            <v>2.42</v>
          </cell>
          <cell r="E513">
            <v>213.0598008</v>
          </cell>
          <cell r="F513">
            <v>36.148800000000001</v>
          </cell>
          <cell r="G513">
            <v>249.2086008</v>
          </cell>
          <cell r="H513">
            <v>84.73092427200001</v>
          </cell>
          <cell r="I513">
            <v>333.93952507200004</v>
          </cell>
          <cell r="K513">
            <v>50.090928760800004</v>
          </cell>
          <cell r="L513">
            <v>384.03045383280005</v>
          </cell>
          <cell r="M513">
            <v>-4.1634554006399753</v>
          </cell>
          <cell r="N513">
            <v>8.9536675282580122E-3</v>
          </cell>
          <cell r="O513">
            <v>460.83654459936002</v>
          </cell>
        </row>
        <row r="514">
          <cell r="A514">
            <v>60000398</v>
          </cell>
          <cell r="B514" t="str">
            <v>Определение селена в минеральной и питьевой воде</v>
          </cell>
          <cell r="C514">
            <v>863</v>
          </cell>
          <cell r="D514">
            <v>5</v>
          </cell>
          <cell r="E514">
            <v>440.20620000000002</v>
          </cell>
          <cell r="F514">
            <v>13.923</v>
          </cell>
          <cell r="G514">
            <v>454.12920000000003</v>
          </cell>
          <cell r="H514">
            <v>154.40392800000001</v>
          </cell>
          <cell r="I514">
            <v>608.53312800000003</v>
          </cell>
          <cell r="K514">
            <v>91.279969199999996</v>
          </cell>
          <cell r="L514">
            <v>699.81309720000002</v>
          </cell>
          <cell r="M514">
            <v>-23.224283359999959</v>
          </cell>
          <cell r="N514">
            <v>2.691110470451907E-2</v>
          </cell>
          <cell r="O514">
            <v>839.77571664000004</v>
          </cell>
        </row>
        <row r="515">
          <cell r="A515">
            <v>60000366</v>
          </cell>
          <cell r="B515" t="str">
            <v>Определение стронция в минеральной и питьевой воде</v>
          </cell>
          <cell r="C515">
            <v>417</v>
          </cell>
          <cell r="D515">
            <v>1.42</v>
          </cell>
          <cell r="E515">
            <v>125.0185608</v>
          </cell>
          <cell r="F515">
            <v>106.947</v>
          </cell>
          <cell r="G515">
            <v>231.96556079999999</v>
          </cell>
          <cell r="H515">
            <v>78.868290672000001</v>
          </cell>
          <cell r="I515">
            <v>310.83385147199999</v>
          </cell>
          <cell r="K515">
            <v>46.6250777208</v>
          </cell>
          <cell r="L515">
            <v>357.45892919279999</v>
          </cell>
          <cell r="M515">
            <v>11.950715031359948</v>
          </cell>
          <cell r="N515">
            <v>-2.8658789044028653E-2</v>
          </cell>
          <cell r="O515">
            <v>428.95071503135995</v>
          </cell>
        </row>
        <row r="516">
          <cell r="A516">
            <v>60000389</v>
          </cell>
          <cell r="B516" t="str">
            <v>Определение хлоридов в питьевой воде и воде бассейна</v>
          </cell>
          <cell r="C516">
            <v>249</v>
          </cell>
          <cell r="D516">
            <v>1.08</v>
          </cell>
          <cell r="E516">
            <v>95.084539200000023</v>
          </cell>
          <cell r="F516">
            <v>35.159399999999998</v>
          </cell>
          <cell r="G516">
            <v>130.24393920000003</v>
          </cell>
          <cell r="H516">
            <v>44.282939328000012</v>
          </cell>
          <cell r="I516">
            <v>174.52687852800005</v>
          </cell>
          <cell r="K516">
            <v>26.179031779200006</v>
          </cell>
          <cell r="L516">
            <v>200.70591030720007</v>
          </cell>
          <cell r="M516">
            <v>-8.1529076313599376</v>
          </cell>
          <cell r="N516">
            <v>3.2742600929156374E-2</v>
          </cell>
          <cell r="O516">
            <v>240.84709236864006</v>
          </cell>
        </row>
        <row r="517">
          <cell r="A517">
            <v>60000390</v>
          </cell>
          <cell r="B517" t="str">
            <v>Определение сульфатов в питьевой воде</v>
          </cell>
          <cell r="C517">
            <v>262</v>
          </cell>
          <cell r="D517">
            <v>1.33</v>
          </cell>
          <cell r="E517">
            <v>117.09484920000003</v>
          </cell>
          <cell r="F517">
            <v>20.8386</v>
          </cell>
          <cell r="G517">
            <v>137.93344920000004</v>
          </cell>
          <cell r="H517">
            <v>46.897372728000015</v>
          </cell>
          <cell r="I517">
            <v>184.83082192800006</v>
          </cell>
          <cell r="K517">
            <v>27.724623289200007</v>
          </cell>
          <cell r="L517">
            <v>212.55544521720006</v>
          </cell>
          <cell r="M517">
            <v>-6.9334657393599457</v>
          </cell>
          <cell r="N517">
            <v>2.6463609692213532E-2</v>
          </cell>
          <cell r="O517">
            <v>255.06653426064005</v>
          </cell>
        </row>
        <row r="518">
          <cell r="A518">
            <v>60000384</v>
          </cell>
          <cell r="B518" t="str">
            <v>Определение фтора в питьевой воде</v>
          </cell>
          <cell r="C518">
            <v>450</v>
          </cell>
          <cell r="D518">
            <v>2.4700000000000002</v>
          </cell>
          <cell r="E518">
            <v>217.46186280000003</v>
          </cell>
          <cell r="F518">
            <v>34.659599999999998</v>
          </cell>
          <cell r="G518">
            <v>252.12146280000002</v>
          </cell>
          <cell r="H518">
            <v>85.721297352000008</v>
          </cell>
          <cell r="I518">
            <v>337.84276015200004</v>
          </cell>
          <cell r="K518">
            <v>50.676414022800003</v>
          </cell>
          <cell r="L518">
            <v>388.51917417480001</v>
          </cell>
          <cell r="M518">
            <v>16.223009009760005</v>
          </cell>
          <cell r="N518">
            <v>-3.6051131132800014E-2</v>
          </cell>
          <cell r="O518">
            <v>466.22300900976001</v>
          </cell>
        </row>
        <row r="519">
          <cell r="A519">
            <v>60000395</v>
          </cell>
          <cell r="B519" t="str">
            <v>Определение хрома (+6) в питьевой воде</v>
          </cell>
          <cell r="C519">
            <v>353</v>
          </cell>
          <cell r="D519">
            <v>1.47</v>
          </cell>
          <cell r="E519">
            <v>129.42062280000002</v>
          </cell>
          <cell r="F519">
            <v>96.400200000000012</v>
          </cell>
          <cell r="G519">
            <v>225.82082280000003</v>
          </cell>
          <cell r="H519">
            <v>76.779079752000015</v>
          </cell>
          <cell r="I519">
            <v>302.59990255200006</v>
          </cell>
          <cell r="K519">
            <v>45.389985382800006</v>
          </cell>
          <cell r="L519">
            <v>347.98988793480009</v>
          </cell>
          <cell r="M519">
            <v>64.587865521760079</v>
          </cell>
          <cell r="N519">
            <v>-0.18296845756872543</v>
          </cell>
          <cell r="O519">
            <v>417.58786552176008</v>
          </cell>
        </row>
        <row r="520">
          <cell r="A520">
            <v>60000368</v>
          </cell>
          <cell r="B520" t="str">
            <v xml:space="preserve">Определение меди, цинка, свинца, кадмия в питьевой воде </v>
          </cell>
          <cell r="C520">
            <v>804</v>
          </cell>
          <cell r="D520">
            <v>4</v>
          </cell>
          <cell r="E520">
            <v>352.16496000000006</v>
          </cell>
          <cell r="F520">
            <v>66.116399999999999</v>
          </cell>
          <cell r="G520">
            <v>418.28136000000006</v>
          </cell>
          <cell r="H520">
            <v>142.21566240000004</v>
          </cell>
          <cell r="I520">
            <v>560.49702240000011</v>
          </cell>
          <cell r="K520">
            <v>84.07455336000001</v>
          </cell>
          <cell r="L520">
            <v>644.57157576000009</v>
          </cell>
          <cell r="M520">
            <v>-30.514109087999941</v>
          </cell>
          <cell r="N520">
            <v>3.7952871999999929E-2</v>
          </cell>
          <cell r="O520">
            <v>773.48589091200006</v>
          </cell>
        </row>
        <row r="521">
          <cell r="A521">
            <v>60000369</v>
          </cell>
          <cell r="B521" t="str">
            <v>Определение никеля в питьевой воде атомно-абсорбционным методом</v>
          </cell>
          <cell r="C521">
            <v>402</v>
          </cell>
          <cell r="D521">
            <v>1</v>
          </cell>
          <cell r="E521">
            <v>88.041240000000016</v>
          </cell>
          <cell r="F521">
            <v>106.20240000000001</v>
          </cell>
          <cell r="G521">
            <v>194.24364000000003</v>
          </cell>
          <cell r="H521">
            <v>66.042837600000013</v>
          </cell>
          <cell r="I521">
            <v>260.28647760000001</v>
          </cell>
          <cell r="K521">
            <v>39.042971639999998</v>
          </cell>
          <cell r="L521">
            <v>299.32944924000003</v>
          </cell>
          <cell r="M521">
            <v>-42.804660911999974</v>
          </cell>
          <cell r="N521">
            <v>0.10647925599999994</v>
          </cell>
          <cell r="O521">
            <v>359.19533908800003</v>
          </cell>
        </row>
        <row r="522">
          <cell r="A522">
            <v>60000370</v>
          </cell>
          <cell r="B522" t="str">
            <v>Определение кобальта в питьевой воде атомно-абсорбционным методом</v>
          </cell>
          <cell r="C522">
            <v>394</v>
          </cell>
          <cell r="D522">
            <v>1</v>
          </cell>
          <cell r="E522">
            <v>88.041240000000016</v>
          </cell>
          <cell r="F522">
            <v>106.20240000000001</v>
          </cell>
          <cell r="G522">
            <v>194.24364000000003</v>
          </cell>
          <cell r="H522">
            <v>66.042837600000013</v>
          </cell>
          <cell r="I522">
            <v>260.28647760000001</v>
          </cell>
          <cell r="K522">
            <v>39.042971639999998</v>
          </cell>
          <cell r="L522">
            <v>299.32944924000003</v>
          </cell>
          <cell r="M522">
            <v>-34.804660911999974</v>
          </cell>
          <cell r="N522">
            <v>8.8336702822334967E-2</v>
          </cell>
          <cell r="O522">
            <v>359.19533908800003</v>
          </cell>
        </row>
        <row r="523">
          <cell r="A523">
            <v>60000386</v>
          </cell>
          <cell r="B523" t="str">
            <v>Определение аммиака в питьевой воде</v>
          </cell>
          <cell r="C523">
            <v>153</v>
          </cell>
          <cell r="D523">
            <v>0.92</v>
          </cell>
          <cell r="E523">
            <v>80.997940800000009</v>
          </cell>
          <cell r="F523">
            <v>5.2733999999999996</v>
          </cell>
          <cell r="G523">
            <v>86.271340800000004</v>
          </cell>
          <cell r="H523">
            <v>29.332255872000005</v>
          </cell>
          <cell r="I523">
            <v>115.60359667200001</v>
          </cell>
          <cell r="K523">
            <v>17.340539500800002</v>
          </cell>
          <cell r="L523">
            <v>132.9441361728</v>
          </cell>
          <cell r="M523">
            <v>6.5329634073600005</v>
          </cell>
          <cell r="N523">
            <v>-4.2699107237647062E-2</v>
          </cell>
          <cell r="O523">
            <v>159.53296340736</v>
          </cell>
        </row>
        <row r="524">
          <cell r="A524">
            <v>60000387</v>
          </cell>
          <cell r="B524" t="str">
            <v>Определение нитритов в питьевой воде</v>
          </cell>
          <cell r="C524">
            <v>208</v>
          </cell>
          <cell r="D524">
            <v>1.25</v>
          </cell>
          <cell r="E524">
            <v>110.05155000000001</v>
          </cell>
          <cell r="F524">
            <v>19.369799999999998</v>
          </cell>
          <cell r="G524">
            <v>129.42135000000002</v>
          </cell>
          <cell r="H524">
            <v>44.003259000000007</v>
          </cell>
          <cell r="I524">
            <v>173.42460900000003</v>
          </cell>
          <cell r="K524">
            <v>26.013691350000006</v>
          </cell>
          <cell r="L524">
            <v>199.43830035000005</v>
          </cell>
          <cell r="M524">
            <v>31.325960420000058</v>
          </cell>
          <cell r="N524">
            <v>-0.15060557894230797</v>
          </cell>
          <cell r="O524">
            <v>239.32596042000006</v>
          </cell>
        </row>
        <row r="525">
          <cell r="A525">
            <v>60000662</v>
          </cell>
          <cell r="B525" t="str">
            <v>Определение кремния (силикатов) в питьевой воде</v>
          </cell>
          <cell r="C525">
            <v>383</v>
          </cell>
          <cell r="D525">
            <v>0.5</v>
          </cell>
          <cell r="E525">
            <v>44.020620000000008</v>
          </cell>
          <cell r="F525">
            <v>179.96879999999999</v>
          </cell>
          <cell r="G525">
            <v>223.98942</v>
          </cell>
          <cell r="H525">
            <v>76.156402800000009</v>
          </cell>
          <cell r="I525">
            <v>300.14582280000002</v>
          </cell>
          <cell r="K525">
            <v>45.021873419999999</v>
          </cell>
          <cell r="L525">
            <v>345.16769622000004</v>
          </cell>
          <cell r="M525">
            <v>31.201235464000035</v>
          </cell>
          <cell r="N525">
            <v>-8.1465366746736378E-2</v>
          </cell>
          <cell r="O525">
            <v>414.20123546400004</v>
          </cell>
        </row>
        <row r="526">
          <cell r="A526">
            <v>60000669</v>
          </cell>
          <cell r="B526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26">
            <v>1383</v>
          </cell>
          <cell r="D526">
            <v>5</v>
          </cell>
          <cell r="E526">
            <v>440.20620000000002</v>
          </cell>
          <cell r="F526">
            <v>299.73720000000003</v>
          </cell>
          <cell r="G526">
            <v>739.94340000000011</v>
          </cell>
          <cell r="H526">
            <v>251.58075600000006</v>
          </cell>
          <cell r="I526">
            <v>991.52415600000018</v>
          </cell>
          <cell r="K526">
            <v>148.72862340000003</v>
          </cell>
          <cell r="L526">
            <v>1140.2527794000002</v>
          </cell>
          <cell r="M526">
            <v>-14.696664719999717</v>
          </cell>
          <cell r="N526">
            <v>1.0626655618221053E-2</v>
          </cell>
          <cell r="O526">
            <v>1368.3033352800003</v>
          </cell>
        </row>
        <row r="527">
          <cell r="A527">
            <v>60000421</v>
          </cell>
          <cell r="B527" t="str">
            <v>Определение бария в минеральной и питьевой воде</v>
          </cell>
          <cell r="C527">
            <v>1383</v>
          </cell>
          <cell r="D527">
            <v>5</v>
          </cell>
          <cell r="E527">
            <v>440.20620000000002</v>
          </cell>
          <cell r="F527">
            <v>323.34000000000003</v>
          </cell>
          <cell r="G527">
            <v>763.5462</v>
          </cell>
          <cell r="H527">
            <v>259.60570799999999</v>
          </cell>
          <cell r="I527">
            <v>1023.151908</v>
          </cell>
          <cell r="K527">
            <v>153.4727862</v>
          </cell>
          <cell r="L527">
            <v>1176.6246942</v>
          </cell>
          <cell r="M527">
            <v>28.949633039999981</v>
          </cell>
          <cell r="N527">
            <v>-2.0932489544468531E-2</v>
          </cell>
          <cell r="O527">
            <v>1411.94963304</v>
          </cell>
        </row>
        <row r="528">
          <cell r="A528">
            <v>60000383</v>
          </cell>
          <cell r="B528" t="str">
            <v>Определение щелочности питьевой воды</v>
          </cell>
          <cell r="C528">
            <v>127</v>
          </cell>
          <cell r="D528">
            <v>0.42</v>
          </cell>
          <cell r="E528">
            <v>36.977320800000001</v>
          </cell>
          <cell r="F528">
            <v>30.9162</v>
          </cell>
          <cell r="G528">
            <v>67.893520800000005</v>
          </cell>
          <cell r="H528">
            <v>23.083797072000003</v>
          </cell>
          <cell r="I528">
            <v>90.977317872000015</v>
          </cell>
          <cell r="K528">
            <v>13.646597680800001</v>
          </cell>
          <cell r="L528">
            <v>104.62391555280001</v>
          </cell>
          <cell r="M528">
            <v>-1.4513013366399861</v>
          </cell>
          <cell r="N528">
            <v>1.142756957984241E-2</v>
          </cell>
          <cell r="O528">
            <v>125.54869866336001</v>
          </cell>
        </row>
        <row r="529">
          <cell r="A529">
            <v>60000393</v>
          </cell>
          <cell r="B529" t="str">
            <v>Определение цианидов в питьевой, минеральной и природной воде</v>
          </cell>
          <cell r="C529">
            <v>417</v>
          </cell>
          <cell r="D529">
            <v>1.63</v>
          </cell>
          <cell r="E529">
            <v>143.5072212</v>
          </cell>
          <cell r="F529">
            <v>114.6888</v>
          </cell>
          <cell r="G529">
            <v>258.19602120000002</v>
          </cell>
          <cell r="H529">
            <v>87.786647208000019</v>
          </cell>
          <cell r="I529">
            <v>345.98266840800005</v>
          </cell>
          <cell r="K529">
            <v>51.897400261200005</v>
          </cell>
          <cell r="L529">
            <v>397.88006866920006</v>
          </cell>
          <cell r="M529">
            <v>60.456082403040057</v>
          </cell>
          <cell r="N529">
            <v>-0.14497861487539582</v>
          </cell>
          <cell r="O529">
            <v>477.45608240304006</v>
          </cell>
        </row>
        <row r="530">
          <cell r="A530">
            <v>60000406</v>
          </cell>
          <cell r="B530" t="str">
            <v>Определение БПК-5 в питьевой воде</v>
          </cell>
          <cell r="C530">
            <v>315</v>
          </cell>
          <cell r="D530">
            <v>1.63</v>
          </cell>
          <cell r="E530">
            <v>143.5072212</v>
          </cell>
          <cell r="F530">
            <v>30.9162</v>
          </cell>
          <cell r="G530">
            <v>174.42342120000001</v>
          </cell>
          <cell r="H530">
            <v>59.303963208000006</v>
          </cell>
          <cell r="I530">
            <v>233.72738440800001</v>
          </cell>
          <cell r="K530">
            <v>35.059107661200002</v>
          </cell>
          <cell r="L530">
            <v>268.78649206919999</v>
          </cell>
          <cell r="M530">
            <v>7.5437904830399702</v>
          </cell>
          <cell r="N530">
            <v>-2.3948541215999906E-2</v>
          </cell>
          <cell r="O530">
            <v>322.54379048303997</v>
          </cell>
        </row>
        <row r="531">
          <cell r="A531">
            <v>60000407</v>
          </cell>
          <cell r="B531" t="str">
            <v>Определение растворённого кислорода в питьевой воде</v>
          </cell>
          <cell r="C531">
            <v>236</v>
          </cell>
          <cell r="D531">
            <v>0.67</v>
          </cell>
          <cell r="E531">
            <v>58.987630800000012</v>
          </cell>
          <cell r="F531">
            <v>61.516200000000005</v>
          </cell>
          <cell r="G531">
            <v>120.50383080000002</v>
          </cell>
          <cell r="H531">
            <v>40.971302472000012</v>
          </cell>
          <cell r="I531">
            <v>161.47513327200002</v>
          </cell>
          <cell r="K531">
            <v>24.221269990800003</v>
          </cell>
          <cell r="L531">
            <v>185.69640326280003</v>
          </cell>
          <cell r="M531">
            <v>-13.164316084639978</v>
          </cell>
          <cell r="N531">
            <v>5.5781000358643973E-2</v>
          </cell>
          <cell r="O531">
            <v>222.83568391536002</v>
          </cell>
        </row>
        <row r="532">
          <cell r="A532">
            <v>60000409</v>
          </cell>
          <cell r="B532" t="str">
            <v>Определение полифосфатов в питьевой воде</v>
          </cell>
          <cell r="C532">
            <v>486</v>
          </cell>
          <cell r="D532">
            <v>2</v>
          </cell>
          <cell r="E532">
            <v>176.08248000000003</v>
          </cell>
          <cell r="F532">
            <v>64.2804</v>
          </cell>
          <cell r="G532">
            <v>240.36288000000002</v>
          </cell>
          <cell r="H532">
            <v>81.723379200000011</v>
          </cell>
          <cell r="I532">
            <v>322.08625920000003</v>
          </cell>
          <cell r="K532">
            <v>48.312938880000004</v>
          </cell>
          <cell r="L532">
            <v>370.39919808000002</v>
          </cell>
          <cell r="M532">
            <v>-41.520962303999966</v>
          </cell>
          <cell r="N532">
            <v>8.543407881481474E-2</v>
          </cell>
          <cell r="O532">
            <v>444.47903769600003</v>
          </cell>
        </row>
        <row r="533">
          <cell r="A533">
            <v>60000410</v>
          </cell>
          <cell r="B533" t="str">
            <v>Определение остаточного свободного  активного хлора в питьевой воде и воде бассейна</v>
          </cell>
          <cell r="C533">
            <v>181</v>
          </cell>
          <cell r="D533">
            <v>0.92</v>
          </cell>
          <cell r="E533">
            <v>80.997940800000009</v>
          </cell>
          <cell r="F533">
            <v>20.491800000000001</v>
          </cell>
          <cell r="G533">
            <v>101.48974080000001</v>
          </cell>
          <cell r="H533">
            <v>34.506511872000004</v>
          </cell>
          <cell r="I533">
            <v>135.99625267200003</v>
          </cell>
          <cell r="K533">
            <v>20.399437900800002</v>
          </cell>
          <cell r="L533">
            <v>156.39569057280002</v>
          </cell>
          <cell r="M533">
            <v>6.6748286873600193</v>
          </cell>
          <cell r="N533">
            <v>-3.6877506560000106E-2</v>
          </cell>
          <cell r="O533">
            <v>187.67482868736002</v>
          </cell>
        </row>
        <row r="534">
          <cell r="A534">
            <v>60000411</v>
          </cell>
          <cell r="B534" t="str">
            <v>Определение хрома Ш в питьевой воде</v>
          </cell>
          <cell r="C534">
            <v>269</v>
          </cell>
          <cell r="D534">
            <v>1.47</v>
          </cell>
          <cell r="E534">
            <v>129.42062280000002</v>
          </cell>
          <cell r="F534">
            <v>45.400199999999998</v>
          </cell>
          <cell r="G534">
            <v>174.82082280000003</v>
          </cell>
          <cell r="H534">
            <v>59.439079752000012</v>
          </cell>
          <cell r="I534">
            <v>234.25990255200003</v>
          </cell>
          <cell r="K534">
            <v>35.138985382800001</v>
          </cell>
          <cell r="L534">
            <v>269.39888793480003</v>
          </cell>
          <cell r="M534">
            <v>54.278665521760047</v>
          </cell>
          <cell r="N534">
            <v>-0.20177942573145</v>
          </cell>
          <cell r="O534">
            <v>323.27866552176005</v>
          </cell>
        </row>
        <row r="535">
          <cell r="A535">
            <v>60000412</v>
          </cell>
          <cell r="B535" t="str">
            <v>Определение  кальция в питьевой воде</v>
          </cell>
          <cell r="C535">
            <v>133</v>
          </cell>
          <cell r="D535">
            <v>0.67</v>
          </cell>
          <cell r="E535">
            <v>58.987630800000012</v>
          </cell>
          <cell r="F535">
            <v>13.7088</v>
          </cell>
          <cell r="G535">
            <v>72.696430800000016</v>
          </cell>
          <cell r="H535">
            <v>24.716786472000006</v>
          </cell>
          <cell r="I535">
            <v>97.413217272000026</v>
          </cell>
          <cell r="K535">
            <v>14.611982590800004</v>
          </cell>
          <cell r="L535">
            <v>112.02519986280004</v>
          </cell>
          <cell r="M535">
            <v>1.4302398353600267</v>
          </cell>
          <cell r="N535">
            <v>-1.0753682972631779E-2</v>
          </cell>
          <cell r="O535">
            <v>134.43023983536003</v>
          </cell>
        </row>
        <row r="536">
          <cell r="A536">
            <v>60000413</v>
          </cell>
          <cell r="B536" t="str">
            <v>Определение магния в питьевой воде</v>
          </cell>
          <cell r="C536">
            <v>78</v>
          </cell>
          <cell r="D536">
            <v>0.33</v>
          </cell>
          <cell r="E536">
            <v>29.053609200000004</v>
          </cell>
          <cell r="F536">
            <v>13.7088</v>
          </cell>
          <cell r="G536">
            <v>42.762409200000008</v>
          </cell>
          <cell r="H536">
            <v>14.539219128000004</v>
          </cell>
          <cell r="I536">
            <v>57.301628328000014</v>
          </cell>
          <cell r="K536">
            <v>8.5952442492000021</v>
          </cell>
          <cell r="L536">
            <v>65.896872577200014</v>
          </cell>
          <cell r="M536">
            <v>1.0762470926400169</v>
          </cell>
          <cell r="N536">
            <v>-1.3798039649230986E-2</v>
          </cell>
          <cell r="O536">
            <v>79.076247092640017</v>
          </cell>
        </row>
        <row r="537">
          <cell r="A537">
            <v>60000414</v>
          </cell>
          <cell r="B537" t="str">
            <v>Определение суммы калия и натрия в питьевой воде</v>
          </cell>
          <cell r="C537">
            <v>44</v>
          </cell>
          <cell r="D537">
            <v>1.5</v>
          </cell>
          <cell r="E537">
            <v>132.06186000000002</v>
          </cell>
          <cell r="F537">
            <v>0</v>
          </cell>
          <cell r="G537">
            <v>132.06186000000002</v>
          </cell>
          <cell r="H537">
            <v>44.901032400000013</v>
          </cell>
          <cell r="I537">
            <v>176.96289240000004</v>
          </cell>
          <cell r="K537">
            <v>26.544433860000005</v>
          </cell>
          <cell r="L537">
            <v>203.50732626000004</v>
          </cell>
          <cell r="M537">
            <v>200.20879151200003</v>
          </cell>
          <cell r="N537">
            <v>-4.5501998070909098</v>
          </cell>
          <cell r="O537">
            <v>244.20879151200003</v>
          </cell>
        </row>
        <row r="538">
          <cell r="A538">
            <v>60000415</v>
          </cell>
          <cell r="B538" t="str">
            <v>Определение суммы солевого остатка в питьевой воде</v>
          </cell>
          <cell r="C538">
            <v>64</v>
          </cell>
          <cell r="D538">
            <v>0.33</v>
          </cell>
          <cell r="E538">
            <v>29.053609200000004</v>
          </cell>
          <cell r="F538">
            <v>4.5288000000000004</v>
          </cell>
          <cell r="G538">
            <v>33.582409200000001</v>
          </cell>
          <cell r="H538">
            <v>11.418019128000001</v>
          </cell>
          <cell r="I538">
            <v>45.000428327999998</v>
          </cell>
          <cell r="K538">
            <v>6.7500642491999994</v>
          </cell>
          <cell r="L538">
            <v>51.750492577199999</v>
          </cell>
          <cell r="M538">
            <v>-1.8994089073600051</v>
          </cell>
          <cell r="N538">
            <v>2.967826417750008E-2</v>
          </cell>
          <cell r="O538">
            <v>62.100591092639995</v>
          </cell>
        </row>
        <row r="539">
          <cell r="A539">
            <v>60000417</v>
          </cell>
          <cell r="B539" t="str">
            <v>Определение электропроводности в дистиллированной воде</v>
          </cell>
          <cell r="C539">
            <v>199</v>
          </cell>
          <cell r="D539">
            <v>1</v>
          </cell>
          <cell r="E539">
            <v>88.041240000000016</v>
          </cell>
          <cell r="F539">
            <v>14.7288</v>
          </cell>
          <cell r="G539">
            <v>102.77004000000002</v>
          </cell>
          <cell r="H539">
            <v>34.94181360000001</v>
          </cell>
          <cell r="I539">
            <v>137.71185360000004</v>
          </cell>
          <cell r="K539">
            <v>20.656778040000006</v>
          </cell>
          <cell r="L539">
            <v>158.36863164000005</v>
          </cell>
          <cell r="M539">
            <v>-8.9576420319999386</v>
          </cell>
          <cell r="N539">
            <v>4.5013276542713261E-2</v>
          </cell>
          <cell r="O539">
            <v>190.04235796800006</v>
          </cell>
        </row>
        <row r="540">
          <cell r="A540">
            <v>60000418</v>
          </cell>
          <cell r="B540" t="str">
            <v>Определение йода в минеральной и питьевой воде</v>
          </cell>
          <cell r="C540">
            <v>1106</v>
          </cell>
          <cell r="D540">
            <v>1</v>
          </cell>
          <cell r="E540">
            <v>88.041240000000016</v>
          </cell>
          <cell r="F540">
            <v>506.12400000000002</v>
          </cell>
          <cell r="G540">
            <v>594.16524000000004</v>
          </cell>
          <cell r="H540">
            <v>202.01618160000004</v>
          </cell>
          <cell r="I540">
            <v>796.18142160000002</v>
          </cell>
          <cell r="K540">
            <v>119.42721324</v>
          </cell>
          <cell r="L540">
            <v>915.60863484000004</v>
          </cell>
          <cell r="M540">
            <v>-7.2696381920000022</v>
          </cell>
          <cell r="N540">
            <v>6.5729097576853546E-3</v>
          </cell>
          <cell r="O540">
            <v>1098.730361808</v>
          </cell>
        </row>
        <row r="541">
          <cell r="A541">
            <v>60001017</v>
          </cell>
          <cell r="B541" t="str">
            <v>Определение остаточного количества флокулянта ВПК 402 в питьевой воде</v>
          </cell>
          <cell r="C541">
            <v>252</v>
          </cell>
          <cell r="D541">
            <v>1.17</v>
          </cell>
          <cell r="E541">
            <v>103.0082508</v>
          </cell>
          <cell r="F541">
            <v>29.947199999999999</v>
          </cell>
          <cell r="G541">
            <v>132.95545079999999</v>
          </cell>
          <cell r="H541">
            <v>45.204853272000001</v>
          </cell>
          <cell r="I541">
            <v>178.160304072</v>
          </cell>
          <cell r="K541">
            <v>26.724045610800001</v>
          </cell>
          <cell r="L541">
            <v>204.88434968280001</v>
          </cell>
          <cell r="M541">
            <v>-6.1387803806400143</v>
          </cell>
          <cell r="N541">
            <v>2.4360239605714342E-2</v>
          </cell>
          <cell r="O541">
            <v>245.86121961935999</v>
          </cell>
        </row>
        <row r="542">
          <cell r="A542">
            <v>60000778</v>
          </cell>
          <cell r="B542" t="str">
            <v>Определение сурьмы в водах (ААС методом)</v>
          </cell>
          <cell r="C542">
            <v>634</v>
          </cell>
          <cell r="D542">
            <v>2.5</v>
          </cell>
          <cell r="E542">
            <v>220.10310000000001</v>
          </cell>
          <cell r="F542">
            <v>119.6358</v>
          </cell>
          <cell r="G542">
            <v>339.7389</v>
          </cell>
          <cell r="H542">
            <v>115.51122600000001</v>
          </cell>
          <cell r="I542">
            <v>455.25012600000002</v>
          </cell>
          <cell r="K542">
            <v>68.287518899999995</v>
          </cell>
          <cell r="L542">
            <v>523.53764490000003</v>
          </cell>
          <cell r="M542">
            <v>-5.7548261199999615</v>
          </cell>
          <cell r="N542">
            <v>9.077012807570917E-3</v>
          </cell>
          <cell r="O542">
            <v>628.24517388000004</v>
          </cell>
        </row>
        <row r="543">
          <cell r="A543">
            <v>60000779</v>
          </cell>
          <cell r="B543" t="str">
            <v>Определение висмута в водах (ААС методом)</v>
          </cell>
          <cell r="C543">
            <v>634</v>
          </cell>
          <cell r="D543">
            <v>2.5</v>
          </cell>
          <cell r="E543">
            <v>220.10310000000001</v>
          </cell>
          <cell r="F543">
            <v>119.6358</v>
          </cell>
          <cell r="G543">
            <v>339.7389</v>
          </cell>
          <cell r="H543">
            <v>115.51122600000001</v>
          </cell>
          <cell r="I543">
            <v>455.25012600000002</v>
          </cell>
          <cell r="K543">
            <v>68.287518899999995</v>
          </cell>
          <cell r="L543">
            <v>523.53764490000003</v>
          </cell>
          <cell r="M543">
            <v>-5.7548261199999615</v>
          </cell>
          <cell r="N543">
            <v>9.077012807570917E-3</v>
          </cell>
          <cell r="O543">
            <v>628.24517388000004</v>
          </cell>
        </row>
        <row r="544">
          <cell r="A544">
            <v>60000780</v>
          </cell>
          <cell r="B544" t="str">
            <v>Определение ванадия в водах (ААС методом)</v>
          </cell>
          <cell r="C544">
            <v>634</v>
          </cell>
          <cell r="D544">
            <v>2.5</v>
          </cell>
          <cell r="E544">
            <v>220.10310000000001</v>
          </cell>
          <cell r="F544">
            <v>119.6358</v>
          </cell>
          <cell r="G544">
            <v>339.7389</v>
          </cell>
          <cell r="H544">
            <v>115.51122600000001</v>
          </cell>
          <cell r="I544">
            <v>455.25012600000002</v>
          </cell>
          <cell r="K544">
            <v>68.287518899999995</v>
          </cell>
          <cell r="L544">
            <v>523.53764490000003</v>
          </cell>
          <cell r="M544">
            <v>-5.7548261199999615</v>
          </cell>
          <cell r="N544">
            <v>9.077012807570917E-3</v>
          </cell>
          <cell r="O544">
            <v>628.24517388000004</v>
          </cell>
        </row>
        <row r="545">
          <cell r="A545">
            <v>60000781</v>
          </cell>
          <cell r="B545" t="str">
            <v>Определение калия в  воде (ААС методом)</v>
          </cell>
          <cell r="C545">
            <v>560</v>
          </cell>
          <cell r="D545">
            <v>2</v>
          </cell>
          <cell r="E545">
            <v>176.08248000000003</v>
          </cell>
          <cell r="F545">
            <v>146.56379999999999</v>
          </cell>
          <cell r="G545">
            <v>322.64628000000005</v>
          </cell>
          <cell r="H545">
            <v>109.69973520000002</v>
          </cell>
          <cell r="I545">
            <v>432.34601520000007</v>
          </cell>
          <cell r="K545">
            <v>64.851902280000004</v>
          </cell>
          <cell r="L545">
            <v>497.19791748000006</v>
          </cell>
          <cell r="M545">
            <v>36.637500976000069</v>
          </cell>
          <cell r="N545">
            <v>-6.5424108885714413E-2</v>
          </cell>
          <cell r="O545">
            <v>596.63750097600007</v>
          </cell>
        </row>
        <row r="546">
          <cell r="A546">
            <v>60000782</v>
          </cell>
          <cell r="B546" t="str">
            <v>Определение натрия в водах (ААС методом)</v>
          </cell>
          <cell r="C546">
            <v>560</v>
          </cell>
          <cell r="D546">
            <v>2</v>
          </cell>
          <cell r="E546">
            <v>176.08248000000003</v>
          </cell>
          <cell r="F546">
            <v>146.625</v>
          </cell>
          <cell r="G546">
            <v>322.70748000000003</v>
          </cell>
          <cell r="H546">
            <v>109.72054320000002</v>
          </cell>
          <cell r="I546">
            <v>432.42802320000004</v>
          </cell>
          <cell r="K546">
            <v>64.86420348</v>
          </cell>
          <cell r="L546">
            <v>497.29222668000006</v>
          </cell>
          <cell r="M546">
            <v>36.750672016000067</v>
          </cell>
          <cell r="N546">
            <v>-6.5626200028571544E-2</v>
          </cell>
          <cell r="O546">
            <v>596.75067201600007</v>
          </cell>
        </row>
        <row r="547">
          <cell r="A547">
            <v>60000783</v>
          </cell>
          <cell r="B547" t="str">
            <v>Определение магния в водах (ААС методом)</v>
          </cell>
          <cell r="C547">
            <v>524</v>
          </cell>
          <cell r="D547">
            <v>2</v>
          </cell>
          <cell r="E547">
            <v>176.08248000000003</v>
          </cell>
          <cell r="F547">
            <v>108.09960000000001</v>
          </cell>
          <cell r="G547">
            <v>284.18208000000004</v>
          </cell>
          <cell r="H547">
            <v>96.621907200000024</v>
          </cell>
          <cell r="I547">
            <v>380.80398720000005</v>
          </cell>
          <cell r="K547">
            <v>57.120598080000008</v>
          </cell>
          <cell r="L547">
            <v>437.92458528000009</v>
          </cell>
          <cell r="M547">
            <v>1.5095023360000823</v>
          </cell>
          <cell r="N547">
            <v>-2.8807296488551188E-3</v>
          </cell>
          <cell r="O547">
            <v>525.50950233600008</v>
          </cell>
        </row>
        <row r="548">
          <cell r="A548">
            <v>60000784</v>
          </cell>
          <cell r="B548" t="str">
            <v>Определение кальция в водах (ААС методом)</v>
          </cell>
          <cell r="C548">
            <v>524</v>
          </cell>
          <cell r="D548">
            <v>2</v>
          </cell>
          <cell r="E548">
            <v>176.08248000000003</v>
          </cell>
          <cell r="F548">
            <v>108.09960000000001</v>
          </cell>
          <cell r="G548">
            <v>284.18208000000004</v>
          </cell>
          <cell r="H548">
            <v>96.621907200000024</v>
          </cell>
          <cell r="I548">
            <v>380.80398720000005</v>
          </cell>
          <cell r="K548">
            <v>57.120598080000008</v>
          </cell>
          <cell r="L548">
            <v>437.92458528000009</v>
          </cell>
          <cell r="M548">
            <v>1.5095023360000823</v>
          </cell>
          <cell r="N548">
            <v>-2.8807296488551188E-3</v>
          </cell>
          <cell r="O548">
            <v>525.50950233600008</v>
          </cell>
        </row>
        <row r="549">
          <cell r="A549">
            <v>60000785</v>
          </cell>
          <cell r="B549" t="str">
            <v>Определение хрома в водах (ААС методом)</v>
          </cell>
          <cell r="C549">
            <v>634</v>
          </cell>
          <cell r="D549">
            <v>2</v>
          </cell>
          <cell r="E549">
            <v>176.08248000000003</v>
          </cell>
          <cell r="F549">
            <v>108.09960000000001</v>
          </cell>
          <cell r="G549">
            <v>284.18208000000004</v>
          </cell>
          <cell r="H549">
            <v>96.621907200000024</v>
          </cell>
          <cell r="I549">
            <v>380.80398720000005</v>
          </cell>
          <cell r="K549">
            <v>57.120598080000008</v>
          </cell>
          <cell r="L549">
            <v>437.92458528000009</v>
          </cell>
          <cell r="M549">
            <v>-108.49049766399992</v>
          </cell>
          <cell r="N549">
            <v>0.17112065877602511</v>
          </cell>
          <cell r="O549">
            <v>525.50950233600008</v>
          </cell>
        </row>
        <row r="550">
          <cell r="A550">
            <v>60000100</v>
          </cell>
          <cell r="B550" t="str">
            <v>Хлор остаточный общий в питьевой воде, воде расфасованной в емкости</v>
          </cell>
          <cell r="C550">
            <v>384</v>
          </cell>
          <cell r="D550">
            <v>0.92</v>
          </cell>
          <cell r="E550">
            <v>80.997940800000009</v>
          </cell>
          <cell r="F550">
            <v>127.28580000000001</v>
          </cell>
          <cell r="G550">
            <v>208.28374080000003</v>
          </cell>
          <cell r="H550">
            <v>70.816471872000022</v>
          </cell>
          <cell r="I550">
            <v>279.10021267200005</v>
          </cell>
          <cell r="K550">
            <v>41.865031900800005</v>
          </cell>
          <cell r="L550">
            <v>320.96524457280009</v>
          </cell>
          <cell r="M550">
            <v>1.1582934873600834</v>
          </cell>
          <cell r="N550">
            <v>-3.0163892900002174E-3</v>
          </cell>
          <cell r="O550">
            <v>385.15829348736008</v>
          </cell>
        </row>
        <row r="551">
          <cell r="A551">
            <v>60000101</v>
          </cell>
          <cell r="B551" t="str">
            <v>Хлор остаточный связанный в питьевой воде, воде расфасованной в емкости, воды бассейнов</v>
          </cell>
          <cell r="C551">
            <v>592</v>
          </cell>
          <cell r="D551">
            <v>0.92</v>
          </cell>
          <cell r="E551">
            <v>80.997940800000009</v>
          </cell>
          <cell r="F551">
            <v>229.4796</v>
          </cell>
          <cell r="G551">
            <v>310.47754080000004</v>
          </cell>
          <cell r="H551">
            <v>105.56236387200002</v>
          </cell>
          <cell r="I551">
            <v>416.03990467200003</v>
          </cell>
          <cell r="K551">
            <v>62.405985700800002</v>
          </cell>
          <cell r="L551">
            <v>478.44589037280002</v>
          </cell>
          <cell r="M551">
            <v>-17.864931552639973</v>
          </cell>
          <cell r="N551">
            <v>3.0177249244324279E-2</v>
          </cell>
          <cell r="O551">
            <v>574.13506844736003</v>
          </cell>
        </row>
        <row r="552">
          <cell r="A552">
            <v>60000006</v>
          </cell>
          <cell r="B552" t="str">
            <v>Определение несимметричного диметилгидразина (гептила) в воде</v>
          </cell>
          <cell r="C552">
            <v>2150</v>
          </cell>
          <cell r="D552">
            <v>16</v>
          </cell>
          <cell r="E552">
            <v>1408.6598400000003</v>
          </cell>
          <cell r="F552">
            <v>53.896800000000006</v>
          </cell>
          <cell r="G552">
            <v>1462.5566400000002</v>
          </cell>
          <cell r="H552">
            <v>497.26925760000012</v>
          </cell>
          <cell r="I552">
            <v>1959.8258976000004</v>
          </cell>
          <cell r="K552">
            <v>293.97388464000005</v>
          </cell>
          <cell r="L552">
            <v>2253.7997822400002</v>
          </cell>
          <cell r="M552">
            <v>554.55973868800038</v>
          </cell>
          <cell r="N552">
            <v>-0.25793476218046529</v>
          </cell>
          <cell r="O552">
            <v>2704.5597386880004</v>
          </cell>
        </row>
        <row r="553">
          <cell r="A553">
            <v>60000013</v>
          </cell>
          <cell r="B553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53">
            <v>956</v>
          </cell>
          <cell r="D553">
            <v>2.25</v>
          </cell>
          <cell r="E553">
            <v>198.09279000000001</v>
          </cell>
          <cell r="F553">
            <v>282.6114</v>
          </cell>
          <cell r="G553">
            <v>480.70419000000004</v>
          </cell>
          <cell r="H553">
            <v>163.43942460000002</v>
          </cell>
          <cell r="I553">
            <v>644.14361460000009</v>
          </cell>
          <cell r="K553">
            <v>96.621542190000014</v>
          </cell>
          <cell r="L553">
            <v>740.76515679000011</v>
          </cell>
          <cell r="M553">
            <v>-67.081811851999873</v>
          </cell>
          <cell r="N553">
            <v>7.0169259259414099E-2</v>
          </cell>
          <cell r="O553">
            <v>888.91818814800013</v>
          </cell>
        </row>
        <row r="554">
          <cell r="A554">
            <v>60000014</v>
          </cell>
          <cell r="B554" t="str">
            <v>Определение магния в питьевой воде (при условии, что заказаны показатели жесткость и кальций)</v>
          </cell>
          <cell r="C554" t="e">
            <v>#N/A</v>
          </cell>
          <cell r="D554" t="e">
            <v>#N/A</v>
          </cell>
          <cell r="E554" t="e">
            <v>#N/A</v>
          </cell>
          <cell r="F554">
            <v>11.067</v>
          </cell>
          <cell r="G554" t="e">
            <v>#N/A</v>
          </cell>
          <cell r="H554" t="e">
            <v>#N/A</v>
          </cell>
          <cell r="I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N554" t="e">
            <v>#N/A</v>
          </cell>
          <cell r="O554" t="e">
            <v>#N/A</v>
          </cell>
        </row>
        <row r="555">
          <cell r="A555">
            <v>60000015</v>
          </cell>
          <cell r="B555" t="str">
            <v>Определение суммы солевого остатка в питьевой воде (при условии, что не заказаны показатели солевого состава)</v>
          </cell>
          <cell r="C555" t="e">
            <v>#N/A</v>
          </cell>
          <cell r="D555" t="e">
            <v>#N/A</v>
          </cell>
          <cell r="E555" t="e">
            <v>#N/A</v>
          </cell>
          <cell r="F555">
            <v>16.0548</v>
          </cell>
          <cell r="G555" t="e">
            <v>#N/A</v>
          </cell>
          <cell r="H555" t="e">
            <v>#N/A</v>
          </cell>
          <cell r="I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N555" t="e">
            <v>#N/A</v>
          </cell>
          <cell r="O555" t="e">
            <v>#N/A</v>
          </cell>
        </row>
        <row r="556">
          <cell r="A556">
            <v>60000017</v>
          </cell>
          <cell r="B556" t="str">
            <v>Определение суммы калия и натрия в питьевой воде (при условии, что не заказан солевой состав)</v>
          </cell>
          <cell r="C556" t="e">
            <v>#N/A</v>
          </cell>
          <cell r="D556" t="e">
            <v>#N/A</v>
          </cell>
          <cell r="E556" t="e">
            <v>#N/A</v>
          </cell>
          <cell r="F556">
            <v>16.0548</v>
          </cell>
          <cell r="G556" t="e">
            <v>#N/A</v>
          </cell>
          <cell r="H556" t="e">
            <v>#N/A</v>
          </cell>
          <cell r="I556" t="e">
            <v>#N/A</v>
          </cell>
          <cell r="K556" t="e">
            <v>#N/A</v>
          </cell>
          <cell r="L556" t="e">
            <v>#N/A</v>
          </cell>
          <cell r="M556" t="e">
            <v>#N/A</v>
          </cell>
          <cell r="N556" t="e">
            <v>#N/A</v>
          </cell>
          <cell r="O556" t="e">
            <v>#N/A</v>
          </cell>
        </row>
        <row r="557">
          <cell r="A557">
            <v>60001323</v>
          </cell>
          <cell r="B557" t="str">
            <v>Определение фталатов в воде</v>
          </cell>
          <cell r="C557">
            <v>1006</v>
          </cell>
          <cell r="D557">
            <v>4</v>
          </cell>
          <cell r="E557">
            <v>352.16496000000006</v>
          </cell>
          <cell r="F557">
            <v>124.2666</v>
          </cell>
          <cell r="G557">
            <v>476.43156000000005</v>
          </cell>
          <cell r="H557">
            <v>161.98673040000003</v>
          </cell>
          <cell r="I557">
            <v>638.41829040000005</v>
          </cell>
          <cell r="K557">
            <v>95.762743560000004</v>
          </cell>
          <cell r="L557">
            <v>734.18103396000004</v>
          </cell>
          <cell r="M557">
            <v>-124.98275924799998</v>
          </cell>
          <cell r="N557">
            <v>0.1242373352365805</v>
          </cell>
          <cell r="O557">
            <v>881.01724075200002</v>
          </cell>
        </row>
        <row r="558">
          <cell r="A558">
            <v>60000037</v>
          </cell>
          <cell r="B558" t="str">
            <v>Определение никеля в питьевой, сточной и минеральной воде методом ИВА</v>
          </cell>
          <cell r="C558">
            <v>224</v>
          </cell>
          <cell r="D558">
            <v>0.5</v>
          </cell>
          <cell r="E558">
            <v>44.020620000000008</v>
          </cell>
          <cell r="F558">
            <v>72.705600000000004</v>
          </cell>
          <cell r="G558">
            <v>116.72622000000001</v>
          </cell>
          <cell r="H558">
            <v>39.686914800000004</v>
          </cell>
          <cell r="I558">
            <v>156.41313480000002</v>
          </cell>
          <cell r="K558">
            <v>23.461970220000001</v>
          </cell>
          <cell r="L558">
            <v>179.87510502000003</v>
          </cell>
          <cell r="M558">
            <v>-8.1498739759999523</v>
          </cell>
          <cell r="N558">
            <v>0</v>
          </cell>
          <cell r="O558">
            <v>215.85012602400005</v>
          </cell>
        </row>
        <row r="559">
          <cell r="A559">
            <v>60000038</v>
          </cell>
          <cell r="B559" t="str">
            <v>Определение кобальта в питьевой, сточной и минеральной воде методом ИВА</v>
          </cell>
          <cell r="C559">
            <v>224</v>
          </cell>
          <cell r="D559">
            <v>0.5</v>
          </cell>
          <cell r="E559">
            <v>44.020620000000008</v>
          </cell>
          <cell r="F559">
            <v>72.705600000000004</v>
          </cell>
          <cell r="G559">
            <v>116.72622000000001</v>
          </cell>
          <cell r="H559">
            <v>39.686914800000004</v>
          </cell>
          <cell r="I559">
            <v>156.41313480000002</v>
          </cell>
          <cell r="K559">
            <v>23.461970220000001</v>
          </cell>
          <cell r="L559">
            <v>179.87510502000003</v>
          </cell>
          <cell r="M559">
            <v>-8.1498739759999523</v>
          </cell>
          <cell r="N559">
            <v>0</v>
          </cell>
          <cell r="O559">
            <v>215.85012602400005</v>
          </cell>
        </row>
        <row r="560">
          <cell r="A560">
            <v>60000696</v>
          </cell>
          <cell r="B560" t="str">
            <v>Определение общего органического углерода в воде</v>
          </cell>
          <cell r="C560">
            <v>1664</v>
          </cell>
          <cell r="D560">
            <v>4</v>
          </cell>
          <cell r="E560">
            <v>352.16496000000006</v>
          </cell>
          <cell r="F560">
            <v>13.079000000000002</v>
          </cell>
          <cell r="G560">
            <v>365.24396000000007</v>
          </cell>
          <cell r="H560">
            <v>124.18294640000003</v>
          </cell>
          <cell r="I560">
            <v>489.42690640000012</v>
          </cell>
          <cell r="K560">
            <v>73.414035960000021</v>
          </cell>
          <cell r="L560">
            <v>562.8409423600001</v>
          </cell>
          <cell r="M560">
            <v>-988.59086916799993</v>
          </cell>
          <cell r="N560">
            <v>1</v>
          </cell>
          <cell r="O560">
            <v>675.40913083200007</v>
          </cell>
        </row>
        <row r="561">
          <cell r="A561" t="str">
            <v>ОПРЕДЕЛЕНИЕ ОРГАНОЛЕПТИЧЕСКИХ И ХИМИЧЕСКИХ ПОКАЗАТЕЛЕЙ В МИНЕРАЛЬНОЙ ВОДЕ</v>
          </cell>
        </row>
        <row r="562">
          <cell r="A562">
            <v>60001018</v>
          </cell>
          <cell r="B562" t="str">
            <v>Определение прозрачности, цвета, запаха, вкуса в минеральной воде</v>
          </cell>
          <cell r="C562">
            <v>179</v>
          </cell>
          <cell r="D562">
            <v>1</v>
          </cell>
          <cell r="E562">
            <v>88.041240000000016</v>
          </cell>
          <cell r="F562">
            <v>0</v>
          </cell>
          <cell r="G562">
            <v>88.041240000000016</v>
          </cell>
          <cell r="H562">
            <v>29.934021600000008</v>
          </cell>
          <cell r="I562">
            <v>117.97526160000002</v>
          </cell>
          <cell r="K562">
            <v>17.696289240000002</v>
          </cell>
          <cell r="L562">
            <v>135.67155084000004</v>
          </cell>
          <cell r="M562">
            <v>-16.194138991999949</v>
          </cell>
          <cell r="N562">
            <v>9.0470050234636584E-2</v>
          </cell>
          <cell r="O562">
            <v>162.80586100800005</v>
          </cell>
        </row>
        <row r="563">
          <cell r="A563">
            <v>60001019</v>
          </cell>
          <cell r="B563" t="str">
            <v>Определение гидрокарбонат-ион (щелочность) в минеральной воде</v>
          </cell>
          <cell r="C563">
            <v>158</v>
          </cell>
          <cell r="D563">
            <v>0.42</v>
          </cell>
          <cell r="E563">
            <v>36.977320800000001</v>
          </cell>
          <cell r="F563">
            <v>40.871400000000001</v>
          </cell>
          <cell r="G563">
            <v>77.848720799999995</v>
          </cell>
          <cell r="H563">
            <v>26.468565072000001</v>
          </cell>
          <cell r="I563">
            <v>104.317285872</v>
          </cell>
          <cell r="K563">
            <v>15.6475928808</v>
          </cell>
          <cell r="L563">
            <v>119.9648787528</v>
          </cell>
          <cell r="M563">
            <v>-14.042145496639989</v>
          </cell>
          <cell r="N563">
            <v>8.8874338586329052E-2</v>
          </cell>
          <cell r="O563">
            <v>143.95785450336001</v>
          </cell>
        </row>
        <row r="564">
          <cell r="A564">
            <v>60000433</v>
          </cell>
          <cell r="B564" t="str">
            <v>Определение рН  в минеральной воде</v>
          </cell>
          <cell r="C564">
            <v>139</v>
          </cell>
          <cell r="D564">
            <v>0.28999999999999998</v>
          </cell>
          <cell r="E564">
            <v>25.5319596</v>
          </cell>
          <cell r="F564">
            <v>42.095400000000005</v>
          </cell>
          <cell r="G564">
            <v>67.627359600000005</v>
          </cell>
          <cell r="H564">
            <v>22.993302264000004</v>
          </cell>
          <cell r="I564">
            <v>90.620661864000013</v>
          </cell>
          <cell r="K564">
            <v>13.593099279600002</v>
          </cell>
          <cell r="L564">
            <v>104.21376114360001</v>
          </cell>
          <cell r="M564">
            <v>-13.943486627679988</v>
          </cell>
          <cell r="N564">
            <v>0.10031285343654668</v>
          </cell>
          <cell r="O564">
            <v>125.05651337232001</v>
          </cell>
        </row>
        <row r="565">
          <cell r="A565">
            <v>60000434</v>
          </cell>
          <cell r="B565" t="str">
            <v>Определение окисляемости в минеральной воде</v>
          </cell>
          <cell r="C565">
            <v>208</v>
          </cell>
          <cell r="D565">
            <v>1</v>
          </cell>
          <cell r="E565">
            <v>88.041240000000016</v>
          </cell>
          <cell r="F565">
            <v>21.695399999999999</v>
          </cell>
          <cell r="G565">
            <v>109.73664000000002</v>
          </cell>
          <cell r="H565">
            <v>37.310457600000014</v>
          </cell>
          <cell r="I565">
            <v>147.04709760000003</v>
          </cell>
          <cell r="K565">
            <v>22.057064640000004</v>
          </cell>
          <cell r="L565">
            <v>169.10416224000002</v>
          </cell>
          <cell r="M565">
            <v>-5.0750053119999734</v>
          </cell>
          <cell r="N565">
            <v>2.4399063999999873E-2</v>
          </cell>
          <cell r="O565">
            <v>202.92499468800003</v>
          </cell>
        </row>
        <row r="566">
          <cell r="A566">
            <v>60000449</v>
          </cell>
          <cell r="B566" t="str">
            <v>Определение кальция в минеральной воде</v>
          </cell>
          <cell r="C566">
            <v>117</v>
          </cell>
          <cell r="D566">
            <v>0.67</v>
          </cell>
          <cell r="E566">
            <v>58.987630800000012</v>
          </cell>
          <cell r="F566">
            <v>1.8156000000000001</v>
          </cell>
          <cell r="G566">
            <v>60.803230800000016</v>
          </cell>
          <cell r="H566">
            <v>20.673098472000007</v>
          </cell>
          <cell r="I566">
            <v>81.476329272000015</v>
          </cell>
          <cell r="K566">
            <v>12.221449390800002</v>
          </cell>
          <cell r="L566">
            <v>93.697778662800019</v>
          </cell>
          <cell r="M566">
            <v>-4.5626656046399745</v>
          </cell>
          <cell r="N566">
            <v>3.8997141919999784E-2</v>
          </cell>
          <cell r="O566">
            <v>112.43733439536003</v>
          </cell>
        </row>
        <row r="567">
          <cell r="A567">
            <v>60000450</v>
          </cell>
          <cell r="B567" t="str">
            <v>Определение магния в минеральной воде</v>
          </cell>
          <cell r="C567">
            <v>80</v>
          </cell>
          <cell r="D567">
            <v>0.67</v>
          </cell>
          <cell r="E567">
            <v>58.987630800000012</v>
          </cell>
          <cell r="F567">
            <v>0.35699999999999998</v>
          </cell>
          <cell r="G567">
            <v>59.344630800000012</v>
          </cell>
          <cell r="H567">
            <v>20.177174472000004</v>
          </cell>
          <cell r="I567">
            <v>79.521805272000023</v>
          </cell>
          <cell r="K567">
            <v>11.928270790800003</v>
          </cell>
          <cell r="L567">
            <v>91.450076062800022</v>
          </cell>
          <cell r="M567">
            <v>29.740091275360029</v>
          </cell>
          <cell r="N567">
            <v>-0.37175114094200035</v>
          </cell>
          <cell r="O567">
            <v>109.74009127536003</v>
          </cell>
        </row>
        <row r="568">
          <cell r="A568">
            <v>60000437</v>
          </cell>
          <cell r="B568" t="str">
            <v>Определение фтора в минеральной воде</v>
          </cell>
          <cell r="C568">
            <v>450</v>
          </cell>
          <cell r="D568">
            <v>2.4700000000000002</v>
          </cell>
          <cell r="E568">
            <v>217.46186280000003</v>
          </cell>
          <cell r="F568">
            <v>34.588200000000001</v>
          </cell>
          <cell r="G568">
            <v>252.05006280000003</v>
          </cell>
          <cell r="H568">
            <v>85.697021352000021</v>
          </cell>
          <cell r="I568">
            <v>337.74708415200007</v>
          </cell>
          <cell r="K568">
            <v>50.662062622800008</v>
          </cell>
          <cell r="L568">
            <v>388.40914677480009</v>
          </cell>
          <cell r="M568">
            <v>16.090976129760065</v>
          </cell>
          <cell r="N568">
            <v>-3.5757724732800145E-2</v>
          </cell>
          <cell r="O568">
            <v>466.09097612976007</v>
          </cell>
        </row>
        <row r="569">
          <cell r="A569">
            <v>60000438</v>
          </cell>
          <cell r="B569" t="str">
            <v>Определение железа в минеральной воде</v>
          </cell>
          <cell r="C569">
            <v>276</v>
          </cell>
          <cell r="D569">
            <v>1.17</v>
          </cell>
          <cell r="E569">
            <v>103.0082508</v>
          </cell>
          <cell r="F569">
            <v>34.1496</v>
          </cell>
          <cell r="G569">
            <v>137.15785080000001</v>
          </cell>
          <cell r="H569">
            <v>46.633669272000006</v>
          </cell>
          <cell r="I569">
            <v>183.79152007200003</v>
          </cell>
          <cell r="K569">
            <v>27.568728010800005</v>
          </cell>
          <cell r="L569">
            <v>211.36024808280004</v>
          </cell>
          <cell r="M569">
            <v>-22.367702300639962</v>
          </cell>
          <cell r="N569">
            <v>8.104239963999986E-2</v>
          </cell>
          <cell r="O569">
            <v>253.63229769936004</v>
          </cell>
        </row>
        <row r="570">
          <cell r="A570">
            <v>60000439</v>
          </cell>
          <cell r="B570" t="str">
            <v>Определение аммиака в минеральной воде</v>
          </cell>
          <cell r="C570">
            <v>129</v>
          </cell>
          <cell r="D570">
            <v>0.92</v>
          </cell>
          <cell r="E570">
            <v>80.997940800000009</v>
          </cell>
          <cell r="F570">
            <v>8.67</v>
          </cell>
          <cell r="G570">
            <v>89.667940800000011</v>
          </cell>
          <cell r="H570">
            <v>30.487099872000005</v>
          </cell>
          <cell r="I570">
            <v>120.15504067200001</v>
          </cell>
          <cell r="K570">
            <v>18.023256100800001</v>
          </cell>
          <cell r="L570">
            <v>138.17829677280002</v>
          </cell>
          <cell r="M570">
            <v>36.813956127360029</v>
          </cell>
          <cell r="N570">
            <v>-0.28537950486325603</v>
          </cell>
          <cell r="O570">
            <v>165.81395612736003</v>
          </cell>
        </row>
        <row r="571">
          <cell r="A571">
            <v>60000440</v>
          </cell>
          <cell r="B571" t="str">
            <v>Определение нитритов в минеральной воде</v>
          </cell>
          <cell r="C571">
            <v>129</v>
          </cell>
          <cell r="D571">
            <v>1.25</v>
          </cell>
          <cell r="E571">
            <v>110.05155000000001</v>
          </cell>
          <cell r="F571">
            <v>3.5700000000000003</v>
          </cell>
          <cell r="G571">
            <v>113.62155000000001</v>
          </cell>
          <cell r="H571">
            <v>38.631327000000006</v>
          </cell>
          <cell r="I571">
            <v>152.25287700000001</v>
          </cell>
          <cell r="K571">
            <v>22.83793155</v>
          </cell>
          <cell r="L571">
            <v>175.09080855000002</v>
          </cell>
          <cell r="M571">
            <v>81.108970260000007</v>
          </cell>
          <cell r="N571">
            <v>-0.62875170744186049</v>
          </cell>
          <cell r="O571">
            <v>210.10897026000001</v>
          </cell>
        </row>
        <row r="572">
          <cell r="A572">
            <v>60000441</v>
          </cell>
          <cell r="B572" t="str">
            <v>Определение нитратов в минеральной воде</v>
          </cell>
          <cell r="C572">
            <v>232</v>
          </cell>
          <cell r="D572">
            <v>2.0499999999999998</v>
          </cell>
          <cell r="E572">
            <v>180.484542</v>
          </cell>
          <cell r="F572">
            <v>10.404</v>
          </cell>
          <cell r="G572">
            <v>190.888542</v>
          </cell>
          <cell r="H572">
            <v>64.902104280000003</v>
          </cell>
          <cell r="I572">
            <v>255.79064628</v>
          </cell>
          <cell r="K572">
            <v>38.368596941999996</v>
          </cell>
          <cell r="L572">
            <v>294.15924322199999</v>
          </cell>
          <cell r="M572">
            <v>120.99109186639998</v>
          </cell>
          <cell r="N572">
            <v>-0.52151332701034481</v>
          </cell>
          <cell r="O572">
            <v>352.99109186639998</v>
          </cell>
        </row>
        <row r="573">
          <cell r="A573">
            <v>60000442</v>
          </cell>
          <cell r="B573" t="str">
            <v>Определение хлоридов в минеральной воде</v>
          </cell>
          <cell r="C573">
            <v>248</v>
          </cell>
          <cell r="D573">
            <v>1.08</v>
          </cell>
          <cell r="E573">
            <v>95.084539200000023</v>
          </cell>
          <cell r="F573">
            <v>43.288800000000002</v>
          </cell>
          <cell r="G573">
            <v>138.37333920000003</v>
          </cell>
          <cell r="H573">
            <v>47.046935328000018</v>
          </cell>
          <cell r="I573">
            <v>185.42027452800005</v>
          </cell>
          <cell r="K573">
            <v>27.813041179200006</v>
          </cell>
          <cell r="L573">
            <v>213.23331570720006</v>
          </cell>
          <cell r="M573">
            <v>7.8799788486400644</v>
          </cell>
          <cell r="N573">
            <v>-3.1774108260645424E-2</v>
          </cell>
          <cell r="O573">
            <v>255.87997884864006</v>
          </cell>
        </row>
        <row r="574">
          <cell r="A574">
            <v>60000451</v>
          </cell>
          <cell r="B574" t="str">
            <v>Определение суммы калия и натрия в минеральной  воде</v>
          </cell>
          <cell r="C574">
            <v>470</v>
          </cell>
          <cell r="D574">
            <v>1.5</v>
          </cell>
          <cell r="E574">
            <v>132.06186000000002</v>
          </cell>
          <cell r="F574">
            <v>104.4888</v>
          </cell>
          <cell r="G574">
            <v>236.55066000000002</v>
          </cell>
          <cell r="H574">
            <v>80.427224400000014</v>
          </cell>
          <cell r="I574">
            <v>316.97788440000005</v>
          </cell>
          <cell r="K574">
            <v>47.546682660000009</v>
          </cell>
          <cell r="L574">
            <v>364.52456706000004</v>
          </cell>
          <cell r="M574">
            <v>-32.570519527999977</v>
          </cell>
          <cell r="N574">
            <v>6.9298977719148891E-2</v>
          </cell>
          <cell r="O574">
            <v>437.42948047200002</v>
          </cell>
        </row>
        <row r="575">
          <cell r="A575">
            <v>60000453</v>
          </cell>
          <cell r="B575" t="str">
            <v>Исследование минеральной  и питьевой воды, расфасованной в емкости, на углекислый газ</v>
          </cell>
          <cell r="C575">
            <v>251</v>
          </cell>
          <cell r="D575">
            <v>2</v>
          </cell>
          <cell r="E575">
            <v>176.08248000000003</v>
          </cell>
          <cell r="F575">
            <v>0</v>
          </cell>
          <cell r="G575">
            <v>176.08248000000003</v>
          </cell>
          <cell r="H575">
            <v>59.868043200000017</v>
          </cell>
          <cell r="I575">
            <v>235.95052320000005</v>
          </cell>
          <cell r="K575">
            <v>35.392578480000005</v>
          </cell>
          <cell r="L575">
            <v>271.34310168000007</v>
          </cell>
          <cell r="M575">
            <v>74.611722016000101</v>
          </cell>
          <cell r="N575">
            <v>-0.29725785663745058</v>
          </cell>
          <cell r="O575">
            <v>325.6117220160001</v>
          </cell>
        </row>
        <row r="576">
          <cell r="A576">
            <v>60000454</v>
          </cell>
          <cell r="B576" t="str">
            <v>Исследование минеральной и питьевой воды на серебро</v>
          </cell>
          <cell r="C576">
            <v>1370</v>
          </cell>
          <cell r="D576">
            <v>5</v>
          </cell>
          <cell r="E576">
            <v>440.20620000000002</v>
          </cell>
          <cell r="F576">
            <v>228.58199999999999</v>
          </cell>
          <cell r="G576">
            <v>668.78819999999996</v>
          </cell>
          <cell r="H576">
            <v>227.38798800000001</v>
          </cell>
          <cell r="I576">
            <v>896.17618799999991</v>
          </cell>
          <cell r="K576">
            <v>134.42642819999998</v>
          </cell>
          <cell r="L576">
            <v>1030.6026161999998</v>
          </cell>
          <cell r="M576">
            <v>-133.27686056000016</v>
          </cell>
          <cell r="N576">
            <v>9.7282379970803037E-2</v>
          </cell>
          <cell r="O576">
            <v>1236.7231394399998</v>
          </cell>
        </row>
        <row r="577">
          <cell r="A577">
            <v>60000455</v>
          </cell>
          <cell r="B577" t="str">
            <v>Исследование минеральной и питьевой воды на бромиды</v>
          </cell>
          <cell r="C577">
            <v>332</v>
          </cell>
          <cell r="D577">
            <v>1.5</v>
          </cell>
          <cell r="E577">
            <v>132.06186000000002</v>
          </cell>
          <cell r="F577">
            <v>54.110999999999997</v>
          </cell>
          <cell r="G577">
            <v>186.17286000000001</v>
          </cell>
          <cell r="H577">
            <v>63.298772400000011</v>
          </cell>
          <cell r="I577">
            <v>249.47163240000003</v>
          </cell>
          <cell r="K577">
            <v>37.420744860000006</v>
          </cell>
          <cell r="L577">
            <v>286.89237726000005</v>
          </cell>
          <cell r="M577">
            <v>12.270852712000021</v>
          </cell>
          <cell r="N577">
            <v>-3.6960399734939822E-2</v>
          </cell>
          <cell r="O577">
            <v>344.27085271200002</v>
          </cell>
        </row>
        <row r="578">
          <cell r="A578">
            <v>60000457</v>
          </cell>
          <cell r="B578" t="str">
            <v xml:space="preserve">Определение общей минерализации </v>
          </cell>
          <cell r="C578">
            <v>1113</v>
          </cell>
          <cell r="D578">
            <v>6.58</v>
          </cell>
          <cell r="E578">
            <v>579.31135920000008</v>
          </cell>
          <cell r="F578">
            <v>30.803999999999998</v>
          </cell>
          <cell r="G578">
            <v>610.11535920000006</v>
          </cell>
          <cell r="H578">
            <v>207.43922212800004</v>
          </cell>
          <cell r="I578">
            <v>817.55458132800004</v>
          </cell>
          <cell r="K578">
            <v>122.63318719919999</v>
          </cell>
          <cell r="L578">
            <v>940.18776852719998</v>
          </cell>
          <cell r="M578">
            <v>15.225322232639883</v>
          </cell>
          <cell r="N578">
            <v>-1.3679534800215528E-2</v>
          </cell>
          <cell r="O578">
            <v>1128.2253222326399</v>
          </cell>
        </row>
        <row r="579">
          <cell r="A579">
            <v>60000443</v>
          </cell>
          <cell r="B579" t="str">
            <v>Определение сульфатов в минеральной воде</v>
          </cell>
          <cell r="C579">
            <v>321</v>
          </cell>
          <cell r="D579">
            <v>4.33</v>
          </cell>
          <cell r="E579">
            <v>381.21856919999999</v>
          </cell>
          <cell r="F579">
            <v>23.378400000000003</v>
          </cell>
          <cell r="G579">
            <v>404.59696919999999</v>
          </cell>
          <cell r="H579">
            <v>137.562969528</v>
          </cell>
          <cell r="I579">
            <v>542.15993872800004</v>
          </cell>
          <cell r="K579">
            <v>81.323990809199998</v>
          </cell>
          <cell r="L579">
            <v>623.48392953720008</v>
          </cell>
          <cell r="M579">
            <v>427.1807154446401</v>
          </cell>
          <cell r="N579">
            <v>-1.3307810449988788</v>
          </cell>
          <cell r="O579">
            <v>748.1807154446401</v>
          </cell>
        </row>
        <row r="580">
          <cell r="A580">
            <v>60000445</v>
          </cell>
          <cell r="B580" t="str">
            <v>Определение мышьяка в минеральной воде</v>
          </cell>
          <cell r="C580">
            <v>383</v>
          </cell>
          <cell r="D580">
            <v>3.25</v>
          </cell>
          <cell r="E580">
            <v>286.13403000000005</v>
          </cell>
          <cell r="F580">
            <v>15.728400000000001</v>
          </cell>
          <cell r="G580">
            <v>301.86243000000007</v>
          </cell>
          <cell r="H580">
            <v>102.63322620000004</v>
          </cell>
          <cell r="I580">
            <v>404.4956562000001</v>
          </cell>
          <cell r="K580">
            <v>60.674348430000009</v>
          </cell>
          <cell r="L580">
            <v>465.17000463000011</v>
          </cell>
          <cell r="M580">
            <v>175.20400555600008</v>
          </cell>
          <cell r="N580">
            <v>-0.45745171163446496</v>
          </cell>
          <cell r="O580">
            <v>558.20400555600008</v>
          </cell>
        </row>
        <row r="581">
          <cell r="A581">
            <v>60000446</v>
          </cell>
          <cell r="B581" t="str">
            <v xml:space="preserve">Определение  меди, цинка, свинца, кадмия  в минеральной воде </v>
          </cell>
          <cell r="C581">
            <v>577</v>
          </cell>
          <cell r="D581">
            <v>4</v>
          </cell>
          <cell r="E581">
            <v>352.16496000000006</v>
          </cell>
          <cell r="F581">
            <v>15.463200000000001</v>
          </cell>
          <cell r="G581">
            <v>367.62816000000009</v>
          </cell>
          <cell r="H581">
            <v>124.99357440000004</v>
          </cell>
          <cell r="I581">
            <v>492.62173440000015</v>
          </cell>
          <cell r="K581">
            <v>73.893260160000025</v>
          </cell>
          <cell r="L581">
            <v>566.51499456000022</v>
          </cell>
          <cell r="M581">
            <v>102.81799347200024</v>
          </cell>
          <cell r="N581">
            <v>-0.17819409613864859</v>
          </cell>
          <cell r="O581">
            <v>679.81799347200024</v>
          </cell>
        </row>
        <row r="582">
          <cell r="A582">
            <v>60000447</v>
          </cell>
          <cell r="B582" t="str">
            <v>Определение никеля в минеральной воде атомно-абсорбционным методом</v>
          </cell>
          <cell r="C582">
            <v>415</v>
          </cell>
          <cell r="D582">
            <v>1</v>
          </cell>
          <cell r="E582">
            <v>88.041240000000016</v>
          </cell>
          <cell r="F582">
            <v>106.20240000000001</v>
          </cell>
          <cell r="G582">
            <v>194.24364000000003</v>
          </cell>
          <cell r="H582">
            <v>66.042837600000013</v>
          </cell>
          <cell r="I582">
            <v>260.28647760000001</v>
          </cell>
          <cell r="K582">
            <v>39.042971639999998</v>
          </cell>
          <cell r="L582">
            <v>299.32944924000003</v>
          </cell>
          <cell r="M582">
            <v>-55.804660911999974</v>
          </cell>
          <cell r="N582">
            <v>0.13446906243855417</v>
          </cell>
          <cell r="O582">
            <v>359.19533908800003</v>
          </cell>
        </row>
        <row r="583">
          <cell r="A583">
            <v>60000448</v>
          </cell>
          <cell r="B583" t="str">
            <v>Определение кобальта в минеральной воде атомно-абсорбционным методом</v>
          </cell>
          <cell r="C583">
            <v>415</v>
          </cell>
          <cell r="D583">
            <v>1</v>
          </cell>
          <cell r="E583">
            <v>88.041240000000016</v>
          </cell>
          <cell r="F583">
            <v>106.20240000000001</v>
          </cell>
          <cell r="G583">
            <v>194.24364000000003</v>
          </cell>
          <cell r="H583">
            <v>66.042837600000013</v>
          </cell>
          <cell r="I583">
            <v>260.28647760000001</v>
          </cell>
          <cell r="K583">
            <v>39.042971639999998</v>
          </cell>
          <cell r="L583">
            <v>299.32944924000003</v>
          </cell>
          <cell r="M583">
            <v>-55.804660911999974</v>
          </cell>
          <cell r="N583">
            <v>0.13446906243855417</v>
          </cell>
          <cell r="O583">
            <v>359.19533908800003</v>
          </cell>
        </row>
        <row r="584">
          <cell r="A584">
            <v>60000444</v>
          </cell>
          <cell r="B584" t="str">
            <v>Определение ртути в минеральной воде</v>
          </cell>
          <cell r="C584">
            <v>442</v>
          </cell>
          <cell r="D584">
            <v>2.42</v>
          </cell>
          <cell r="E584">
            <v>213.0598008</v>
          </cell>
          <cell r="F584">
            <v>20.4816</v>
          </cell>
          <cell r="G584">
            <v>233.54140080000002</v>
          </cell>
          <cell r="H584">
            <v>79.404076272000012</v>
          </cell>
          <cell r="I584">
            <v>312.94547707200002</v>
          </cell>
          <cell r="K584">
            <v>46.941821560800001</v>
          </cell>
          <cell r="L584">
            <v>359.88729863280003</v>
          </cell>
          <cell r="M584">
            <v>-10.135241640640004</v>
          </cell>
          <cell r="N584">
            <v>2.2930410951674217E-2</v>
          </cell>
          <cell r="O584">
            <v>431.86475835936</v>
          </cell>
        </row>
        <row r="585">
          <cell r="A585">
            <v>60000663</v>
          </cell>
          <cell r="B585" t="str">
            <v>Определение в горячей воде систем централизованного горячего водоснабжения температуры</v>
          </cell>
          <cell r="C585">
            <v>130</v>
          </cell>
          <cell r="D585">
            <v>0.45</v>
          </cell>
          <cell r="E585">
            <v>39.618558000000007</v>
          </cell>
          <cell r="F585">
            <v>20.4816</v>
          </cell>
          <cell r="G585">
            <v>60.100158000000008</v>
          </cell>
          <cell r="H585">
            <v>20.434053720000005</v>
          </cell>
          <cell r="I585">
            <v>80.534211720000016</v>
          </cell>
          <cell r="K585">
            <v>12.080131758000002</v>
          </cell>
          <cell r="L585">
            <v>92.614343478000023</v>
          </cell>
          <cell r="M585">
            <v>-18.86278782639998</v>
          </cell>
          <cell r="N585">
            <v>0.14509836789538447</v>
          </cell>
          <cell r="O585">
            <v>111.13721217360002</v>
          </cell>
        </row>
        <row r="586">
          <cell r="A586">
            <v>60001008</v>
          </cell>
          <cell r="B586" t="str">
            <v>Измерение массовой концентрации формальдегида в воде</v>
          </cell>
          <cell r="C586">
            <v>800</v>
          </cell>
          <cell r="D586">
            <v>3.3</v>
          </cell>
          <cell r="E586">
            <v>290.53609200000005</v>
          </cell>
          <cell r="F586">
            <v>278.10300000000001</v>
          </cell>
          <cell r="G586">
            <v>568.63909200000012</v>
          </cell>
          <cell r="H586">
            <v>193.33729128000004</v>
          </cell>
          <cell r="I586">
            <v>761.97638328000016</v>
          </cell>
          <cell r="K586">
            <v>114.29645749200002</v>
          </cell>
          <cell r="L586">
            <v>876.27284077200022</v>
          </cell>
          <cell r="M586">
            <v>251.52740892640031</v>
          </cell>
          <cell r="N586">
            <v>-0.31440926115800039</v>
          </cell>
          <cell r="O586">
            <v>1051.5274089264003</v>
          </cell>
        </row>
        <row r="587">
          <cell r="A587" t="str">
            <v>ОПРЕДЕЛЕНИЕ ХИМИЧЕСКИХ ПОКАЗАТЕЛЕЙ СТОЧНЫХ ВОД  (БЕЗ ОЧИСТКИ)</v>
          </cell>
        </row>
        <row r="588">
          <cell r="A588">
            <v>60000338</v>
          </cell>
          <cell r="B588" t="str">
            <v>Определение рН сточной воды.</v>
          </cell>
          <cell r="C588">
            <v>139</v>
          </cell>
          <cell r="D588">
            <v>0.28999999999999998</v>
          </cell>
          <cell r="E588">
            <v>25.5319596</v>
          </cell>
          <cell r="F588">
            <v>44.798400000000001</v>
          </cell>
          <cell r="G588">
            <v>70.330359600000008</v>
          </cell>
          <cell r="H588">
            <v>23.912322264000004</v>
          </cell>
          <cell r="I588">
            <v>94.242681864000019</v>
          </cell>
          <cell r="K588">
            <v>14.136402279600002</v>
          </cell>
          <cell r="L588">
            <v>108.37908414360002</v>
          </cell>
          <cell r="M588">
            <v>-8.9450990276799871</v>
          </cell>
          <cell r="N588">
            <v>6.4353230414963936E-2</v>
          </cell>
          <cell r="O588">
            <v>130.05490097232001</v>
          </cell>
        </row>
        <row r="589">
          <cell r="A589">
            <v>60000339</v>
          </cell>
          <cell r="B589" t="str">
            <v>Определение сухого остатка сточной воды.</v>
          </cell>
          <cell r="C589">
            <v>395</v>
          </cell>
          <cell r="D589">
            <v>4.08</v>
          </cell>
          <cell r="E589">
            <v>359.20825920000004</v>
          </cell>
          <cell r="F589">
            <v>12.0054</v>
          </cell>
          <cell r="G589">
            <v>371.21365920000005</v>
          </cell>
          <cell r="H589">
            <v>126.21264412800002</v>
          </cell>
          <cell r="I589">
            <v>497.42630332800007</v>
          </cell>
          <cell r="K589">
            <v>74.613945499200014</v>
          </cell>
          <cell r="L589">
            <v>572.04024882720012</v>
          </cell>
          <cell r="M589">
            <v>291.44829859264007</v>
          </cell>
          <cell r="N589">
            <v>-0.73784379390541788</v>
          </cell>
          <cell r="O589">
            <v>686.44829859264007</v>
          </cell>
        </row>
        <row r="590">
          <cell r="A590">
            <v>60000340</v>
          </cell>
          <cell r="B590" t="str">
            <v>Определение железа общего в сточной воде.</v>
          </cell>
          <cell r="C590">
            <v>478</v>
          </cell>
          <cell r="D590">
            <v>1.17</v>
          </cell>
          <cell r="E590">
            <v>103.0082508</v>
          </cell>
          <cell r="F590">
            <v>117.1878</v>
          </cell>
          <cell r="G590">
            <v>220.19605079999999</v>
          </cell>
          <cell r="H590">
            <v>74.866657271999998</v>
          </cell>
          <cell r="I590">
            <v>295.06270807199996</v>
          </cell>
          <cell r="K590">
            <v>44.259406210799995</v>
          </cell>
          <cell r="L590">
            <v>339.32211428279993</v>
          </cell>
          <cell r="M590">
            <v>-70.813462860640072</v>
          </cell>
          <cell r="N590">
            <v>0.14814531979213405</v>
          </cell>
          <cell r="O590">
            <v>407.18653713935993</v>
          </cell>
        </row>
        <row r="591">
          <cell r="A591">
            <v>60000341</v>
          </cell>
          <cell r="B591" t="str">
            <v>Определение аммиака в сточной воде.</v>
          </cell>
          <cell r="C591">
            <v>922</v>
          </cell>
          <cell r="D591">
            <v>0.92</v>
          </cell>
          <cell r="E591">
            <v>80.997940800000009</v>
          </cell>
          <cell r="F591">
            <v>358.1628</v>
          </cell>
          <cell r="G591">
            <v>439.16074079999999</v>
          </cell>
          <cell r="H591">
            <v>149.31465187200001</v>
          </cell>
          <cell r="I591">
            <v>588.475392672</v>
          </cell>
          <cell r="K591">
            <v>88.271308900799994</v>
          </cell>
          <cell r="L591">
            <v>676.74670157280002</v>
          </cell>
          <cell r="M591">
            <v>-109.90395811264</v>
          </cell>
          <cell r="N591">
            <v>0.11920168992694143</v>
          </cell>
          <cell r="O591">
            <v>812.09604188736</v>
          </cell>
        </row>
        <row r="592">
          <cell r="A592">
            <v>60000342</v>
          </cell>
          <cell r="B592" t="str">
            <v>Определение нитритов в сточной воде.</v>
          </cell>
          <cell r="C592">
            <v>472</v>
          </cell>
          <cell r="D592">
            <v>1.25</v>
          </cell>
          <cell r="E592">
            <v>110.05155000000001</v>
          </cell>
          <cell r="F592">
            <v>107.11020000000001</v>
          </cell>
          <cell r="G592">
            <v>217.16175000000001</v>
          </cell>
          <cell r="H592">
            <v>73.834995000000006</v>
          </cell>
          <cell r="I592">
            <v>290.99674500000003</v>
          </cell>
          <cell r="K592">
            <v>43.649511750000002</v>
          </cell>
          <cell r="L592">
            <v>334.64625675000002</v>
          </cell>
          <cell r="M592">
            <v>-70.424491899999964</v>
          </cell>
          <cell r="N592">
            <v>0.14920443199152536</v>
          </cell>
          <cell r="O592">
            <v>401.57550810000004</v>
          </cell>
        </row>
        <row r="593">
          <cell r="A593">
            <v>60000343</v>
          </cell>
          <cell r="B593" t="str">
            <v>Определение нитратов в сточной воде.</v>
          </cell>
          <cell r="C593">
            <v>533</v>
          </cell>
          <cell r="D593">
            <v>1.75</v>
          </cell>
          <cell r="E593">
            <v>154.07217000000003</v>
          </cell>
          <cell r="F593">
            <v>110.68020000000001</v>
          </cell>
          <cell r="G593">
            <v>264.75237000000004</v>
          </cell>
          <cell r="H593">
            <v>90.015805800000024</v>
          </cell>
          <cell r="I593">
            <v>354.76817580000005</v>
          </cell>
          <cell r="K593">
            <v>53.215226370000003</v>
          </cell>
          <cell r="L593">
            <v>407.98340217000003</v>
          </cell>
          <cell r="M593">
            <v>-43.41991739599996</v>
          </cell>
          <cell r="N593">
            <v>8.1463259654784168E-2</v>
          </cell>
          <cell r="O593">
            <v>489.58008260400004</v>
          </cell>
        </row>
        <row r="594">
          <cell r="A594">
            <v>60000344</v>
          </cell>
          <cell r="B594" t="str">
            <v>Определение хлоридов в сточной воде.</v>
          </cell>
          <cell r="C594">
            <v>394</v>
          </cell>
          <cell r="D594">
            <v>1.08</v>
          </cell>
          <cell r="E594">
            <v>95.084539200000023</v>
          </cell>
          <cell r="F594">
            <v>107.79360000000001</v>
          </cell>
          <cell r="G594">
            <v>202.87813920000002</v>
          </cell>
          <cell r="H594">
            <v>68.978567328000011</v>
          </cell>
          <cell r="I594">
            <v>271.85670652800002</v>
          </cell>
          <cell r="K594">
            <v>40.778505979199998</v>
          </cell>
          <cell r="L594">
            <v>312.63521250720004</v>
          </cell>
          <cell r="M594">
            <v>-18.837744991359955</v>
          </cell>
          <cell r="N594">
            <v>4.7811535511065872E-2</v>
          </cell>
          <cell r="O594">
            <v>375.16225500864005</v>
          </cell>
        </row>
        <row r="595">
          <cell r="A595">
            <v>60000345</v>
          </cell>
          <cell r="B595" t="str">
            <v>Определение сульфатов в сточной воде.</v>
          </cell>
          <cell r="C595">
            <v>527</v>
          </cell>
          <cell r="D595">
            <v>4.33</v>
          </cell>
          <cell r="E595">
            <v>381.21856919999999</v>
          </cell>
          <cell r="F595">
            <v>1.6218000000000001</v>
          </cell>
          <cell r="G595">
            <v>382.8403692</v>
          </cell>
          <cell r="H595">
            <v>130.165725528</v>
          </cell>
          <cell r="I595">
            <v>513.00609472799999</v>
          </cell>
          <cell r="K595">
            <v>76.950914209199993</v>
          </cell>
          <cell r="L595">
            <v>589.95700893720004</v>
          </cell>
          <cell r="M595">
            <v>180.94841072463998</v>
          </cell>
          <cell r="N595">
            <v>-0.34335561807332066</v>
          </cell>
          <cell r="O595">
            <v>707.94841072463998</v>
          </cell>
        </row>
        <row r="596">
          <cell r="A596">
            <v>60000346</v>
          </cell>
          <cell r="B596" t="str">
            <v>Определение нефтепродуктов в сточной воде</v>
          </cell>
          <cell r="C596">
            <v>597</v>
          </cell>
          <cell r="D596">
            <v>2.83</v>
          </cell>
          <cell r="E596">
            <v>249.15670920000005</v>
          </cell>
          <cell r="F596">
            <v>52.989000000000004</v>
          </cell>
          <cell r="G596">
            <v>302.14570920000006</v>
          </cell>
          <cell r="H596">
            <v>102.72954112800002</v>
          </cell>
          <cell r="I596">
            <v>404.87525032800011</v>
          </cell>
          <cell r="K596">
            <v>60.731287549200012</v>
          </cell>
          <cell r="L596">
            <v>465.60653787720014</v>
          </cell>
          <cell r="M596">
            <v>-38.272154547359833</v>
          </cell>
          <cell r="N596">
            <v>6.4107461553366551E-2</v>
          </cell>
          <cell r="O596">
            <v>558.72784545264017</v>
          </cell>
        </row>
        <row r="597">
          <cell r="A597">
            <v>60000347</v>
          </cell>
          <cell r="B597" t="str">
            <v xml:space="preserve">Определение фенолов в сточной воде </v>
          </cell>
          <cell r="C597">
            <v>879</v>
          </cell>
          <cell r="D597">
            <v>4.83</v>
          </cell>
          <cell r="E597">
            <v>425.2391892</v>
          </cell>
          <cell r="F597">
            <v>49.164000000000001</v>
          </cell>
          <cell r="G597">
            <v>474.40318919999999</v>
          </cell>
          <cell r="H597">
            <v>161.29708432800001</v>
          </cell>
          <cell r="I597">
            <v>635.70027352800003</v>
          </cell>
          <cell r="K597">
            <v>95.355041029199995</v>
          </cell>
          <cell r="L597">
            <v>731.05531455720006</v>
          </cell>
          <cell r="M597">
            <v>-1.7336225313599698</v>
          </cell>
          <cell r="N597">
            <v>1.9722668161091805E-3</v>
          </cell>
          <cell r="O597">
            <v>877.26637746864003</v>
          </cell>
        </row>
        <row r="598">
          <cell r="A598">
            <v>60000348</v>
          </cell>
          <cell r="B598" t="str">
            <v>Определение цианидов в сточной воде</v>
          </cell>
          <cell r="C598">
            <v>945</v>
          </cell>
          <cell r="D598">
            <v>1.63</v>
          </cell>
          <cell r="E598">
            <v>143.5072212</v>
          </cell>
          <cell r="F598">
            <v>383.02019999999999</v>
          </cell>
          <cell r="G598">
            <v>526.52742119999994</v>
          </cell>
          <cell r="H598">
            <v>179.019323208</v>
          </cell>
          <cell r="I598">
            <v>705.546744408</v>
          </cell>
          <cell r="K598">
            <v>105.8320116612</v>
          </cell>
          <cell r="L598">
            <v>811.37875606919999</v>
          </cell>
          <cell r="M598">
            <v>28.654507283039948</v>
          </cell>
          <cell r="N598">
            <v>-3.03222299291428E-2</v>
          </cell>
          <cell r="O598">
            <v>973.65450728303995</v>
          </cell>
        </row>
        <row r="599">
          <cell r="A599">
            <v>60000349</v>
          </cell>
          <cell r="B599" t="str">
            <v>Определение хрома (+3) в сточной воде</v>
          </cell>
          <cell r="C599">
            <v>268</v>
          </cell>
          <cell r="D599">
            <v>1.47</v>
          </cell>
          <cell r="E599">
            <v>129.42062280000002</v>
          </cell>
          <cell r="F599">
            <v>39.565800000000003</v>
          </cell>
          <cell r="G599">
            <v>168.98642280000001</v>
          </cell>
          <cell r="H599">
            <v>57.45538375200001</v>
          </cell>
          <cell r="I599">
            <v>226.44180655200003</v>
          </cell>
          <cell r="K599">
            <v>33.966270982800005</v>
          </cell>
          <cell r="L599">
            <v>260.40807753480004</v>
          </cell>
          <cell r="M599">
            <v>44.489693041760063</v>
          </cell>
          <cell r="N599">
            <v>-0.16600631732000024</v>
          </cell>
          <cell r="O599">
            <v>312.48969304176006</v>
          </cell>
        </row>
        <row r="600">
          <cell r="A600">
            <v>60000350</v>
          </cell>
          <cell r="B600" t="str">
            <v xml:space="preserve">Определение хрома (+6) в сточной воде </v>
          </cell>
          <cell r="C600">
            <v>243</v>
          </cell>
          <cell r="D600">
            <v>1.47</v>
          </cell>
          <cell r="E600">
            <v>129.42062280000002</v>
          </cell>
          <cell r="F600">
            <v>25.693800000000003</v>
          </cell>
          <cell r="G600">
            <v>155.11442280000003</v>
          </cell>
          <cell r="H600">
            <v>52.738903752000013</v>
          </cell>
          <cell r="I600">
            <v>207.85332655200006</v>
          </cell>
          <cell r="K600">
            <v>31.177998982800005</v>
          </cell>
          <cell r="L600">
            <v>239.03132553480006</v>
          </cell>
          <cell r="M600">
            <v>43.837590641760073</v>
          </cell>
          <cell r="N600">
            <v>-0.18040160757925955</v>
          </cell>
          <cell r="O600">
            <v>286.83759064176007</v>
          </cell>
        </row>
        <row r="601">
          <cell r="A601">
            <v>60000351</v>
          </cell>
          <cell r="B601" t="str">
            <v>Определение меди цинка, свинца, кадмия  в сточной воде</v>
          </cell>
          <cell r="C601">
            <v>806</v>
          </cell>
          <cell r="D601">
            <v>4</v>
          </cell>
          <cell r="E601">
            <v>352.16496000000006</v>
          </cell>
          <cell r="F601">
            <v>77.163000000000011</v>
          </cell>
          <cell r="G601">
            <v>429.32796000000008</v>
          </cell>
          <cell r="H601">
            <v>145.97150640000004</v>
          </cell>
          <cell r="I601">
            <v>575.29946640000014</v>
          </cell>
          <cell r="K601">
            <v>86.294919960000016</v>
          </cell>
          <cell r="L601">
            <v>661.59438636000016</v>
          </cell>
          <cell r="M601">
            <v>-12.086736367999833</v>
          </cell>
          <cell r="N601">
            <v>1.4995950828783912E-2</v>
          </cell>
          <cell r="O601">
            <v>793.91326363200017</v>
          </cell>
        </row>
        <row r="602">
          <cell r="A602">
            <v>60000352</v>
          </cell>
          <cell r="B602" t="str">
            <v xml:space="preserve">Определение никеля в сточной воде </v>
          </cell>
          <cell r="C602">
            <v>518</v>
          </cell>
          <cell r="D602">
            <v>3</v>
          </cell>
          <cell r="E602">
            <v>264.12372000000005</v>
          </cell>
          <cell r="F602">
            <v>5.6609999999999996</v>
          </cell>
          <cell r="G602">
            <v>269.78472000000005</v>
          </cell>
          <cell r="H602">
            <v>91.726804800000025</v>
          </cell>
          <cell r="I602">
            <v>361.51152480000007</v>
          </cell>
          <cell r="K602">
            <v>54.226728720000011</v>
          </cell>
          <cell r="L602">
            <v>415.73825352000006</v>
          </cell>
          <cell r="M602">
            <v>-19.114095775999942</v>
          </cell>
          <cell r="N602">
            <v>3.6899798795366687E-2</v>
          </cell>
          <cell r="O602">
            <v>498.88590422400006</v>
          </cell>
        </row>
        <row r="603">
          <cell r="A603">
            <v>60000353</v>
          </cell>
          <cell r="B603" t="str">
            <v>Определение кобальта в сточной воде</v>
          </cell>
          <cell r="C603">
            <v>518</v>
          </cell>
          <cell r="D603">
            <v>3</v>
          </cell>
          <cell r="E603">
            <v>264.12372000000005</v>
          </cell>
          <cell r="F603">
            <v>5.6609999999999996</v>
          </cell>
          <cell r="G603">
            <v>269.78472000000005</v>
          </cell>
          <cell r="H603">
            <v>91.726804800000025</v>
          </cell>
          <cell r="I603">
            <v>361.51152480000007</v>
          </cell>
          <cell r="K603">
            <v>54.226728720000011</v>
          </cell>
          <cell r="L603">
            <v>415.73825352000006</v>
          </cell>
          <cell r="M603">
            <v>-19.114095775999942</v>
          </cell>
          <cell r="N603">
            <v>3.6899798795366687E-2</v>
          </cell>
          <cell r="O603">
            <v>498.88590422400006</v>
          </cell>
        </row>
        <row r="604">
          <cell r="A604">
            <v>60000354</v>
          </cell>
          <cell r="B604" t="str">
            <v>Определение АПАВ в сточной воде</v>
          </cell>
          <cell r="C604">
            <v>510</v>
          </cell>
          <cell r="D604">
            <v>1.83</v>
          </cell>
          <cell r="E604">
            <v>161.11546920000004</v>
          </cell>
          <cell r="F604">
            <v>105.81479999999999</v>
          </cell>
          <cell r="G604">
            <v>266.9302692</v>
          </cell>
          <cell r="H604">
            <v>90.756291528000006</v>
          </cell>
          <cell r="I604">
            <v>357.68656072800002</v>
          </cell>
          <cell r="K604">
            <v>53.652984109199998</v>
          </cell>
          <cell r="L604">
            <v>411.33954483720004</v>
          </cell>
          <cell r="M604">
            <v>-16.392546195359955</v>
          </cell>
          <cell r="N604">
            <v>3.2142247441882266E-2</v>
          </cell>
          <cell r="O604">
            <v>493.60745380464004</v>
          </cell>
        </row>
        <row r="605">
          <cell r="A605">
            <v>60000355</v>
          </cell>
          <cell r="B605" t="str">
            <v xml:space="preserve">Определение ХПК в сточной воде </v>
          </cell>
          <cell r="C605">
            <v>942</v>
          </cell>
          <cell r="D605">
            <v>3.67</v>
          </cell>
          <cell r="E605">
            <v>323.11135080000003</v>
          </cell>
          <cell r="F605">
            <v>148.971</v>
          </cell>
          <cell r="G605">
            <v>472.08235080000003</v>
          </cell>
          <cell r="H605">
            <v>160.50799927200003</v>
          </cell>
          <cell r="I605">
            <v>632.59035007200009</v>
          </cell>
          <cell r="K605">
            <v>94.888552510800011</v>
          </cell>
          <cell r="L605">
            <v>727.47890258280006</v>
          </cell>
          <cell r="M605">
            <v>-69.02531690063995</v>
          </cell>
          <cell r="N605">
            <v>7.3275283334012689E-2</v>
          </cell>
          <cell r="O605">
            <v>872.97468309936005</v>
          </cell>
        </row>
        <row r="606">
          <cell r="A606">
            <v>60000357</v>
          </cell>
          <cell r="B606" t="str">
            <v xml:space="preserve">Определение БПК - 5 в сточной воде </v>
          </cell>
          <cell r="C606">
            <v>482</v>
          </cell>
          <cell r="D606">
            <v>1.63</v>
          </cell>
          <cell r="E606">
            <v>143.5072212</v>
          </cell>
          <cell r="F606">
            <v>143.96279999999999</v>
          </cell>
          <cell r="G606">
            <v>287.47002120000002</v>
          </cell>
          <cell r="H606">
            <v>97.739807208000016</v>
          </cell>
          <cell r="I606">
            <v>385.20982840800002</v>
          </cell>
          <cell r="K606">
            <v>57.781474261200003</v>
          </cell>
          <cell r="L606">
            <v>442.99130266920002</v>
          </cell>
          <cell r="M606">
            <v>49.589563203040029</v>
          </cell>
          <cell r="N606">
            <v>-0.10288291120962662</v>
          </cell>
          <cell r="O606">
            <v>531.58956320304003</v>
          </cell>
        </row>
        <row r="607">
          <cell r="A607">
            <v>60000358</v>
          </cell>
          <cell r="B607" t="str">
            <v xml:space="preserve">Определение взвешенных веществ в сточной воде </v>
          </cell>
          <cell r="C607">
            <v>509</v>
          </cell>
          <cell r="D607">
            <v>3</v>
          </cell>
          <cell r="E607">
            <v>264.12372000000005</v>
          </cell>
          <cell r="F607">
            <v>0</v>
          </cell>
          <cell r="G607">
            <v>264.12372000000005</v>
          </cell>
          <cell r="H607">
            <v>89.802064800000025</v>
          </cell>
          <cell r="I607">
            <v>353.92578480000009</v>
          </cell>
          <cell r="K607">
            <v>53.08886772000001</v>
          </cell>
          <cell r="L607">
            <v>407.01465252000008</v>
          </cell>
          <cell r="M607">
            <v>-20.582416975999934</v>
          </cell>
          <cell r="N607">
            <v>4.0436968518663914E-2</v>
          </cell>
          <cell r="O607">
            <v>488.41758302400007</v>
          </cell>
        </row>
        <row r="608">
          <cell r="A608">
            <v>60000359</v>
          </cell>
          <cell r="B608" t="str">
            <v xml:space="preserve">Определение жира в сточной воде </v>
          </cell>
          <cell r="C608">
            <v>659</v>
          </cell>
          <cell r="D608">
            <v>4.75</v>
          </cell>
          <cell r="E608">
            <v>418.19589000000008</v>
          </cell>
          <cell r="F608">
            <v>87.566999999999993</v>
          </cell>
          <cell r="G608">
            <v>505.76289000000008</v>
          </cell>
          <cell r="H608">
            <v>171.95938260000005</v>
          </cell>
          <cell r="I608">
            <v>677.72227260000011</v>
          </cell>
          <cell r="K608">
            <v>101.65834089000002</v>
          </cell>
          <cell r="L608">
            <v>779.38061349000009</v>
          </cell>
          <cell r="M608">
            <v>276.2567361880001</v>
          </cell>
          <cell r="N608">
            <v>-0.41920597297116857</v>
          </cell>
          <cell r="O608">
            <v>935.2567361880001</v>
          </cell>
        </row>
        <row r="609">
          <cell r="A609">
            <v>60000360</v>
          </cell>
          <cell r="B609" t="str">
            <v>Определение ртути в сточной воде</v>
          </cell>
          <cell r="C609">
            <v>602</v>
          </cell>
          <cell r="D609">
            <v>2.72</v>
          </cell>
          <cell r="E609">
            <v>239.47217280000004</v>
          </cell>
          <cell r="F609">
            <v>78.009600000000006</v>
          </cell>
          <cell r="G609">
            <v>317.48177280000004</v>
          </cell>
          <cell r="H609">
            <v>107.94380275200002</v>
          </cell>
          <cell r="I609">
            <v>425.42557555200005</v>
          </cell>
          <cell r="K609">
            <v>63.813836332800008</v>
          </cell>
          <cell r="L609">
            <v>489.23941188480006</v>
          </cell>
          <cell r="M609">
            <v>-14.912705738239993</v>
          </cell>
          <cell r="N609">
            <v>2.4771936442259123E-2</v>
          </cell>
          <cell r="O609">
            <v>587.08729426176001</v>
          </cell>
        </row>
        <row r="610">
          <cell r="A610">
            <v>60000361</v>
          </cell>
          <cell r="B610" t="str">
            <v>Определение фосфатов, полифосфатов в сточной воде</v>
          </cell>
          <cell r="C610">
            <v>989</v>
          </cell>
          <cell r="D610">
            <v>2</v>
          </cell>
          <cell r="E610">
            <v>176.08248000000003</v>
          </cell>
          <cell r="F610">
            <v>317.59739999999999</v>
          </cell>
          <cell r="G610">
            <v>493.67988000000003</v>
          </cell>
          <cell r="H610">
            <v>167.85115920000001</v>
          </cell>
          <cell r="I610">
            <v>661.53103920000001</v>
          </cell>
          <cell r="K610">
            <v>99.229655879999996</v>
          </cell>
          <cell r="L610">
            <v>760.76069508</v>
          </cell>
          <cell r="M610">
            <v>-76.087165904000017</v>
          </cell>
          <cell r="N610">
            <v>7.6933433674418628E-2</v>
          </cell>
          <cell r="O610">
            <v>912.91283409599998</v>
          </cell>
        </row>
        <row r="611">
          <cell r="A611">
            <v>60000362</v>
          </cell>
          <cell r="B611" t="str">
            <v>Определение марганца в сточной воде</v>
          </cell>
          <cell r="C611">
            <v>528</v>
          </cell>
          <cell r="D611">
            <v>4</v>
          </cell>
          <cell r="E611">
            <v>352.16496000000006</v>
          </cell>
          <cell r="F611">
            <v>36.8628</v>
          </cell>
          <cell r="G611">
            <v>389.02776000000006</v>
          </cell>
          <cell r="H611">
            <v>132.26943840000004</v>
          </cell>
          <cell r="I611">
            <v>521.29719840000007</v>
          </cell>
          <cell r="K611">
            <v>78.194579760000011</v>
          </cell>
          <cell r="L611">
            <v>599.49177816000008</v>
          </cell>
          <cell r="M611">
            <v>191.39013379200003</v>
          </cell>
          <cell r="N611">
            <v>-0.36248131400000005</v>
          </cell>
          <cell r="O611">
            <v>719.39013379200003</v>
          </cell>
        </row>
        <row r="612">
          <cell r="A612">
            <v>60000363</v>
          </cell>
          <cell r="B612" t="str">
            <v>Определение стронция в сточной воде</v>
          </cell>
          <cell r="C612">
            <v>518</v>
          </cell>
          <cell r="D612">
            <v>3.42</v>
          </cell>
          <cell r="E612">
            <v>301.10104080000002</v>
          </cell>
          <cell r="F612">
            <v>6.5177999999999994</v>
          </cell>
          <cell r="G612">
            <v>307.61884080000004</v>
          </cell>
          <cell r="H612">
            <v>104.59040587200002</v>
          </cell>
          <cell r="I612">
            <v>412.20924667200006</v>
          </cell>
          <cell r="K612">
            <v>61.831387000800007</v>
          </cell>
          <cell r="L612">
            <v>474.04063367280008</v>
          </cell>
          <cell r="M612">
            <v>50.848760407360032</v>
          </cell>
          <cell r="N612">
            <v>-9.8163630130038676E-2</v>
          </cell>
          <cell r="O612">
            <v>568.84876040736003</v>
          </cell>
        </row>
        <row r="613">
          <cell r="A613">
            <v>60000660</v>
          </cell>
          <cell r="B613" t="str">
            <v>Определение алюминия в сточной воде</v>
          </cell>
          <cell r="C613">
            <v>588</v>
          </cell>
          <cell r="D613">
            <v>4.78</v>
          </cell>
          <cell r="E613">
            <v>420.83712720000005</v>
          </cell>
          <cell r="F613">
            <v>35.067600000000006</v>
          </cell>
          <cell r="G613">
            <v>455.90472720000008</v>
          </cell>
          <cell r="H613">
            <v>155.00760724800003</v>
          </cell>
          <cell r="I613">
            <v>610.91233444800014</v>
          </cell>
          <cell r="K613">
            <v>91.636850167200024</v>
          </cell>
          <cell r="L613">
            <v>702.54918461520015</v>
          </cell>
          <cell r="M613">
            <v>255.05902153824013</v>
          </cell>
          <cell r="N613">
            <v>-0.43377384615346959</v>
          </cell>
          <cell r="O613">
            <v>843.05902153824013</v>
          </cell>
        </row>
        <row r="614">
          <cell r="A614" t="str">
            <v>ОПРЕДЕЛЕНИЕ ОРГАНОЛЕПТИЧЕСКИХ И ХИМИЧЕСКИХ ПОКАЗАТЕЛЕЙ ПРИРОДНОЙ, СТОЧНОЙ ВОДЫ</v>
          </cell>
        </row>
        <row r="615">
          <cell r="A615">
            <v>60000458</v>
          </cell>
          <cell r="B615" t="str">
            <v>Определение запаха  природной, сточной воды при 60 град.</v>
          </cell>
          <cell r="C615">
            <v>49</v>
          </cell>
          <cell r="D615">
            <v>0.28999999999999998</v>
          </cell>
          <cell r="E615">
            <v>25.5319596</v>
          </cell>
          <cell r="F615">
            <v>0</v>
          </cell>
          <cell r="G615">
            <v>25.5319596</v>
          </cell>
          <cell r="H615">
            <v>8.6808662640000005</v>
          </cell>
          <cell r="I615">
            <v>34.212825864000003</v>
          </cell>
          <cell r="K615">
            <v>5.1319238796000004</v>
          </cell>
          <cell r="L615">
            <v>39.344749743600005</v>
          </cell>
          <cell r="M615">
            <v>-1.7863003076799941</v>
          </cell>
          <cell r="N615">
            <v>3.6455108319999881E-2</v>
          </cell>
          <cell r="O615">
            <v>47.213699692320006</v>
          </cell>
        </row>
        <row r="616">
          <cell r="A616">
            <v>60000459</v>
          </cell>
          <cell r="B616" t="str">
            <v>Определение запаха природной, сточной воды при 20 град.</v>
          </cell>
          <cell r="C616">
            <v>31</v>
          </cell>
          <cell r="D616">
            <v>0.21</v>
          </cell>
          <cell r="E616">
            <v>18.488660400000001</v>
          </cell>
          <cell r="F616">
            <v>0</v>
          </cell>
          <cell r="G616">
            <v>18.488660400000001</v>
          </cell>
          <cell r="H616">
            <v>6.286144536000001</v>
          </cell>
          <cell r="I616">
            <v>24.774804936000002</v>
          </cell>
          <cell r="K616">
            <v>3.7162207404000003</v>
          </cell>
          <cell r="L616">
            <v>28.491025676400003</v>
          </cell>
          <cell r="M616">
            <v>3.1892308116800052</v>
          </cell>
          <cell r="N616">
            <v>-0.10287841328000016</v>
          </cell>
          <cell r="O616">
            <v>34.189230811680005</v>
          </cell>
        </row>
        <row r="617">
          <cell r="A617">
            <v>60000460</v>
          </cell>
          <cell r="B617" t="str">
            <v>Определение  окраски природной, сточной воды</v>
          </cell>
          <cell r="C617">
            <v>41</v>
          </cell>
          <cell r="D617">
            <v>0.33</v>
          </cell>
          <cell r="E617">
            <v>29.053609200000004</v>
          </cell>
          <cell r="F617">
            <v>7.1400000000000005E-3</v>
          </cell>
          <cell r="G617">
            <v>29.060749200000004</v>
          </cell>
          <cell r="H617">
            <v>9.8806547280000014</v>
          </cell>
          <cell r="I617">
            <v>38.941403928000007</v>
          </cell>
          <cell r="K617">
            <v>5.841210589200001</v>
          </cell>
          <cell r="L617">
            <v>44.78261451720001</v>
          </cell>
          <cell r="M617">
            <v>12.739137420640013</v>
          </cell>
          <cell r="N617">
            <v>-0.31071066879609788</v>
          </cell>
          <cell r="O617">
            <v>53.739137420640013</v>
          </cell>
        </row>
        <row r="618">
          <cell r="A618">
            <v>60000461</v>
          </cell>
          <cell r="B618" t="str">
            <v>Определение РН природной, сточной воды</v>
          </cell>
          <cell r="C618">
            <v>139</v>
          </cell>
          <cell r="D618">
            <v>0.28999999999999998</v>
          </cell>
          <cell r="E618">
            <v>25.5319596</v>
          </cell>
          <cell r="F618">
            <v>42.279000000000003</v>
          </cell>
          <cell r="G618">
            <v>67.810959600000004</v>
          </cell>
          <cell r="H618">
            <v>23.055726264000004</v>
          </cell>
          <cell r="I618">
            <v>90.866685864000004</v>
          </cell>
          <cell r="K618">
            <v>13.630002879600001</v>
          </cell>
          <cell r="L618">
            <v>104.4966887436</v>
          </cell>
          <cell r="M618">
            <v>-13.603973507679996</v>
          </cell>
          <cell r="N618">
            <v>9.7870313004892059E-2</v>
          </cell>
          <cell r="O618">
            <v>125.39602649232</v>
          </cell>
        </row>
        <row r="619">
          <cell r="A619">
            <v>60000462</v>
          </cell>
          <cell r="B619" t="str">
            <v>Определение окисляемости природной, сточной воды</v>
          </cell>
          <cell r="C619">
            <v>297</v>
          </cell>
          <cell r="D619">
            <v>1.42</v>
          </cell>
          <cell r="E619">
            <v>125.0185608</v>
          </cell>
          <cell r="F619">
            <v>22.9194</v>
          </cell>
          <cell r="G619">
            <v>147.93796080000001</v>
          </cell>
          <cell r="H619">
            <v>50.298906672000008</v>
          </cell>
          <cell r="I619">
            <v>198.23686747200003</v>
          </cell>
          <cell r="K619">
            <v>29.735530120800004</v>
          </cell>
          <cell r="L619">
            <v>227.97239759280004</v>
          </cell>
          <cell r="M619">
            <v>-23.433122888639957</v>
          </cell>
          <cell r="N619">
            <v>7.8899403665454407E-2</v>
          </cell>
          <cell r="O619">
            <v>273.56687711136004</v>
          </cell>
        </row>
        <row r="620">
          <cell r="A620">
            <v>60000463</v>
          </cell>
          <cell r="B620" t="str">
            <v>Определение сухого остатка природной, сточной воды</v>
          </cell>
          <cell r="C620">
            <v>293</v>
          </cell>
          <cell r="D620">
            <v>4.08</v>
          </cell>
          <cell r="E620">
            <v>359.20825920000004</v>
          </cell>
          <cell r="F620">
            <v>1.0200000000000001E-2</v>
          </cell>
          <cell r="G620">
            <v>359.21845920000004</v>
          </cell>
          <cell r="H620">
            <v>122.13427612800002</v>
          </cell>
          <cell r="I620">
            <v>481.35273532800005</v>
          </cell>
          <cell r="K620">
            <v>72.202910299199999</v>
          </cell>
          <cell r="L620">
            <v>553.55564562720008</v>
          </cell>
          <cell r="M620">
            <v>371.26677475264012</v>
          </cell>
          <cell r="N620">
            <v>-1.2671220981318776</v>
          </cell>
          <cell r="O620">
            <v>664.26677475264012</v>
          </cell>
        </row>
        <row r="621">
          <cell r="A621">
            <v>60000464</v>
          </cell>
          <cell r="B621" t="str">
            <v>Определение железа в природной, сточной воде</v>
          </cell>
          <cell r="C621">
            <v>235</v>
          </cell>
          <cell r="D621">
            <v>1.17</v>
          </cell>
          <cell r="E621">
            <v>103.0082508</v>
          </cell>
          <cell r="F621">
            <v>21.909600000000001</v>
          </cell>
          <cell r="G621">
            <v>124.9178508</v>
          </cell>
          <cell r="H621">
            <v>42.472069271999999</v>
          </cell>
          <cell r="I621">
            <v>167.389920072</v>
          </cell>
          <cell r="K621">
            <v>25.108488010799999</v>
          </cell>
          <cell r="L621">
            <v>192.49840808279998</v>
          </cell>
          <cell r="M621">
            <v>-4.0019103006400201</v>
          </cell>
          <cell r="N621">
            <v>1.7029405534638383E-2</v>
          </cell>
          <cell r="O621">
            <v>230.99808969935998</v>
          </cell>
        </row>
        <row r="622">
          <cell r="A622">
            <v>60000465</v>
          </cell>
          <cell r="B622" t="str">
            <v>Определение аммиака в природной, сточной воде</v>
          </cell>
          <cell r="C622">
            <v>153</v>
          </cell>
          <cell r="D622">
            <v>0.92</v>
          </cell>
          <cell r="E622">
            <v>80.997940800000009</v>
          </cell>
          <cell r="F622">
            <v>20.257200000000001</v>
          </cell>
          <cell r="G622">
            <v>101.25514080000001</v>
          </cell>
          <cell r="H622">
            <v>34.426747872000007</v>
          </cell>
          <cell r="I622">
            <v>135.68188867200001</v>
          </cell>
          <cell r="K622">
            <v>20.3522833008</v>
          </cell>
          <cell r="L622">
            <v>156.03417197280001</v>
          </cell>
          <cell r="M622">
            <v>34.241006367360001</v>
          </cell>
          <cell r="N622">
            <v>-0.22379742723764706</v>
          </cell>
          <cell r="O622">
            <v>187.24100636736</v>
          </cell>
        </row>
        <row r="623">
          <cell r="A623">
            <v>60000466</v>
          </cell>
          <cell r="B623" t="str">
            <v>Определение нитритов в природной, сточной воде</v>
          </cell>
          <cell r="C623">
            <v>199</v>
          </cell>
          <cell r="D623">
            <v>1.25</v>
          </cell>
          <cell r="E623">
            <v>110.05155000000001</v>
          </cell>
          <cell r="F623">
            <v>3.5700000000000003</v>
          </cell>
          <cell r="G623">
            <v>113.62155000000001</v>
          </cell>
          <cell r="H623">
            <v>38.631327000000006</v>
          </cell>
          <cell r="I623">
            <v>152.25287700000001</v>
          </cell>
          <cell r="K623">
            <v>22.83793155</v>
          </cell>
          <cell r="L623">
            <v>175.09080855000002</v>
          </cell>
          <cell r="M623">
            <v>11.108970260000007</v>
          </cell>
          <cell r="N623">
            <v>-5.5823971155778924E-2</v>
          </cell>
          <cell r="O623">
            <v>210.10897026000001</v>
          </cell>
        </row>
        <row r="624">
          <cell r="A624">
            <v>60000467</v>
          </cell>
          <cell r="B624" t="str">
            <v>Определение нитратов в природной, сточной воде</v>
          </cell>
          <cell r="C624">
            <v>318</v>
          </cell>
          <cell r="D624">
            <v>1.75</v>
          </cell>
          <cell r="E624">
            <v>154.07217000000003</v>
          </cell>
          <cell r="F624">
            <v>2.6724000000000001</v>
          </cell>
          <cell r="G624">
            <v>156.74457000000004</v>
          </cell>
          <cell r="H624">
            <v>53.29315380000002</v>
          </cell>
          <cell r="I624">
            <v>210.03772380000007</v>
          </cell>
          <cell r="K624">
            <v>31.505658570000008</v>
          </cell>
          <cell r="L624">
            <v>241.54338237000007</v>
          </cell>
          <cell r="M624">
            <v>-28.147941155999945</v>
          </cell>
          <cell r="N624">
            <v>8.8515538226414919E-2</v>
          </cell>
          <cell r="O624">
            <v>289.85205884400006</v>
          </cell>
        </row>
        <row r="625">
          <cell r="A625">
            <v>60000468</v>
          </cell>
          <cell r="B625" t="str">
            <v>Определение хлоридов в природной, сточной воде</v>
          </cell>
          <cell r="C625">
            <v>129</v>
          </cell>
          <cell r="D625">
            <v>1.08</v>
          </cell>
          <cell r="E625">
            <v>95.084539200000023</v>
          </cell>
          <cell r="F625">
            <v>2.0501999999999998</v>
          </cell>
          <cell r="G625">
            <v>97.134739200000027</v>
          </cell>
          <cell r="H625">
            <v>33.02581132800001</v>
          </cell>
          <cell r="I625">
            <v>130.16055052800004</v>
          </cell>
          <cell r="K625">
            <v>19.524082579200005</v>
          </cell>
          <cell r="L625">
            <v>149.68463310720006</v>
          </cell>
          <cell r="M625">
            <v>50.621559728640051</v>
          </cell>
          <cell r="N625">
            <v>-0.39241519169488409</v>
          </cell>
          <cell r="O625">
            <v>179.62155972864005</v>
          </cell>
        </row>
        <row r="626">
          <cell r="A626">
            <v>60000469</v>
          </cell>
          <cell r="B626" t="str">
            <v>Определение сульфатов в природной, сточной воде</v>
          </cell>
          <cell r="C626">
            <v>266</v>
          </cell>
          <cell r="D626">
            <v>4.33</v>
          </cell>
          <cell r="E626">
            <v>381.21856919999999</v>
          </cell>
          <cell r="F626">
            <v>2.6724000000000001</v>
          </cell>
          <cell r="G626">
            <v>383.89096919999997</v>
          </cell>
          <cell r="H626">
            <v>130.52292952799999</v>
          </cell>
          <cell r="I626">
            <v>514.41389872799994</v>
          </cell>
          <cell r="K626">
            <v>77.162084809199982</v>
          </cell>
          <cell r="L626">
            <v>591.57598353719993</v>
          </cell>
          <cell r="M626">
            <v>443.89118024463994</v>
          </cell>
          <cell r="N626">
            <v>-1.6687638355061651</v>
          </cell>
          <cell r="O626">
            <v>709.89118024463994</v>
          </cell>
        </row>
        <row r="627">
          <cell r="A627">
            <v>60000470</v>
          </cell>
          <cell r="B627" t="str">
            <v>Определение нефтепродуктов в природной, сточной воде</v>
          </cell>
          <cell r="C627">
            <v>449</v>
          </cell>
          <cell r="D627">
            <v>2.83</v>
          </cell>
          <cell r="E627">
            <v>249.15670920000005</v>
          </cell>
          <cell r="F627">
            <v>32.986800000000002</v>
          </cell>
          <cell r="G627">
            <v>282.14350920000004</v>
          </cell>
          <cell r="H627">
            <v>95.928793128000024</v>
          </cell>
          <cell r="I627">
            <v>378.07230232800009</v>
          </cell>
          <cell r="K627">
            <v>56.710845349200014</v>
          </cell>
          <cell r="L627">
            <v>434.78314767720008</v>
          </cell>
          <cell r="M627">
            <v>72.739777212640092</v>
          </cell>
          <cell r="N627">
            <v>-0.1620039581573276</v>
          </cell>
          <cell r="O627">
            <v>521.73977721264009</v>
          </cell>
        </row>
        <row r="628">
          <cell r="A628">
            <v>60000471</v>
          </cell>
          <cell r="B628" t="str">
            <v>Определение фенолов в природной, сточной воде</v>
          </cell>
          <cell r="C628">
            <v>497</v>
          </cell>
          <cell r="D628">
            <v>4.83</v>
          </cell>
          <cell r="E628">
            <v>425.2391892</v>
          </cell>
          <cell r="F628">
            <v>3.8148000000000004</v>
          </cell>
          <cell r="G628">
            <v>429.05398919999999</v>
          </cell>
          <cell r="H628">
            <v>145.878356328</v>
          </cell>
          <cell r="I628">
            <v>574.93234552800004</v>
          </cell>
          <cell r="K628">
            <v>86.239851829200006</v>
          </cell>
          <cell r="L628">
            <v>661.17219735720005</v>
          </cell>
          <cell r="M628">
            <v>296.40663682863999</v>
          </cell>
          <cell r="N628">
            <v>-0.59639162339766594</v>
          </cell>
          <cell r="O628">
            <v>793.40663682863999</v>
          </cell>
        </row>
        <row r="629">
          <cell r="A629">
            <v>60000472</v>
          </cell>
          <cell r="B629" t="str">
            <v>Определение цианидов в природной, сточной воде</v>
          </cell>
          <cell r="C629">
            <v>420</v>
          </cell>
          <cell r="D629">
            <v>1.63</v>
          </cell>
          <cell r="E629">
            <v>143.5072212</v>
          </cell>
          <cell r="F629">
            <v>92.463000000000008</v>
          </cell>
          <cell r="G629">
            <v>235.97022120000003</v>
          </cell>
          <cell r="H629">
            <v>80.22987520800001</v>
          </cell>
          <cell r="I629">
            <v>316.20009640800004</v>
          </cell>
          <cell r="K629">
            <v>47.430014461200003</v>
          </cell>
          <cell r="L629">
            <v>363.63011086920005</v>
          </cell>
          <cell r="M629">
            <v>16.356133043040074</v>
          </cell>
          <cell r="N629">
            <v>-3.8943173912000174E-2</v>
          </cell>
          <cell r="O629">
            <v>436.35613304304007</v>
          </cell>
        </row>
        <row r="630">
          <cell r="A630">
            <v>60000473</v>
          </cell>
          <cell r="B630" t="str">
            <v>Определение хрома в природной, сточной воде</v>
          </cell>
          <cell r="C630">
            <v>318</v>
          </cell>
          <cell r="D630">
            <v>1.47</v>
          </cell>
          <cell r="E630">
            <v>129.42062280000002</v>
          </cell>
          <cell r="F630">
            <v>65.708399999999997</v>
          </cell>
          <cell r="G630">
            <v>195.12902280000003</v>
          </cell>
          <cell r="H630">
            <v>66.343867752000008</v>
          </cell>
          <cell r="I630">
            <v>261.47289055200002</v>
          </cell>
          <cell r="K630">
            <v>39.220933582800001</v>
          </cell>
          <cell r="L630">
            <v>300.69382413480002</v>
          </cell>
          <cell r="M630">
            <v>42.832588961759996</v>
          </cell>
          <cell r="N630">
            <v>-0.13469367598037735</v>
          </cell>
          <cell r="O630">
            <v>360.83258896176</v>
          </cell>
        </row>
        <row r="631">
          <cell r="A631">
            <v>60000474</v>
          </cell>
          <cell r="B631" t="str">
            <v xml:space="preserve">Определение меди цинка, свинца, кадмия  в природной, сточной воде </v>
          </cell>
          <cell r="C631">
            <v>605</v>
          </cell>
          <cell r="D631">
            <v>4</v>
          </cell>
          <cell r="E631">
            <v>352.16496000000006</v>
          </cell>
          <cell r="F631">
            <v>15.147</v>
          </cell>
          <cell r="G631">
            <v>367.31196000000006</v>
          </cell>
          <cell r="H631">
            <v>124.88606640000003</v>
          </cell>
          <cell r="I631">
            <v>492.19802640000012</v>
          </cell>
          <cell r="K631">
            <v>73.829703960000018</v>
          </cell>
          <cell r="L631">
            <v>566.02773036000008</v>
          </cell>
          <cell r="M631">
            <v>74.233276432000025</v>
          </cell>
          <cell r="N631">
            <v>-0.12269963046611575</v>
          </cell>
          <cell r="O631">
            <v>679.23327643200003</v>
          </cell>
        </row>
        <row r="632">
          <cell r="A632">
            <v>60000475</v>
          </cell>
          <cell r="B632" t="str">
            <v>Определение никеля в природной, сточной воде атомно-абсорбционным методом</v>
          </cell>
          <cell r="C632">
            <v>467</v>
          </cell>
          <cell r="D632">
            <v>1</v>
          </cell>
          <cell r="E632">
            <v>88.041240000000016</v>
          </cell>
          <cell r="F632">
            <v>147.00239999999999</v>
          </cell>
          <cell r="G632">
            <v>235.04364000000001</v>
          </cell>
          <cell r="H632">
            <v>79.914837600000013</v>
          </cell>
          <cell r="I632">
            <v>314.95847760000004</v>
          </cell>
          <cell r="K632">
            <v>47.243771640000006</v>
          </cell>
          <cell r="L632">
            <v>362.20224924000001</v>
          </cell>
          <cell r="M632">
            <v>-32.357300911999971</v>
          </cell>
          <cell r="N632">
            <v>6.9287582252676602E-2</v>
          </cell>
          <cell r="O632">
            <v>434.64269908800003</v>
          </cell>
        </row>
        <row r="633">
          <cell r="A633">
            <v>60000476</v>
          </cell>
          <cell r="B633" t="str">
            <v>Определение кобальта в природной, сточной воде атомно-абсорбционным методом</v>
          </cell>
          <cell r="C633">
            <v>467</v>
          </cell>
          <cell r="D633">
            <v>1</v>
          </cell>
          <cell r="E633">
            <v>88.041240000000016</v>
          </cell>
          <cell r="F633">
            <v>147.00239999999999</v>
          </cell>
          <cell r="G633">
            <v>235.04364000000001</v>
          </cell>
          <cell r="H633">
            <v>79.914837600000013</v>
          </cell>
          <cell r="I633">
            <v>314.95847760000004</v>
          </cell>
          <cell r="K633">
            <v>47.243771640000006</v>
          </cell>
          <cell r="L633">
            <v>362.20224924000001</v>
          </cell>
          <cell r="M633">
            <v>-32.357300911999971</v>
          </cell>
          <cell r="N633">
            <v>6.9287582252676602E-2</v>
          </cell>
          <cell r="O633">
            <v>434.64269908800003</v>
          </cell>
        </row>
        <row r="634">
          <cell r="A634">
            <v>60000477</v>
          </cell>
          <cell r="B634" t="str">
            <v>Определение СПАВ в природной, сточной воде</v>
          </cell>
          <cell r="C634">
            <v>370</v>
          </cell>
          <cell r="D634">
            <v>1.83</v>
          </cell>
          <cell r="E634">
            <v>161.11546920000004</v>
          </cell>
          <cell r="F634">
            <v>28.794600000000003</v>
          </cell>
          <cell r="G634">
            <v>189.91006920000004</v>
          </cell>
          <cell r="H634">
            <v>64.569423528000016</v>
          </cell>
          <cell r="I634">
            <v>254.47949272800005</v>
          </cell>
          <cell r="K634">
            <v>38.171923909200004</v>
          </cell>
          <cell r="L634">
            <v>292.65141663720004</v>
          </cell>
          <cell r="M634">
            <v>-18.818300035359982</v>
          </cell>
          <cell r="N634">
            <v>5.086027036583779E-2</v>
          </cell>
          <cell r="O634">
            <v>351.18169996464002</v>
          </cell>
        </row>
        <row r="635">
          <cell r="A635">
            <v>60000478</v>
          </cell>
          <cell r="B635" t="str">
            <v>Определение ХПК в природной, сточной воде</v>
          </cell>
          <cell r="C635">
            <v>524</v>
          </cell>
          <cell r="D635">
            <v>3.67</v>
          </cell>
          <cell r="E635">
            <v>323.11135080000003</v>
          </cell>
          <cell r="F635">
            <v>11.883000000000001</v>
          </cell>
          <cell r="G635">
            <v>334.99435080000001</v>
          </cell>
          <cell r="H635">
            <v>113.898079272</v>
          </cell>
          <cell r="I635">
            <v>448.89243007200002</v>
          </cell>
          <cell r="K635">
            <v>67.333864510799998</v>
          </cell>
          <cell r="L635">
            <v>516.22629458280005</v>
          </cell>
          <cell r="M635">
            <v>95.471553499360084</v>
          </cell>
          <cell r="N635">
            <v>-0.1821976211819849</v>
          </cell>
          <cell r="O635">
            <v>619.47155349936008</v>
          </cell>
        </row>
        <row r="636">
          <cell r="A636">
            <v>60000479</v>
          </cell>
          <cell r="B636" t="str">
            <v>Определение БПК -5 в природной, сточной воде</v>
          </cell>
          <cell r="C636">
            <v>295</v>
          </cell>
          <cell r="D636">
            <v>1.63</v>
          </cell>
          <cell r="E636">
            <v>143.5072212</v>
          </cell>
          <cell r="F636">
            <v>34.078199999999995</v>
          </cell>
          <cell r="G636">
            <v>177.58542119999998</v>
          </cell>
          <cell r="H636">
            <v>60.379043207999999</v>
          </cell>
          <cell r="I636">
            <v>237.96446440799997</v>
          </cell>
          <cell r="K636">
            <v>35.694669661199995</v>
          </cell>
          <cell r="L636">
            <v>273.65913406919998</v>
          </cell>
          <cell r="M636">
            <v>33.390960883039952</v>
          </cell>
          <cell r="N636">
            <v>-0.11318969790861001</v>
          </cell>
          <cell r="O636">
            <v>328.39096088303995</v>
          </cell>
        </row>
        <row r="637">
          <cell r="A637">
            <v>60000480</v>
          </cell>
          <cell r="B637" t="str">
            <v>Определение остаточного хлора в природной, сточной воде</v>
          </cell>
          <cell r="C637">
            <v>365</v>
          </cell>
          <cell r="D637">
            <v>0.92</v>
          </cell>
          <cell r="E637">
            <v>80.997940800000009</v>
          </cell>
          <cell r="F637">
            <v>105.27419999999999</v>
          </cell>
          <cell r="G637">
            <v>186.27214079999999</v>
          </cell>
          <cell r="H637">
            <v>63.332527872</v>
          </cell>
          <cell r="I637">
            <v>249.604668672</v>
          </cell>
          <cell r="K637">
            <v>37.440700300799996</v>
          </cell>
          <cell r="L637">
            <v>287.04536897280002</v>
          </cell>
          <cell r="M637">
            <v>-20.545557232639965</v>
          </cell>
          <cell r="N637">
            <v>5.6289197897643736E-2</v>
          </cell>
          <cell r="O637">
            <v>344.45444276736004</v>
          </cell>
        </row>
        <row r="638">
          <cell r="A638">
            <v>60000481</v>
          </cell>
          <cell r="B638" t="str">
            <v>Определение взвешенных веществ в природной, сточной воде</v>
          </cell>
          <cell r="C638">
            <v>251</v>
          </cell>
          <cell r="D638">
            <v>3</v>
          </cell>
          <cell r="E638">
            <v>264.12372000000005</v>
          </cell>
          <cell r="F638">
            <v>0</v>
          </cell>
          <cell r="G638">
            <v>264.12372000000005</v>
          </cell>
          <cell r="H638">
            <v>89.802064800000025</v>
          </cell>
          <cell r="I638">
            <v>353.92578480000009</v>
          </cell>
          <cell r="K638">
            <v>53.08886772000001</v>
          </cell>
          <cell r="L638">
            <v>407.01465252000008</v>
          </cell>
          <cell r="M638">
            <v>237.41758302400007</v>
          </cell>
          <cell r="N638">
            <v>-0.94588678495617551</v>
          </cell>
          <cell r="O638">
            <v>488.41758302400007</v>
          </cell>
        </row>
        <row r="639">
          <cell r="A639">
            <v>60000482</v>
          </cell>
          <cell r="B639" t="str">
            <v>Определение жира в природной, сточной воде</v>
          </cell>
          <cell r="C639">
            <v>373</v>
          </cell>
          <cell r="D639">
            <v>1.75</v>
          </cell>
          <cell r="E639">
            <v>154.07217000000003</v>
          </cell>
          <cell r="F639">
            <v>52.734000000000002</v>
          </cell>
          <cell r="G639">
            <v>206.80617000000004</v>
          </cell>
          <cell r="H639">
            <v>70.314097800000013</v>
          </cell>
          <cell r="I639">
            <v>277.12026780000008</v>
          </cell>
          <cell r="K639">
            <v>41.56804017000001</v>
          </cell>
          <cell r="L639">
            <v>318.6883079700001</v>
          </cell>
          <cell r="M639">
            <v>9.4259695640001269</v>
          </cell>
          <cell r="N639">
            <v>-2.5270695882037873E-2</v>
          </cell>
          <cell r="O639">
            <v>382.42596956400013</v>
          </cell>
        </row>
        <row r="640">
          <cell r="A640">
            <v>60000484</v>
          </cell>
          <cell r="B640" t="str">
            <v>Определение прозрачности и температуры в природной, сточной воде</v>
          </cell>
          <cell r="C640">
            <v>249</v>
          </cell>
          <cell r="D640">
            <v>0.25</v>
          </cell>
          <cell r="E640">
            <v>22.010310000000004</v>
          </cell>
          <cell r="F640">
            <v>103.73400000000001</v>
          </cell>
          <cell r="G640">
            <v>125.74431000000001</v>
          </cell>
          <cell r="H640">
            <v>42.753065400000004</v>
          </cell>
          <cell r="I640">
            <v>168.49737540000001</v>
          </cell>
          <cell r="K640">
            <v>25.274606309999999</v>
          </cell>
          <cell r="L640">
            <v>193.77198171000001</v>
          </cell>
          <cell r="M640">
            <v>-16.473621948000016</v>
          </cell>
          <cell r="N640">
            <v>6.6159124289156684E-2</v>
          </cell>
          <cell r="O640">
            <v>232.52637805199998</v>
          </cell>
        </row>
        <row r="641">
          <cell r="A641">
            <v>60000485</v>
          </cell>
          <cell r="B641" t="str">
            <v>Определение щелочности в природной, сточной воде</v>
          </cell>
          <cell r="C641">
            <v>141</v>
          </cell>
          <cell r="D641">
            <v>0.42</v>
          </cell>
          <cell r="E641">
            <v>36.977320800000001</v>
          </cell>
          <cell r="F641">
            <v>40.922399999999996</v>
          </cell>
          <cell r="G641">
            <v>77.899720799999997</v>
          </cell>
          <cell r="H641">
            <v>26.485905072000001</v>
          </cell>
          <cell r="I641">
            <v>104.38562587199999</v>
          </cell>
          <cell r="K641">
            <v>15.657843880799998</v>
          </cell>
          <cell r="L641">
            <v>120.04346975279999</v>
          </cell>
          <cell r="M641">
            <v>3.0521637033599802</v>
          </cell>
          <cell r="N641">
            <v>-2.1646551087659435E-2</v>
          </cell>
          <cell r="O641">
            <v>144.05216370335998</v>
          </cell>
        </row>
        <row r="642">
          <cell r="A642">
            <v>60000486</v>
          </cell>
          <cell r="B642" t="str">
            <v>Определение общей жёсткости в природной, сточной воде</v>
          </cell>
          <cell r="C642">
            <v>158</v>
          </cell>
          <cell r="D642">
            <v>1.17</v>
          </cell>
          <cell r="E642">
            <v>103.0082508</v>
          </cell>
          <cell r="F642">
            <v>0.37740000000000001</v>
          </cell>
          <cell r="G642">
            <v>103.38565079999999</v>
          </cell>
          <cell r="H642">
            <v>35.151121271999997</v>
          </cell>
          <cell r="I642">
            <v>138.53677207199999</v>
          </cell>
          <cell r="K642">
            <v>20.780515810799997</v>
          </cell>
          <cell r="L642">
            <v>159.31728788279997</v>
          </cell>
          <cell r="M642">
            <v>33.180745459359969</v>
          </cell>
          <cell r="N642">
            <v>-0.21000471809721499</v>
          </cell>
          <cell r="O642">
            <v>191.18074545935997</v>
          </cell>
        </row>
        <row r="643">
          <cell r="A643">
            <v>60000487</v>
          </cell>
          <cell r="B643" t="str">
            <v xml:space="preserve">Определение кальция в природной, сточной воде </v>
          </cell>
          <cell r="C643">
            <v>353</v>
          </cell>
          <cell r="D643">
            <v>0.67</v>
          </cell>
          <cell r="E643">
            <v>58.987630800000012</v>
          </cell>
          <cell r="F643">
            <v>105.50879999999999</v>
          </cell>
          <cell r="G643">
            <v>164.49643080000001</v>
          </cell>
          <cell r="H643">
            <v>55.928786472000006</v>
          </cell>
          <cell r="I643">
            <v>220.42521727200003</v>
          </cell>
          <cell r="K643">
            <v>33.063782590800002</v>
          </cell>
          <cell r="L643">
            <v>253.48899986280003</v>
          </cell>
          <cell r="M643">
            <v>-48.813200164639966</v>
          </cell>
          <cell r="N643">
            <v>0.1382810202964305</v>
          </cell>
          <cell r="O643">
            <v>304.18679983536003</v>
          </cell>
        </row>
        <row r="644">
          <cell r="A644">
            <v>60000488</v>
          </cell>
          <cell r="B644" t="str">
            <v>Определение мышьяка в природной, сточной воде</v>
          </cell>
          <cell r="C644">
            <v>463</v>
          </cell>
          <cell r="D644">
            <v>3.25</v>
          </cell>
          <cell r="E644">
            <v>286.13403000000005</v>
          </cell>
          <cell r="F644">
            <v>11.750399999999999</v>
          </cell>
          <cell r="G644">
            <v>297.88443000000007</v>
          </cell>
          <cell r="H644">
            <v>101.28070620000003</v>
          </cell>
          <cell r="I644">
            <v>399.16513620000012</v>
          </cell>
          <cell r="K644">
            <v>59.874770430000012</v>
          </cell>
          <cell r="L644">
            <v>459.03990663000013</v>
          </cell>
          <cell r="M644">
            <v>87.847887956000136</v>
          </cell>
          <cell r="N644">
            <v>-0.18973625908423356</v>
          </cell>
          <cell r="O644">
            <v>550.84788795600014</v>
          </cell>
        </row>
        <row r="645">
          <cell r="A645">
            <v>60000489</v>
          </cell>
          <cell r="B645" t="str">
            <v>Определение молибдена в природной, сточной воде</v>
          </cell>
          <cell r="C645">
            <v>392</v>
          </cell>
          <cell r="D645">
            <v>1.42</v>
          </cell>
          <cell r="E645">
            <v>125.0185608</v>
          </cell>
          <cell r="F645">
            <v>88.760400000000004</v>
          </cell>
          <cell r="G645">
            <v>213.77896079999999</v>
          </cell>
          <cell r="H645">
            <v>72.684846672000006</v>
          </cell>
          <cell r="I645">
            <v>286.46380747199998</v>
          </cell>
          <cell r="K645">
            <v>42.969571120799998</v>
          </cell>
          <cell r="L645">
            <v>329.43337859279995</v>
          </cell>
          <cell r="M645">
            <v>3.320054311359911</v>
          </cell>
          <cell r="N645">
            <v>-8.4695263044895688E-3</v>
          </cell>
          <cell r="O645">
            <v>395.32005431135991</v>
          </cell>
        </row>
        <row r="646">
          <cell r="A646">
            <v>60000494</v>
          </cell>
          <cell r="B646" t="str">
            <v>Определение марганца в природной, сточной воде</v>
          </cell>
          <cell r="C646">
            <v>480</v>
          </cell>
          <cell r="D646">
            <v>3.42</v>
          </cell>
          <cell r="E646">
            <v>301.10104080000002</v>
          </cell>
          <cell r="F646">
            <v>26.805600000000002</v>
          </cell>
          <cell r="G646">
            <v>327.90664080000005</v>
          </cell>
          <cell r="H646">
            <v>111.48825787200002</v>
          </cell>
          <cell r="I646">
            <v>439.39489867200007</v>
          </cell>
          <cell r="K646">
            <v>65.909234800800007</v>
          </cell>
          <cell r="L646">
            <v>505.30413347280006</v>
          </cell>
          <cell r="M646">
            <v>126.3649601673601</v>
          </cell>
          <cell r="N646">
            <v>-0.26326033368200019</v>
          </cell>
          <cell r="O646">
            <v>606.3649601673601</v>
          </cell>
        </row>
        <row r="647">
          <cell r="A647">
            <v>60000495</v>
          </cell>
          <cell r="B647" t="str">
            <v>Определение растворённого кислорода в природной, сточной воде</v>
          </cell>
          <cell r="C647">
            <v>260</v>
          </cell>
          <cell r="D647">
            <v>0.67</v>
          </cell>
          <cell r="E647">
            <v>58.987630800000012</v>
          </cell>
          <cell r="F647">
            <v>68.360399999999998</v>
          </cell>
          <cell r="G647">
            <v>127.3480308</v>
          </cell>
          <cell r="H647">
            <v>43.298330472000004</v>
          </cell>
          <cell r="I647">
            <v>170.64636127200001</v>
          </cell>
          <cell r="K647">
            <v>25.596954190800002</v>
          </cell>
          <cell r="L647">
            <v>196.24331546280001</v>
          </cell>
          <cell r="M647">
            <v>-24.508021444640008</v>
          </cell>
          <cell r="N647">
            <v>9.4261620940923108E-2</v>
          </cell>
          <cell r="O647">
            <v>235.49197855535999</v>
          </cell>
        </row>
        <row r="648">
          <cell r="A648">
            <v>60000496</v>
          </cell>
          <cell r="B648" t="str">
            <v>Определение хрома  VI в природной, сточной воде</v>
          </cell>
          <cell r="C648">
            <v>327</v>
          </cell>
          <cell r="D648">
            <v>1.47</v>
          </cell>
          <cell r="E648">
            <v>129.42062280000002</v>
          </cell>
          <cell r="F648">
            <v>69.390600000000006</v>
          </cell>
          <cell r="G648">
            <v>198.81122280000002</v>
          </cell>
          <cell r="H648">
            <v>67.595815752000007</v>
          </cell>
          <cell r="I648">
            <v>266.40703855200002</v>
          </cell>
          <cell r="K648">
            <v>39.961055782800003</v>
          </cell>
          <cell r="L648">
            <v>306.36809433480005</v>
          </cell>
          <cell r="M648">
            <v>40.641713201760069</v>
          </cell>
          <cell r="N648">
            <v>-0.12428658471486259</v>
          </cell>
          <cell r="O648">
            <v>367.64171320176007</v>
          </cell>
        </row>
        <row r="649">
          <cell r="A649">
            <v>60000497</v>
          </cell>
          <cell r="B649" t="str">
            <v xml:space="preserve">Определение ртути в природной, сточной воде </v>
          </cell>
          <cell r="C649">
            <v>466</v>
          </cell>
          <cell r="D649">
            <v>2.42</v>
          </cell>
          <cell r="E649">
            <v>213.0598008</v>
          </cell>
          <cell r="F649">
            <v>25.948800000000002</v>
          </cell>
          <cell r="G649">
            <v>239.00860080000001</v>
          </cell>
          <cell r="H649">
            <v>81.262924272000006</v>
          </cell>
          <cell r="I649">
            <v>320.27152507200003</v>
          </cell>
          <cell r="K649">
            <v>48.0407287608</v>
          </cell>
          <cell r="L649">
            <v>368.31225383280002</v>
          </cell>
          <cell r="M649">
            <v>-24.025295400640005</v>
          </cell>
          <cell r="N649">
            <v>5.155642789836911E-2</v>
          </cell>
          <cell r="O649">
            <v>441.97470459936</v>
          </cell>
        </row>
        <row r="650">
          <cell r="A650">
            <v>60000498</v>
          </cell>
          <cell r="B650" t="str">
            <v xml:space="preserve">Определение мути, осадка в природной, сточной воде </v>
          </cell>
          <cell r="C650">
            <v>33</v>
          </cell>
          <cell r="D650">
            <v>0.33</v>
          </cell>
          <cell r="E650">
            <v>29.053609200000004</v>
          </cell>
          <cell r="F650">
            <v>0</v>
          </cell>
          <cell r="G650">
            <v>29.053609200000004</v>
          </cell>
          <cell r="H650">
            <v>9.8782271280000025</v>
          </cell>
          <cell r="I650">
            <v>38.931836328000003</v>
          </cell>
          <cell r="K650">
            <v>5.8397754492000002</v>
          </cell>
          <cell r="L650">
            <v>44.7716117772</v>
          </cell>
          <cell r="M650">
            <v>20.725934132639999</v>
          </cell>
          <cell r="N650">
            <v>-0.62805861007999997</v>
          </cell>
          <cell r="O650">
            <v>53.725934132639999</v>
          </cell>
        </row>
        <row r="651">
          <cell r="A651">
            <v>60000499</v>
          </cell>
          <cell r="B651" t="str">
            <v>Определение алюминия остаточного в природной, сточной воде</v>
          </cell>
          <cell r="C651">
            <v>527</v>
          </cell>
          <cell r="D651">
            <v>1.75</v>
          </cell>
          <cell r="E651">
            <v>154.07217000000003</v>
          </cell>
          <cell r="F651">
            <v>106.3044</v>
          </cell>
          <cell r="G651">
            <v>260.37657000000002</v>
          </cell>
          <cell r="H651">
            <v>88.528033800000017</v>
          </cell>
          <cell r="I651">
            <v>348.90460380000002</v>
          </cell>
          <cell r="K651">
            <v>52.335690570000004</v>
          </cell>
          <cell r="L651">
            <v>401.24029437000002</v>
          </cell>
          <cell r="M651">
            <v>-45.511646756000005</v>
          </cell>
          <cell r="N651">
            <v>8.6359861017077807E-2</v>
          </cell>
          <cell r="O651">
            <v>481.488353244</v>
          </cell>
        </row>
        <row r="652">
          <cell r="A652">
            <v>60000500</v>
          </cell>
          <cell r="B652" t="str">
            <v>Определение полифосфатов, фосфатов в природной, сточной воде</v>
          </cell>
          <cell r="C652">
            <v>517</v>
          </cell>
          <cell r="D652">
            <v>2</v>
          </cell>
          <cell r="E652">
            <v>176.08248000000003</v>
          </cell>
          <cell r="F652">
            <v>106.03919999999999</v>
          </cell>
          <cell r="G652">
            <v>282.12168000000003</v>
          </cell>
          <cell r="H652">
            <v>95.92137120000001</v>
          </cell>
          <cell r="I652">
            <v>378.04305120000004</v>
          </cell>
          <cell r="K652">
            <v>56.706457680000007</v>
          </cell>
          <cell r="L652">
            <v>434.74950888000006</v>
          </cell>
          <cell r="M652">
            <v>4.6994106560000546</v>
          </cell>
          <cell r="N652">
            <v>-9.0897691605416921E-3</v>
          </cell>
          <cell r="O652">
            <v>521.69941065600005</v>
          </cell>
        </row>
        <row r="653">
          <cell r="A653">
            <v>60000501</v>
          </cell>
          <cell r="B653" t="str">
            <v xml:space="preserve">Определение бора в природной, сточной воде </v>
          </cell>
          <cell r="C653">
            <v>417</v>
          </cell>
          <cell r="D653">
            <v>2.42</v>
          </cell>
          <cell r="E653">
            <v>213.0598008</v>
          </cell>
          <cell r="F653">
            <v>3.9575999999999998</v>
          </cell>
          <cell r="G653">
            <v>217.01740080000002</v>
          </cell>
          <cell r="H653">
            <v>73.785916272000009</v>
          </cell>
          <cell r="I653">
            <v>290.80331707200003</v>
          </cell>
          <cell r="K653">
            <v>43.620497560800004</v>
          </cell>
          <cell r="L653">
            <v>334.42381463280003</v>
          </cell>
          <cell r="M653">
            <v>-15.691422440639997</v>
          </cell>
          <cell r="N653">
            <v>3.7629310409208624E-2</v>
          </cell>
          <cell r="O653">
            <v>401.30857755936</v>
          </cell>
        </row>
        <row r="654">
          <cell r="A654">
            <v>60000502</v>
          </cell>
          <cell r="B654" t="str">
            <v>Определение стронция в природной, сточной воде</v>
          </cell>
          <cell r="C654">
            <v>417</v>
          </cell>
          <cell r="D654">
            <v>1.42</v>
          </cell>
          <cell r="E654">
            <v>125.0185608</v>
          </cell>
          <cell r="F654">
            <v>107.04900000000001</v>
          </cell>
          <cell r="G654">
            <v>232.06756080000002</v>
          </cell>
          <cell r="H654">
            <v>78.902970672000009</v>
          </cell>
          <cell r="I654">
            <v>310.97053147200006</v>
          </cell>
          <cell r="K654">
            <v>46.645579720800008</v>
          </cell>
          <cell r="L654">
            <v>357.61611119280008</v>
          </cell>
          <cell r="M654">
            <v>12.139333431360058</v>
          </cell>
          <cell r="N654">
            <v>-2.9111111346187189E-2</v>
          </cell>
          <cell r="O654">
            <v>429.13933343136006</v>
          </cell>
        </row>
        <row r="655">
          <cell r="A655">
            <v>60000483</v>
          </cell>
          <cell r="B655" t="str">
            <v>Определение цветности в природной, сточной воде</v>
          </cell>
          <cell r="C655">
            <v>139</v>
          </cell>
          <cell r="D655">
            <v>0.33</v>
          </cell>
          <cell r="E655">
            <v>29.053609200000004</v>
          </cell>
          <cell r="F655">
            <v>41.207999999999998</v>
          </cell>
          <cell r="G655">
            <v>70.261609200000009</v>
          </cell>
          <cell r="H655">
            <v>23.888947128000005</v>
          </cell>
          <cell r="I655">
            <v>94.150556328000022</v>
          </cell>
          <cell r="K655">
            <v>14.122583449200002</v>
          </cell>
          <cell r="L655">
            <v>108.27313977720003</v>
          </cell>
          <cell r="M655">
            <v>-9.0722322673599649</v>
          </cell>
          <cell r="N655">
            <v>6.5267858038560903E-2</v>
          </cell>
          <cell r="O655">
            <v>129.92776773264004</v>
          </cell>
        </row>
        <row r="656">
          <cell r="A656">
            <v>60000675</v>
          </cell>
          <cell r="B656" t="str">
            <v>Определение лития в водах (ААС методом)</v>
          </cell>
          <cell r="C656">
            <v>537</v>
          </cell>
          <cell r="D656">
            <v>2.5</v>
          </cell>
          <cell r="E656">
            <v>220.10310000000001</v>
          </cell>
          <cell r="F656">
            <v>61.863</v>
          </cell>
          <cell r="G656">
            <v>281.96609999999998</v>
          </cell>
          <cell r="H656">
            <v>95.868474000000006</v>
          </cell>
          <cell r="I656">
            <v>377.83457399999998</v>
          </cell>
          <cell r="K656">
            <v>56.675186099999998</v>
          </cell>
          <cell r="L656">
            <v>434.50976009999999</v>
          </cell>
          <cell r="M656">
            <v>-15.588287880000053</v>
          </cell>
          <cell r="N656">
            <v>2.9028469050279428E-2</v>
          </cell>
          <cell r="O656">
            <v>521.41171211999995</v>
          </cell>
        </row>
        <row r="657">
          <cell r="A657">
            <v>60000679</v>
          </cell>
          <cell r="B657" t="str">
            <v>Исследования воды природной на содержание гидрокарбонатов</v>
          </cell>
          <cell r="C657">
            <v>529</v>
          </cell>
          <cell r="D657">
            <v>2.4166666666666665</v>
          </cell>
          <cell r="E657">
            <v>212.76633000000001</v>
          </cell>
          <cell r="F657">
            <v>3.1313999999999997</v>
          </cell>
          <cell r="G657">
            <v>215.89773000000002</v>
          </cell>
          <cell r="H657">
            <v>73.40522820000001</v>
          </cell>
          <cell r="I657">
            <v>289.30295820000003</v>
          </cell>
          <cell r="K657">
            <v>43.395443730000004</v>
          </cell>
          <cell r="L657">
            <v>332.69840193000005</v>
          </cell>
          <cell r="M657">
            <v>-129.76191768399997</v>
          </cell>
          <cell r="N657">
            <v>0.24529663078260863</v>
          </cell>
          <cell r="O657">
            <v>399.23808231600003</v>
          </cell>
        </row>
        <row r="658">
          <cell r="A658">
            <v>60000680</v>
          </cell>
          <cell r="B658" t="str">
            <v>Исследования воды природной на содержание карбонатов</v>
          </cell>
          <cell r="C658">
            <v>329</v>
          </cell>
          <cell r="D658">
            <v>2.4166666666666665</v>
          </cell>
          <cell r="E658">
            <v>212.76633000000001</v>
          </cell>
          <cell r="F658">
            <v>3.1313999999999997</v>
          </cell>
          <cell r="G658">
            <v>215.89773000000002</v>
          </cell>
          <cell r="H658">
            <v>73.40522820000001</v>
          </cell>
          <cell r="I658">
            <v>289.30295820000003</v>
          </cell>
          <cell r="K658">
            <v>43.395443730000004</v>
          </cell>
          <cell r="L658">
            <v>332.69840193000005</v>
          </cell>
          <cell r="M658">
            <v>70.238082316000032</v>
          </cell>
          <cell r="N658">
            <v>-0.21348961190273566</v>
          </cell>
          <cell r="O658">
            <v>399.23808231600003</v>
          </cell>
        </row>
        <row r="659">
          <cell r="A659">
            <v>60000681</v>
          </cell>
          <cell r="B659" t="str">
            <v>Исследования воды природной на содержание плавающих примесей</v>
          </cell>
          <cell r="C659">
            <v>102</v>
          </cell>
          <cell r="D659">
            <v>0.2</v>
          </cell>
          <cell r="E659">
            <v>17.608248000000003</v>
          </cell>
          <cell r="F659">
            <v>37.383000000000003</v>
          </cell>
          <cell r="G659">
            <v>54.991248000000006</v>
          </cell>
          <cell r="H659">
            <v>18.697024320000004</v>
          </cell>
          <cell r="I659">
            <v>73.68827232000001</v>
          </cell>
          <cell r="K659">
            <v>11.053240848000002</v>
          </cell>
          <cell r="L659">
            <v>84.741513168000012</v>
          </cell>
          <cell r="M659">
            <v>-0.31018419839999467</v>
          </cell>
          <cell r="N659">
            <v>3.0410215529411244E-3</v>
          </cell>
          <cell r="O659">
            <v>101.68981580160001</v>
          </cell>
        </row>
        <row r="660">
          <cell r="A660" t="str">
            <v>ОПРЕДЕЛЕНИЕ ОРГАНОЛЕПТИЧЕСКИХ И ХИМИЧЕСКИХ ПОКАЗАТЕЛЕЙ ДИСТИЛЛИРОВАННОЙ ВОДЫ</v>
          </cell>
        </row>
        <row r="661">
          <cell r="A661">
            <v>60000661</v>
          </cell>
          <cell r="B661" t="str">
            <v>Определение рН в дистиллированной воде</v>
          </cell>
          <cell r="C661">
            <v>256</v>
          </cell>
          <cell r="D661">
            <v>1.2</v>
          </cell>
          <cell r="E661">
            <v>105.64948800000001</v>
          </cell>
          <cell r="F661">
            <v>21.583200000000001</v>
          </cell>
          <cell r="G661">
            <v>127.23268800000001</v>
          </cell>
          <cell r="H661">
            <v>43.259113920000004</v>
          </cell>
          <cell r="I661">
            <v>170.49180192</v>
          </cell>
          <cell r="K661">
            <v>25.573770287999999</v>
          </cell>
          <cell r="L661">
            <v>196.06557220799999</v>
          </cell>
          <cell r="M661">
            <v>-20.72131335040001</v>
          </cell>
          <cell r="N661">
            <v>8.0942630275000038E-2</v>
          </cell>
          <cell r="O661">
            <v>235.27868664959999</v>
          </cell>
        </row>
        <row r="662">
          <cell r="A662">
            <v>60000991</v>
          </cell>
          <cell r="B662" t="str">
            <v>Определение сухого остатка после выпаривания в дистиллированной воде</v>
          </cell>
          <cell r="C662">
            <v>417</v>
          </cell>
          <cell r="D662">
            <v>3</v>
          </cell>
          <cell r="E662">
            <v>264.12372000000005</v>
          </cell>
          <cell r="F662">
            <v>0</v>
          </cell>
          <cell r="G662">
            <v>264.12372000000005</v>
          </cell>
          <cell r="H662">
            <v>89.802064800000025</v>
          </cell>
          <cell r="I662">
            <v>353.92578480000009</v>
          </cell>
          <cell r="K662">
            <v>53.08886772000001</v>
          </cell>
          <cell r="L662">
            <v>407.01465252000008</v>
          </cell>
          <cell r="M662">
            <v>71.417583024000066</v>
          </cell>
          <cell r="N662">
            <v>-0.17126518710791383</v>
          </cell>
          <cell r="O662">
            <v>488.41758302400007</v>
          </cell>
        </row>
        <row r="663">
          <cell r="A663">
            <v>60000992</v>
          </cell>
          <cell r="B663" t="str">
            <v>Определение аммиака и солей аммония в дистиллированной воде</v>
          </cell>
          <cell r="C663">
            <v>133</v>
          </cell>
          <cell r="D663">
            <v>0.5</v>
          </cell>
          <cell r="E663">
            <v>44.020620000000008</v>
          </cell>
          <cell r="F663">
            <v>24.6432</v>
          </cell>
          <cell r="G663">
            <v>68.663820000000015</v>
          </cell>
          <cell r="H663">
            <v>23.345698800000008</v>
          </cell>
          <cell r="I663">
            <v>92.009518800000023</v>
          </cell>
          <cell r="K663">
            <v>13.801427820000002</v>
          </cell>
          <cell r="L663">
            <v>105.81094662000002</v>
          </cell>
          <cell r="M663">
            <v>-6.0268640559999795</v>
          </cell>
          <cell r="N663">
            <v>4.5314767338345711E-2</v>
          </cell>
          <cell r="O663">
            <v>126.97313594400002</v>
          </cell>
        </row>
        <row r="664">
          <cell r="A664">
            <v>60000993</v>
          </cell>
          <cell r="B664" t="str">
            <v>Определение нитратов в дистиллированной воде</v>
          </cell>
          <cell r="C664">
            <v>175</v>
          </cell>
          <cell r="D664">
            <v>0.67</v>
          </cell>
          <cell r="E664">
            <v>58.987630800000012</v>
          </cell>
          <cell r="F664">
            <v>34.231200000000001</v>
          </cell>
          <cell r="G664">
            <v>93.218830800000006</v>
          </cell>
          <cell r="H664">
            <v>31.694402472000004</v>
          </cell>
          <cell r="I664">
            <v>124.91323327200001</v>
          </cell>
          <cell r="K664">
            <v>18.7369849908</v>
          </cell>
          <cell r="L664">
            <v>143.65021826280002</v>
          </cell>
          <cell r="M664">
            <v>-2.6197380846399767</v>
          </cell>
          <cell r="N664">
            <v>1.4969931912228439E-2</v>
          </cell>
          <cell r="O664">
            <v>172.38026191536002</v>
          </cell>
        </row>
        <row r="665">
          <cell r="A665">
            <v>60000994</v>
          </cell>
          <cell r="B665" t="str">
            <v>Определение сульфатов в дистиллированной воде</v>
          </cell>
          <cell r="C665">
            <v>194</v>
          </cell>
          <cell r="D665">
            <v>0.67</v>
          </cell>
          <cell r="E665">
            <v>58.987630800000012</v>
          </cell>
          <cell r="F665">
            <v>45.369599999999998</v>
          </cell>
          <cell r="G665">
            <v>104.35723080000001</v>
          </cell>
          <cell r="H665">
            <v>35.481458472000007</v>
          </cell>
          <cell r="I665">
            <v>139.83868927200001</v>
          </cell>
          <cell r="K665">
            <v>20.975803390799999</v>
          </cell>
          <cell r="L665">
            <v>160.81449266280001</v>
          </cell>
          <cell r="M665">
            <v>-1.0226088046399866</v>
          </cell>
          <cell r="N665">
            <v>5.2711794053607553E-3</v>
          </cell>
          <cell r="O665">
            <v>192.97739119536001</v>
          </cell>
        </row>
        <row r="666">
          <cell r="A666">
            <v>60000995</v>
          </cell>
          <cell r="B666" t="str">
            <v>Определение хлоридов в дистиллированной воде</v>
          </cell>
          <cell r="C666">
            <v>175</v>
          </cell>
          <cell r="D666">
            <v>0.67</v>
          </cell>
          <cell r="E666">
            <v>58.987630800000012</v>
          </cell>
          <cell r="F666">
            <v>34.700400000000002</v>
          </cell>
          <cell r="G666">
            <v>93.688030800000007</v>
          </cell>
          <cell r="H666">
            <v>31.853930472000005</v>
          </cell>
          <cell r="I666">
            <v>125.54196127200001</v>
          </cell>
          <cell r="K666">
            <v>18.831294190800001</v>
          </cell>
          <cell r="L666">
            <v>144.37325546280002</v>
          </cell>
          <cell r="M666">
            <v>-1.7520934446399963</v>
          </cell>
          <cell r="N666">
            <v>1.0011962540799979E-2</v>
          </cell>
          <cell r="O666">
            <v>173.24790655536</v>
          </cell>
        </row>
        <row r="667">
          <cell r="A667">
            <v>60000996</v>
          </cell>
          <cell r="B667" t="str">
            <v>Определение алюминия в дистиллированной воде</v>
          </cell>
          <cell r="C667">
            <v>175</v>
          </cell>
          <cell r="D667">
            <v>0.67</v>
          </cell>
          <cell r="E667">
            <v>58.987630800000012</v>
          </cell>
          <cell r="F667">
            <v>34.527000000000001</v>
          </cell>
          <cell r="G667">
            <v>93.51463080000002</v>
          </cell>
          <cell r="H667">
            <v>31.79497447200001</v>
          </cell>
          <cell r="I667">
            <v>125.30960527200003</v>
          </cell>
          <cell r="K667">
            <v>18.796440790800002</v>
          </cell>
          <cell r="L667">
            <v>144.10604606280003</v>
          </cell>
          <cell r="M667">
            <v>-2.0727447246399606</v>
          </cell>
          <cell r="N667">
            <v>1.1844255569371204E-2</v>
          </cell>
          <cell r="O667">
            <v>172.92725527536004</v>
          </cell>
        </row>
        <row r="668">
          <cell r="A668">
            <v>60000997</v>
          </cell>
          <cell r="B668" t="str">
            <v>Определение железа в дистиллированной воде</v>
          </cell>
          <cell r="C668">
            <v>137</v>
          </cell>
          <cell r="D668">
            <v>0.5</v>
          </cell>
          <cell r="E668">
            <v>44.020620000000008</v>
          </cell>
          <cell r="F668">
            <v>27.723600000000001</v>
          </cell>
          <cell r="G668">
            <v>71.744220000000013</v>
          </cell>
          <cell r="H668">
            <v>24.393034800000006</v>
          </cell>
          <cell r="I668">
            <v>96.137254800000022</v>
          </cell>
          <cell r="K668">
            <v>14.420588220000003</v>
          </cell>
          <cell r="L668">
            <v>110.55784302000002</v>
          </cell>
          <cell r="M668">
            <v>-4.3305883759999801</v>
          </cell>
          <cell r="N668">
            <v>3.1610134131386719E-2</v>
          </cell>
          <cell r="O668">
            <v>132.66941162400002</v>
          </cell>
        </row>
        <row r="669">
          <cell r="A669">
            <v>60000998</v>
          </cell>
          <cell r="B669" t="str">
            <v>Определение кальция в дистиллированной воде</v>
          </cell>
          <cell r="C669">
            <v>133</v>
          </cell>
          <cell r="D669">
            <v>0.5</v>
          </cell>
          <cell r="E669">
            <v>44.020620000000008</v>
          </cell>
          <cell r="F669">
            <v>24.949200000000001</v>
          </cell>
          <cell r="G669">
            <v>68.969820000000013</v>
          </cell>
          <cell r="H669">
            <v>23.449738800000006</v>
          </cell>
          <cell r="I669">
            <v>92.419558800000019</v>
          </cell>
          <cell r="K669">
            <v>13.862933820000002</v>
          </cell>
          <cell r="L669">
            <v>106.28249262000003</v>
          </cell>
          <cell r="M669">
            <v>-5.4610088559999781</v>
          </cell>
          <cell r="N669">
            <v>4.1060216962405853E-2</v>
          </cell>
          <cell r="O669">
            <v>127.53899114400002</v>
          </cell>
        </row>
        <row r="670">
          <cell r="A670">
            <v>60000999</v>
          </cell>
          <cell r="B670" t="str">
            <v>Определение меди в дистиллированной воде</v>
          </cell>
          <cell r="C670">
            <v>157</v>
          </cell>
          <cell r="D670">
            <v>0.5</v>
          </cell>
          <cell r="E670">
            <v>44.020620000000008</v>
          </cell>
          <cell r="F670">
            <v>42.605400000000003</v>
          </cell>
          <cell r="G670">
            <v>86.626020000000011</v>
          </cell>
          <cell r="H670">
            <v>29.452846800000007</v>
          </cell>
          <cell r="I670">
            <v>116.07886680000001</v>
          </cell>
          <cell r="K670">
            <v>17.41183002</v>
          </cell>
          <cell r="L670">
            <v>133.49069682000001</v>
          </cell>
          <cell r="M670">
            <v>3.1888361839999959</v>
          </cell>
          <cell r="N670">
            <v>-2.0311058496815259E-2</v>
          </cell>
          <cell r="O670">
            <v>160.188836184</v>
          </cell>
        </row>
        <row r="671">
          <cell r="A671">
            <v>60001000</v>
          </cell>
          <cell r="B671" t="str">
            <v>Определение свинца в дистиллированной воде</v>
          </cell>
          <cell r="C671">
            <v>157</v>
          </cell>
          <cell r="D671">
            <v>0.5</v>
          </cell>
          <cell r="E671">
            <v>44.020620000000008</v>
          </cell>
          <cell r="F671">
            <v>34.802399999999999</v>
          </cell>
          <cell r="G671">
            <v>78.823020000000014</v>
          </cell>
          <cell r="H671">
            <v>26.799826800000005</v>
          </cell>
          <cell r="I671">
            <v>105.62284680000002</v>
          </cell>
          <cell r="K671">
            <v>15.843427020000002</v>
          </cell>
          <cell r="L671">
            <v>121.46627382000003</v>
          </cell>
          <cell r="M671">
            <v>-11.240471415999963</v>
          </cell>
          <cell r="N671">
            <v>7.1595359337579378E-2</v>
          </cell>
          <cell r="O671">
            <v>145.75952858400004</v>
          </cell>
        </row>
        <row r="672">
          <cell r="A672">
            <v>60001001</v>
          </cell>
          <cell r="B672" t="str">
            <v>Определение цинка в дистиллированной воде</v>
          </cell>
          <cell r="C672">
            <v>157</v>
          </cell>
          <cell r="D672">
            <v>0.5</v>
          </cell>
          <cell r="E672">
            <v>44.020620000000008</v>
          </cell>
          <cell r="F672">
            <v>34.455600000000004</v>
          </cell>
          <cell r="G672">
            <v>78.476220000000012</v>
          </cell>
          <cell r="H672">
            <v>26.681914800000005</v>
          </cell>
          <cell r="I672">
            <v>105.15813480000001</v>
          </cell>
          <cell r="K672">
            <v>15.773720220000001</v>
          </cell>
          <cell r="L672">
            <v>120.93185502000001</v>
          </cell>
          <cell r="M672">
            <v>-11.881773975999977</v>
          </cell>
          <cell r="N672">
            <v>7.5680089019108138E-2</v>
          </cell>
          <cell r="O672">
            <v>145.11822602400002</v>
          </cell>
        </row>
        <row r="673">
          <cell r="A673">
            <v>60000676</v>
          </cell>
          <cell r="B673" t="str">
            <v>Исследования воды питьевой на содержание суммы NO2 и NO3</v>
          </cell>
          <cell r="C673">
            <v>406</v>
          </cell>
          <cell r="D673">
            <v>4.333333333333333</v>
          </cell>
          <cell r="E673">
            <v>381.51204000000001</v>
          </cell>
          <cell r="F673">
            <v>23.398800000000001</v>
          </cell>
          <cell r="G673">
            <v>404.91084000000001</v>
          </cell>
          <cell r="H673">
            <v>137.66968560000001</v>
          </cell>
          <cell r="I673">
            <v>542.58052559999999</v>
          </cell>
          <cell r="K673">
            <v>81.387078840000001</v>
          </cell>
          <cell r="L673">
            <v>623.96760443999995</v>
          </cell>
          <cell r="M673">
            <v>342.76112532799993</v>
          </cell>
          <cell r="N673">
            <v>-0.84423922494581261</v>
          </cell>
          <cell r="O673">
            <v>748.76112532799993</v>
          </cell>
        </row>
        <row r="674">
          <cell r="A674">
            <v>60000677</v>
          </cell>
          <cell r="B674" t="str">
            <v>Исследования воды питьевой на содержание гидрокарбонатов</v>
          </cell>
          <cell r="C674">
            <v>453</v>
          </cell>
          <cell r="D674">
            <v>2.25</v>
          </cell>
          <cell r="E674">
            <v>198.09279000000001</v>
          </cell>
          <cell r="F674">
            <v>33.731400000000001</v>
          </cell>
          <cell r="G674">
            <v>231.82419000000002</v>
          </cell>
          <cell r="H674">
            <v>78.820224600000017</v>
          </cell>
          <cell r="I674">
            <v>310.6444146</v>
          </cell>
          <cell r="K674">
            <v>46.596662189999996</v>
          </cell>
          <cell r="L674">
            <v>357.24107679000002</v>
          </cell>
          <cell r="M674">
            <v>-24.310707852000007</v>
          </cell>
          <cell r="N674">
            <v>5.3666021748344388E-2</v>
          </cell>
          <cell r="O674">
            <v>428.68929214799999</v>
          </cell>
        </row>
        <row r="675">
          <cell r="A675">
            <v>60000678</v>
          </cell>
          <cell r="B675" t="str">
            <v>Исследования воды питьевой на содержание карбонатов</v>
          </cell>
          <cell r="C675">
            <v>411</v>
          </cell>
          <cell r="D675">
            <v>2.25</v>
          </cell>
          <cell r="E675">
            <v>198.09279000000001</v>
          </cell>
          <cell r="F675">
            <v>3.1313999999999997</v>
          </cell>
          <cell r="G675">
            <v>201.22419000000002</v>
          </cell>
          <cell r="H675">
            <v>68.416224600000007</v>
          </cell>
          <cell r="I675">
            <v>269.64041460000004</v>
          </cell>
          <cell r="K675">
            <v>40.446062190000006</v>
          </cell>
          <cell r="L675">
            <v>310.08647679000006</v>
          </cell>
          <cell r="M675">
            <v>-38.896227851999924</v>
          </cell>
          <cell r="N675">
            <v>9.4638023970802732E-2</v>
          </cell>
          <cell r="O675">
            <v>372.10377214800008</v>
          </cell>
        </row>
        <row r="676">
          <cell r="A676">
            <v>60000682</v>
          </cell>
          <cell r="B676" t="str">
            <v>Исследования воды питьевой на содержание озона</v>
          </cell>
          <cell r="C676">
            <v>405</v>
          </cell>
          <cell r="D676">
            <v>2.25</v>
          </cell>
          <cell r="E676">
            <v>198.09279000000001</v>
          </cell>
          <cell r="F676">
            <v>0</v>
          </cell>
          <cell r="G676">
            <v>198.09279000000001</v>
          </cell>
          <cell r="H676">
            <v>67.351548600000001</v>
          </cell>
          <cell r="I676">
            <v>265.44433860000004</v>
          </cell>
          <cell r="K676">
            <v>39.816650790000004</v>
          </cell>
          <cell r="L676">
            <v>305.26098939000002</v>
          </cell>
          <cell r="M676">
            <v>-38.686812731999964</v>
          </cell>
          <cell r="N676">
            <v>9.5522994399999908E-2</v>
          </cell>
          <cell r="O676">
            <v>366.31318726800004</v>
          </cell>
        </row>
        <row r="677">
          <cell r="A677">
            <v>60001002</v>
          </cell>
          <cell r="B677" t="str">
            <v>Определение веществ, восстанавливающих перманганат калия в дистиллированной воде</v>
          </cell>
          <cell r="C677">
            <v>149</v>
          </cell>
          <cell r="D677">
            <v>0.5</v>
          </cell>
          <cell r="E677">
            <v>44.020620000000008</v>
          </cell>
          <cell r="F677">
            <v>31.038599999999999</v>
          </cell>
          <cell r="G677">
            <v>75.05922000000001</v>
          </cell>
          <cell r="H677">
            <v>25.520134800000005</v>
          </cell>
          <cell r="I677">
            <v>100.57935480000002</v>
          </cell>
          <cell r="K677">
            <v>15.086903220000002</v>
          </cell>
          <cell r="L677">
            <v>115.66625802000001</v>
          </cell>
          <cell r="M677">
            <v>-10.200490375999976</v>
          </cell>
          <cell r="N677">
            <v>6.8459666953019971E-2</v>
          </cell>
          <cell r="O677">
            <v>138.79950962400002</v>
          </cell>
        </row>
        <row r="678">
          <cell r="A678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</row>
        <row r="679">
          <cell r="A679">
            <v>60000503</v>
          </cell>
          <cell r="B679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79">
            <v>698</v>
          </cell>
          <cell r="D679">
            <v>5</v>
          </cell>
          <cell r="E679">
            <v>440.20620000000002</v>
          </cell>
          <cell r="F679">
            <v>164.58720000000002</v>
          </cell>
          <cell r="G679">
            <v>604.79340000000002</v>
          </cell>
          <cell r="H679">
            <v>205.62975600000001</v>
          </cell>
          <cell r="I679">
            <v>810.42315600000006</v>
          </cell>
          <cell r="K679">
            <v>121.56347340000001</v>
          </cell>
          <cell r="L679">
            <v>931.98662940000008</v>
          </cell>
          <cell r="M679">
            <v>420.38395528000001</v>
          </cell>
          <cell r="N679">
            <v>-0.60226927690544418</v>
          </cell>
          <cell r="O679">
            <v>1118.38395528</v>
          </cell>
        </row>
        <row r="680">
          <cell r="A680">
            <v>60000504</v>
          </cell>
          <cell r="B680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0">
            <v>698</v>
          </cell>
          <cell r="D680">
            <v>5</v>
          </cell>
          <cell r="E680">
            <v>440.20620000000002</v>
          </cell>
          <cell r="F680">
            <v>121.30860000000001</v>
          </cell>
          <cell r="G680">
            <v>561.51480000000004</v>
          </cell>
          <cell r="H680">
            <v>190.91503200000002</v>
          </cell>
          <cell r="I680">
            <v>752.42983200000003</v>
          </cell>
          <cell r="K680">
            <v>112.8644748</v>
          </cell>
          <cell r="L680">
            <v>865.29430680000007</v>
          </cell>
          <cell r="M680">
            <v>340.35316816</v>
          </cell>
          <cell r="N680">
            <v>-0.48761198876790829</v>
          </cell>
          <cell r="O680">
            <v>1038.35316816</v>
          </cell>
        </row>
        <row r="681">
          <cell r="A681">
            <v>60000505</v>
          </cell>
          <cell r="B681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1">
            <v>850</v>
          </cell>
          <cell r="D681">
            <v>6</v>
          </cell>
          <cell r="E681">
            <v>528.2474400000001</v>
          </cell>
          <cell r="F681">
            <v>124.746</v>
          </cell>
          <cell r="G681">
            <v>652.99344000000008</v>
          </cell>
          <cell r="H681">
            <v>222.01776960000004</v>
          </cell>
          <cell r="I681">
            <v>875.01120960000014</v>
          </cell>
          <cell r="K681">
            <v>131.25168144000003</v>
          </cell>
          <cell r="L681">
            <v>1006.2628910400001</v>
          </cell>
          <cell r="M681">
            <v>357.51546924800004</v>
          </cell>
          <cell r="N681">
            <v>-0.42060643440941181</v>
          </cell>
          <cell r="O681">
            <v>1207.515469248</v>
          </cell>
        </row>
        <row r="682">
          <cell r="A682">
            <v>60000507</v>
          </cell>
          <cell r="B682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82">
            <v>889</v>
          </cell>
          <cell r="D682">
            <v>6</v>
          </cell>
          <cell r="E682">
            <v>528.2474400000001</v>
          </cell>
          <cell r="F682">
            <v>56.028599999999997</v>
          </cell>
          <cell r="G682">
            <v>584.27604000000008</v>
          </cell>
          <cell r="H682">
            <v>198.65385360000005</v>
          </cell>
          <cell r="I682">
            <v>782.92989360000013</v>
          </cell>
          <cell r="K682">
            <v>117.43948404000001</v>
          </cell>
          <cell r="L682">
            <v>900.36937764000015</v>
          </cell>
          <cell r="M682">
            <v>191.44325316800018</v>
          </cell>
          <cell r="N682">
            <v>-0.2153467414713163</v>
          </cell>
          <cell r="O682">
            <v>1080.4432531680002</v>
          </cell>
        </row>
        <row r="683">
          <cell r="A683">
            <v>60000508</v>
          </cell>
          <cell r="B683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83">
            <v>1015</v>
          </cell>
          <cell r="D683">
            <v>7.2</v>
          </cell>
          <cell r="E683">
            <v>633.89692800000012</v>
          </cell>
          <cell r="F683">
            <v>107.9568</v>
          </cell>
          <cell r="G683">
            <v>741.85372800000016</v>
          </cell>
          <cell r="H683">
            <v>252.23026752000007</v>
          </cell>
          <cell r="I683">
            <v>994.08399552000026</v>
          </cell>
          <cell r="K683">
            <v>149.11259932800004</v>
          </cell>
          <cell r="L683">
            <v>1143.1965948480004</v>
          </cell>
          <cell r="M683">
            <v>356.83591381760039</v>
          </cell>
          <cell r="N683">
            <v>-0.35156247666758661</v>
          </cell>
          <cell r="O683">
            <v>1371.8359138176004</v>
          </cell>
        </row>
        <row r="684">
          <cell r="A684">
            <v>60000509</v>
          </cell>
          <cell r="B684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84">
            <v>863</v>
          </cell>
          <cell r="D684">
            <v>6</v>
          </cell>
          <cell r="E684">
            <v>528.2474400000001</v>
          </cell>
          <cell r="F684">
            <v>82.609799999999993</v>
          </cell>
          <cell r="G684">
            <v>610.85724000000005</v>
          </cell>
          <cell r="H684">
            <v>207.69146160000003</v>
          </cell>
          <cell r="I684">
            <v>818.54870160000007</v>
          </cell>
          <cell r="K684">
            <v>122.78230524</v>
          </cell>
          <cell r="L684">
            <v>941.3310068400001</v>
          </cell>
          <cell r="M684">
            <v>266.59720820799998</v>
          </cell>
          <cell r="N684">
            <v>-0.30891912886210893</v>
          </cell>
          <cell r="O684">
            <v>1129.597208208</v>
          </cell>
        </row>
        <row r="685">
          <cell r="A685">
            <v>60000510</v>
          </cell>
          <cell r="B685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85">
            <v>889</v>
          </cell>
          <cell r="D685">
            <v>6</v>
          </cell>
          <cell r="E685">
            <v>528.2474400000001</v>
          </cell>
          <cell r="F685">
            <v>107.79360000000001</v>
          </cell>
          <cell r="G685">
            <v>636.04104000000007</v>
          </cell>
          <cell r="H685">
            <v>216.25395360000005</v>
          </cell>
          <cell r="I685">
            <v>852.29499360000011</v>
          </cell>
          <cell r="K685">
            <v>127.84424904000001</v>
          </cell>
          <cell r="L685">
            <v>980.13924264000013</v>
          </cell>
          <cell r="M685">
            <v>287.16709116800007</v>
          </cell>
          <cell r="N685">
            <v>-0.32302259973903269</v>
          </cell>
          <cell r="O685">
            <v>1176.1670911680001</v>
          </cell>
        </row>
        <row r="686">
          <cell r="A686">
            <v>60000512</v>
          </cell>
          <cell r="B686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86">
            <v>1015</v>
          </cell>
          <cell r="D686">
            <v>7.2</v>
          </cell>
          <cell r="E686">
            <v>633.89692800000012</v>
          </cell>
          <cell r="F686">
            <v>187.21080000000001</v>
          </cell>
          <cell r="G686">
            <v>821.10772800000018</v>
          </cell>
          <cell r="H686">
            <v>279.17662752000007</v>
          </cell>
          <cell r="I686">
            <v>1100.2843555200002</v>
          </cell>
          <cell r="K686">
            <v>165.04265332800003</v>
          </cell>
          <cell r="L686">
            <v>1265.3270088480003</v>
          </cell>
          <cell r="M686">
            <v>503.39241061760026</v>
          </cell>
          <cell r="N686">
            <v>-0.49595311390896579</v>
          </cell>
          <cell r="O686">
            <v>1518.3924106176003</v>
          </cell>
        </row>
        <row r="687">
          <cell r="A687">
            <v>60000515</v>
          </cell>
          <cell r="B687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87">
            <v>765</v>
          </cell>
          <cell r="D687">
            <v>6</v>
          </cell>
          <cell r="E687">
            <v>528.2474400000001</v>
          </cell>
          <cell r="F687">
            <v>23.102999999999998</v>
          </cell>
          <cell r="G687">
            <v>551.35044000000005</v>
          </cell>
          <cell r="H687">
            <v>187.45914960000002</v>
          </cell>
          <cell r="I687">
            <v>738.80958960000009</v>
          </cell>
          <cell r="K687">
            <v>110.82143844000001</v>
          </cell>
          <cell r="L687">
            <v>849.63102804000005</v>
          </cell>
          <cell r="M687">
            <v>254.55723364799996</v>
          </cell>
          <cell r="N687">
            <v>-0.33275455378823526</v>
          </cell>
          <cell r="O687">
            <v>1019.557233648</v>
          </cell>
        </row>
        <row r="688">
          <cell r="A688">
            <v>60000517</v>
          </cell>
          <cell r="B688" t="str">
            <v>Определение действующего вещества  в дезинфекционных  средствах (концентрированные эмульсии)</v>
          </cell>
          <cell r="C688">
            <v>754</v>
          </cell>
          <cell r="D688">
            <v>3</v>
          </cell>
          <cell r="E688">
            <v>264.12372000000005</v>
          </cell>
          <cell r="F688">
            <v>130.87620000000001</v>
          </cell>
          <cell r="G688">
            <v>394.99992000000009</v>
          </cell>
          <cell r="H688">
            <v>134.29997280000003</v>
          </cell>
          <cell r="I688">
            <v>529.29989280000018</v>
          </cell>
          <cell r="K688">
            <v>79.39498392000003</v>
          </cell>
          <cell r="L688">
            <v>608.69487672000025</v>
          </cell>
          <cell r="M688">
            <v>-23.566147935999766</v>
          </cell>
          <cell r="N688">
            <v>3.1254838111405524E-2</v>
          </cell>
          <cell r="O688">
            <v>730.43385206400023</v>
          </cell>
        </row>
        <row r="689">
          <cell r="A689">
            <v>60000665</v>
          </cell>
          <cell r="B689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89">
            <v>1653</v>
          </cell>
          <cell r="D689">
            <v>7.2</v>
          </cell>
          <cell r="E689">
            <v>633.89692800000012</v>
          </cell>
          <cell r="F689">
            <v>577.60559999999998</v>
          </cell>
          <cell r="G689">
            <v>1211.502528</v>
          </cell>
          <cell r="H689">
            <v>411.91085952000003</v>
          </cell>
          <cell r="I689">
            <v>1623.41338752</v>
          </cell>
          <cell r="K689">
            <v>243.51200812799999</v>
          </cell>
          <cell r="L689">
            <v>1866.9253956479999</v>
          </cell>
          <cell r="M689">
            <v>587.31047477759967</v>
          </cell>
          <cell r="N689">
            <v>-0.35529974275716858</v>
          </cell>
          <cell r="O689">
            <v>2240.3104747775997</v>
          </cell>
        </row>
        <row r="690">
          <cell r="A690">
            <v>60000666</v>
          </cell>
          <cell r="B690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0">
            <v>1653</v>
          </cell>
          <cell r="D690">
            <v>7.2</v>
          </cell>
          <cell r="E690">
            <v>633.89692800000012</v>
          </cell>
          <cell r="F690">
            <v>577.60559999999998</v>
          </cell>
          <cell r="G690">
            <v>1211.502528</v>
          </cell>
          <cell r="H690">
            <v>411.91085952000003</v>
          </cell>
          <cell r="I690">
            <v>1623.41338752</v>
          </cell>
          <cell r="K690">
            <v>243.51200812799999</v>
          </cell>
          <cell r="L690">
            <v>1866.9253956479999</v>
          </cell>
          <cell r="M690">
            <v>587.31047477759967</v>
          </cell>
          <cell r="N690">
            <v>-0.35529974275716858</v>
          </cell>
          <cell r="O690">
            <v>2240.3104747775997</v>
          </cell>
        </row>
        <row r="691">
          <cell r="A691">
            <v>60000667</v>
          </cell>
          <cell r="B691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691">
            <v>1397</v>
          </cell>
          <cell r="D691">
            <v>6</v>
          </cell>
          <cell r="E691">
            <v>528.2474400000001</v>
          </cell>
          <cell r="F691">
            <v>462.51900000000001</v>
          </cell>
          <cell r="G691">
            <v>990.7664400000001</v>
          </cell>
          <cell r="H691">
            <v>336.86058960000008</v>
          </cell>
          <cell r="I691">
            <v>1327.6270296000002</v>
          </cell>
          <cell r="K691">
            <v>199.14405444000002</v>
          </cell>
          <cell r="L691">
            <v>1526.7710840400002</v>
          </cell>
          <cell r="M691">
            <v>435.12530084800028</v>
          </cell>
          <cell r="N691">
            <v>-0.31147122465855426</v>
          </cell>
          <cell r="O691">
            <v>1832.1253008480003</v>
          </cell>
        </row>
        <row r="692">
          <cell r="A692">
            <v>60000668</v>
          </cell>
          <cell r="B692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692">
            <v>1271</v>
          </cell>
          <cell r="D692">
            <v>6</v>
          </cell>
          <cell r="E692">
            <v>528.2474400000001</v>
          </cell>
          <cell r="F692">
            <v>462.96780000000001</v>
          </cell>
          <cell r="G692">
            <v>991.21524000000011</v>
          </cell>
          <cell r="H692">
            <v>337.01318160000005</v>
          </cell>
          <cell r="I692">
            <v>1328.2284216000003</v>
          </cell>
          <cell r="K692">
            <v>199.23426324000005</v>
          </cell>
          <cell r="L692">
            <v>1527.4626848400003</v>
          </cell>
          <cell r="M692">
            <v>561.95522180800026</v>
          </cell>
          <cell r="N692">
            <v>-0.44213628781117253</v>
          </cell>
          <cell r="O692">
            <v>1832.9552218080003</v>
          </cell>
        </row>
        <row r="693">
          <cell r="A693" t="str">
            <v xml:space="preserve">ИССЛЕДОВАНИЯ ПОЧВЫ АТОМНО-АБСОРБЦИОННЫМ МЕТОДОМ </v>
          </cell>
        </row>
        <row r="694">
          <cell r="A694">
            <v>60000518</v>
          </cell>
          <cell r="B694" t="str">
            <v>Исследование почвы  на содержание меди</v>
          </cell>
          <cell r="C694">
            <v>826</v>
          </cell>
          <cell r="D694">
            <v>5</v>
          </cell>
          <cell r="E694">
            <v>440.20620000000002</v>
          </cell>
          <cell r="F694">
            <v>9.9245999999999999</v>
          </cell>
          <cell r="G694">
            <v>450.13080000000002</v>
          </cell>
          <cell r="H694">
            <v>153.04447200000001</v>
          </cell>
          <cell r="I694">
            <v>603.17527200000006</v>
          </cell>
          <cell r="K694">
            <v>90.476290800000001</v>
          </cell>
          <cell r="L694">
            <v>693.65156280000008</v>
          </cell>
          <cell r="M694">
            <v>6.3818753600000946</v>
          </cell>
          <cell r="N694">
            <v>-7.7262413559323175E-3</v>
          </cell>
          <cell r="O694">
            <v>832.38187536000009</v>
          </cell>
        </row>
        <row r="695">
          <cell r="A695">
            <v>60000519</v>
          </cell>
          <cell r="B695" t="str">
            <v>Исследование почвы  на содержание свинца</v>
          </cell>
          <cell r="C695">
            <v>826</v>
          </cell>
          <cell r="D695">
            <v>5</v>
          </cell>
          <cell r="E695">
            <v>440.20620000000002</v>
          </cell>
          <cell r="F695">
            <v>9.9245999999999999</v>
          </cell>
          <cell r="G695">
            <v>450.13080000000002</v>
          </cell>
          <cell r="H695">
            <v>153.04447200000001</v>
          </cell>
          <cell r="I695">
            <v>603.17527200000006</v>
          </cell>
          <cell r="K695">
            <v>90.476290800000001</v>
          </cell>
          <cell r="L695">
            <v>693.65156280000008</v>
          </cell>
          <cell r="M695">
            <v>6.3818753600000946</v>
          </cell>
          <cell r="N695">
            <v>-7.7262413559323175E-3</v>
          </cell>
          <cell r="O695">
            <v>832.38187536000009</v>
          </cell>
        </row>
        <row r="696">
          <cell r="A696">
            <v>60000520</v>
          </cell>
          <cell r="B696" t="str">
            <v>Исследование почвы  на содержание никеля</v>
          </cell>
          <cell r="C696">
            <v>826</v>
          </cell>
          <cell r="D696">
            <v>5</v>
          </cell>
          <cell r="E696">
            <v>440.20620000000002</v>
          </cell>
          <cell r="F696">
            <v>9.9245999999999999</v>
          </cell>
          <cell r="G696">
            <v>450.13080000000002</v>
          </cell>
          <cell r="H696">
            <v>153.04447200000001</v>
          </cell>
          <cell r="I696">
            <v>603.17527200000006</v>
          </cell>
          <cell r="K696">
            <v>90.476290800000001</v>
          </cell>
          <cell r="L696">
            <v>693.65156280000008</v>
          </cell>
          <cell r="M696">
            <v>6.3818753600000946</v>
          </cell>
          <cell r="N696">
            <v>-7.7262413559323175E-3</v>
          </cell>
          <cell r="O696">
            <v>832.38187536000009</v>
          </cell>
        </row>
        <row r="697">
          <cell r="A697">
            <v>60000521</v>
          </cell>
          <cell r="B697" t="str">
            <v>Исследование почвы на содержание кадмия</v>
          </cell>
          <cell r="C697">
            <v>826</v>
          </cell>
          <cell r="D697">
            <v>5</v>
          </cell>
          <cell r="E697">
            <v>440.20620000000002</v>
          </cell>
          <cell r="F697">
            <v>9.9245999999999999</v>
          </cell>
          <cell r="G697">
            <v>450.13080000000002</v>
          </cell>
          <cell r="H697">
            <v>153.04447200000001</v>
          </cell>
          <cell r="I697">
            <v>603.17527200000006</v>
          </cell>
          <cell r="K697">
            <v>90.476290800000001</v>
          </cell>
          <cell r="L697">
            <v>693.65156280000008</v>
          </cell>
          <cell r="M697">
            <v>6.3818753600000946</v>
          </cell>
          <cell r="N697">
            <v>-7.7262413559323175E-3</v>
          </cell>
          <cell r="O697">
            <v>832.38187536000009</v>
          </cell>
        </row>
        <row r="698">
          <cell r="A698">
            <v>60000522</v>
          </cell>
          <cell r="B698" t="str">
            <v>Исследование почвы  на содержание цинка</v>
          </cell>
          <cell r="C698">
            <v>826</v>
          </cell>
          <cell r="D698">
            <v>5</v>
          </cell>
          <cell r="E698">
            <v>440.20620000000002</v>
          </cell>
          <cell r="F698">
            <v>9.9245999999999999</v>
          </cell>
          <cell r="G698">
            <v>450.13080000000002</v>
          </cell>
          <cell r="H698">
            <v>153.04447200000001</v>
          </cell>
          <cell r="I698">
            <v>603.17527200000006</v>
          </cell>
          <cell r="K698">
            <v>90.476290800000001</v>
          </cell>
          <cell r="L698">
            <v>693.65156280000008</v>
          </cell>
          <cell r="M698">
            <v>6.3818753600000946</v>
          </cell>
          <cell r="N698">
            <v>-7.7262413559323175E-3</v>
          </cell>
          <cell r="O698">
            <v>832.38187536000009</v>
          </cell>
        </row>
        <row r="699">
          <cell r="A699">
            <v>60000523</v>
          </cell>
          <cell r="B699" t="str">
            <v>Исследование почвы атомно-абсорционным методом на содержание хрома</v>
          </cell>
          <cell r="C699">
            <v>1005</v>
          </cell>
          <cell r="D699">
            <v>5</v>
          </cell>
          <cell r="E699">
            <v>440.20620000000002</v>
          </cell>
          <cell r="F699">
            <v>48.358199999999997</v>
          </cell>
          <cell r="G699">
            <v>488.56440000000003</v>
          </cell>
          <cell r="H699">
            <v>166.11189600000003</v>
          </cell>
          <cell r="I699">
            <v>654.67629600000009</v>
          </cell>
          <cell r="K699">
            <v>98.201444400000014</v>
          </cell>
          <cell r="L699">
            <v>752.87774040000011</v>
          </cell>
          <cell r="M699">
            <v>-101.54671151999992</v>
          </cell>
          <cell r="N699">
            <v>0.10104150399999992</v>
          </cell>
          <cell r="O699">
            <v>903.45328848000008</v>
          </cell>
        </row>
        <row r="700">
          <cell r="A700">
            <v>60000524</v>
          </cell>
          <cell r="B700" t="str">
            <v>Исследование почвы атомно-абсорционным методом на содержание кобальта</v>
          </cell>
          <cell r="C700">
            <v>588</v>
          </cell>
          <cell r="D700">
            <v>2.2999999999999998</v>
          </cell>
          <cell r="E700">
            <v>202.49485200000001</v>
          </cell>
          <cell r="F700">
            <v>81.324600000000004</v>
          </cell>
          <cell r="G700">
            <v>283.81945200000001</v>
          </cell>
          <cell r="H700">
            <v>96.498613680000005</v>
          </cell>
          <cell r="I700">
            <v>380.31806568000002</v>
          </cell>
          <cell r="K700">
            <v>57.047709852000004</v>
          </cell>
          <cell r="L700">
            <v>437.36577553200004</v>
          </cell>
          <cell r="M700">
            <v>-63.161069361599971</v>
          </cell>
          <cell r="N700">
            <v>0.10741678462857138</v>
          </cell>
          <cell r="O700">
            <v>524.83893063840003</v>
          </cell>
        </row>
        <row r="701">
          <cell r="A701">
            <v>60000525</v>
          </cell>
          <cell r="B701" t="str">
            <v>Исследование почвы флюриметрическим методом на содержание нефтепродуктов</v>
          </cell>
          <cell r="C701">
            <v>939</v>
          </cell>
          <cell r="D701">
            <v>5</v>
          </cell>
          <cell r="E701">
            <v>440.20620000000002</v>
          </cell>
          <cell r="F701">
            <v>55.722600000000007</v>
          </cell>
          <cell r="G701">
            <v>495.92880000000002</v>
          </cell>
          <cell r="H701">
            <v>168.61579200000003</v>
          </cell>
          <cell r="I701">
            <v>664.54459200000008</v>
          </cell>
          <cell r="K701">
            <v>99.681688800000003</v>
          </cell>
          <cell r="L701">
            <v>764.22628080000004</v>
          </cell>
          <cell r="M701">
            <v>-21.928463039999997</v>
          </cell>
          <cell r="N701">
            <v>2.3352995782747601E-2</v>
          </cell>
          <cell r="O701">
            <v>917.07153696</v>
          </cell>
        </row>
        <row r="702">
          <cell r="A702">
            <v>60000527</v>
          </cell>
          <cell r="B702" t="str">
            <v>Определение массовой концентрации ртути в почве</v>
          </cell>
          <cell r="C702">
            <v>958</v>
          </cell>
          <cell r="D702">
            <v>5</v>
          </cell>
          <cell r="E702">
            <v>440.20620000000002</v>
          </cell>
          <cell r="F702">
            <v>41.799599999999998</v>
          </cell>
          <cell r="G702">
            <v>482.00580000000002</v>
          </cell>
          <cell r="H702">
            <v>163.88197200000002</v>
          </cell>
          <cell r="I702">
            <v>645.88777200000004</v>
          </cell>
          <cell r="K702">
            <v>96.8831658</v>
          </cell>
          <cell r="L702">
            <v>742.77093780000007</v>
          </cell>
          <cell r="M702">
            <v>-66.674874639999985</v>
          </cell>
          <cell r="N702">
            <v>6.9597990229645079E-2</v>
          </cell>
          <cell r="O702">
            <v>891.32512536000002</v>
          </cell>
        </row>
        <row r="703">
          <cell r="A703">
            <v>60000664</v>
          </cell>
          <cell r="B703" t="str">
            <v>Исследование в почве рН</v>
          </cell>
          <cell r="C703">
            <v>268</v>
          </cell>
          <cell r="D703">
            <v>0.75</v>
          </cell>
          <cell r="E703">
            <v>66.030930000000012</v>
          </cell>
          <cell r="F703">
            <v>82.150800000000004</v>
          </cell>
          <cell r="G703">
            <v>148.18173000000002</v>
          </cell>
          <cell r="H703">
            <v>50.38178820000001</v>
          </cell>
          <cell r="I703">
            <v>198.56351820000003</v>
          </cell>
          <cell r="K703">
            <v>29.784527730000004</v>
          </cell>
          <cell r="L703">
            <v>228.34804593000004</v>
          </cell>
          <cell r="M703">
            <v>6.0176551160000145</v>
          </cell>
          <cell r="N703">
            <v>-2.2453937000000052E-2</v>
          </cell>
          <cell r="O703">
            <v>274.01765511600001</v>
          </cell>
        </row>
        <row r="704">
          <cell r="A704">
            <v>60000116</v>
          </cell>
          <cell r="B704" t="str">
            <v>Определение марганца в почве</v>
          </cell>
          <cell r="C704">
            <v>1371</v>
          </cell>
          <cell r="D704">
            <v>5</v>
          </cell>
          <cell r="E704">
            <v>440.20620000000002</v>
          </cell>
          <cell r="F704">
            <v>258.95760000000001</v>
          </cell>
          <cell r="G704">
            <v>699.16380000000004</v>
          </cell>
          <cell r="H704">
            <v>237.71569200000002</v>
          </cell>
          <cell r="I704">
            <v>936.87949200000003</v>
          </cell>
          <cell r="K704">
            <v>140.53192379999999</v>
          </cell>
          <cell r="L704">
            <v>1077.4114158</v>
          </cell>
          <cell r="M704">
            <v>-78.106301040000062</v>
          </cell>
          <cell r="N704">
            <v>5.6970314398249497E-2</v>
          </cell>
          <cell r="O704">
            <v>1292.8936989599999</v>
          </cell>
        </row>
        <row r="705">
          <cell r="A705">
            <v>60000117</v>
          </cell>
          <cell r="B705" t="str">
            <v>Определение сурьмы в почве</v>
          </cell>
          <cell r="C705">
            <v>1376</v>
          </cell>
          <cell r="D705">
            <v>5</v>
          </cell>
          <cell r="E705">
            <v>440.20620000000002</v>
          </cell>
          <cell r="F705">
            <v>253.06200000000001</v>
          </cell>
          <cell r="G705">
            <v>693.26819999999998</v>
          </cell>
          <cell r="H705">
            <v>235.71118800000002</v>
          </cell>
          <cell r="I705">
            <v>928.97938799999997</v>
          </cell>
          <cell r="K705">
            <v>139.3469082</v>
          </cell>
          <cell r="L705">
            <v>1068.3262961999999</v>
          </cell>
          <cell r="M705">
            <v>-94.008444560000271</v>
          </cell>
          <cell r="N705">
            <v>6.8320090523256008E-2</v>
          </cell>
          <cell r="O705">
            <v>1281.9915554399997</v>
          </cell>
        </row>
        <row r="706">
          <cell r="A706">
            <v>60000118</v>
          </cell>
          <cell r="B706" t="str">
            <v>Определение олова в почве</v>
          </cell>
          <cell r="C706">
            <v>1376</v>
          </cell>
          <cell r="D706">
            <v>5</v>
          </cell>
          <cell r="E706">
            <v>440.20620000000002</v>
          </cell>
          <cell r="F706">
            <v>253.04160000000002</v>
          </cell>
          <cell r="G706">
            <v>693.2478000000001</v>
          </cell>
          <cell r="H706">
            <v>235.70425200000005</v>
          </cell>
          <cell r="I706">
            <v>928.95205200000009</v>
          </cell>
          <cell r="K706">
            <v>139.3428078</v>
          </cell>
          <cell r="L706">
            <v>1068.2948598</v>
          </cell>
          <cell r="M706">
            <v>-94.046168240000043</v>
          </cell>
          <cell r="N706">
            <v>6.8347505988372123E-2</v>
          </cell>
          <cell r="O706">
            <v>1281.95383176</v>
          </cell>
        </row>
        <row r="707">
          <cell r="A707">
            <v>60000119</v>
          </cell>
          <cell r="B707" t="str">
            <v>Определение железа в почве</v>
          </cell>
          <cell r="C707">
            <v>1371</v>
          </cell>
          <cell r="D707">
            <v>5</v>
          </cell>
          <cell r="E707">
            <v>440.20620000000002</v>
          </cell>
          <cell r="F707">
            <v>223.5942</v>
          </cell>
          <cell r="G707">
            <v>663.80040000000008</v>
          </cell>
          <cell r="H707">
            <v>225.69213600000003</v>
          </cell>
          <cell r="I707">
            <v>889.49253600000009</v>
          </cell>
          <cell r="K707">
            <v>133.4238804</v>
          </cell>
          <cell r="L707">
            <v>1022.9164164000001</v>
          </cell>
          <cell r="M707">
            <v>-143.50030031999995</v>
          </cell>
          <cell r="N707">
            <v>0.10466834450765861</v>
          </cell>
          <cell r="O707">
            <v>1227.49969968</v>
          </cell>
        </row>
        <row r="708">
          <cell r="A708">
            <v>60000120</v>
          </cell>
          <cell r="B708" t="str">
            <v>Определение селена в почве</v>
          </cell>
          <cell r="C708">
            <v>1371</v>
          </cell>
          <cell r="D708">
            <v>5</v>
          </cell>
          <cell r="E708">
            <v>440.20620000000002</v>
          </cell>
          <cell r="F708">
            <v>222.84959999999998</v>
          </cell>
          <cell r="G708">
            <v>663.05579999999998</v>
          </cell>
          <cell r="H708">
            <v>225.43897200000001</v>
          </cell>
          <cell r="I708">
            <v>888.49477200000001</v>
          </cell>
          <cell r="K708">
            <v>133.27421580000001</v>
          </cell>
          <cell r="L708">
            <v>1021.7689878</v>
          </cell>
          <cell r="M708">
            <v>-144.87721464000015</v>
          </cell>
          <cell r="N708">
            <v>0.10567265838074409</v>
          </cell>
          <cell r="O708">
            <v>1226.1227853599999</v>
          </cell>
        </row>
        <row r="709">
          <cell r="A709">
            <v>60000121</v>
          </cell>
          <cell r="B709" t="str">
            <v>Определение мышьяка в почве</v>
          </cell>
          <cell r="C709">
            <v>1371</v>
          </cell>
          <cell r="D709">
            <v>5</v>
          </cell>
          <cell r="E709">
            <v>440.20620000000002</v>
          </cell>
          <cell r="F709">
            <v>250.57320000000001</v>
          </cell>
          <cell r="G709">
            <v>690.77940000000001</v>
          </cell>
          <cell r="H709">
            <v>234.86499600000002</v>
          </cell>
          <cell r="I709">
            <v>925.64439600000003</v>
          </cell>
          <cell r="K709">
            <v>138.84665939999999</v>
          </cell>
          <cell r="L709">
            <v>1064.4910554000001</v>
          </cell>
          <cell r="M709">
            <v>-93.61073351999994</v>
          </cell>
          <cell r="N709">
            <v>6.8279163763676098E-2</v>
          </cell>
          <cell r="O709">
            <v>1277.3892664800001</v>
          </cell>
        </row>
        <row r="710">
          <cell r="A710">
            <v>60000051</v>
          </cell>
          <cell r="B710" t="str">
            <v>Исследование почвы на содержание меди, цинка, свинца, кадмия методом ИВА</v>
          </cell>
          <cell r="C710">
            <v>1091</v>
          </cell>
          <cell r="D710">
            <v>5.4</v>
          </cell>
          <cell r="E710">
            <v>475.42269600000003</v>
          </cell>
          <cell r="F710">
            <v>9.9551999999999996</v>
          </cell>
          <cell r="G710">
            <v>485.37789600000002</v>
          </cell>
          <cell r="H710">
            <v>165.02848464000002</v>
          </cell>
          <cell r="I710">
            <v>650.40638064000007</v>
          </cell>
          <cell r="K710">
            <v>97.56095709600001</v>
          </cell>
          <cell r="L710">
            <v>747.9673377360001</v>
          </cell>
          <cell r="M710">
            <v>-193.43919471679988</v>
          </cell>
          <cell r="N710">
            <v>0</v>
          </cell>
          <cell r="O710">
            <v>897.56080528320012</v>
          </cell>
        </row>
        <row r="711">
          <cell r="A711">
            <v>60000057</v>
          </cell>
          <cell r="B711" t="str">
            <v>Определение марганца в почве методом ИВА</v>
          </cell>
          <cell r="C711">
            <v>631</v>
          </cell>
          <cell r="D711">
            <v>4.5</v>
          </cell>
          <cell r="E711">
            <v>396.18558000000002</v>
          </cell>
          <cell r="F711">
            <v>6.33</v>
          </cell>
          <cell r="G711">
            <v>402.51558</v>
          </cell>
          <cell r="H711">
            <v>136.85529720000002</v>
          </cell>
          <cell r="I711">
            <v>539.3708772</v>
          </cell>
          <cell r="K711">
            <v>80.905631579999991</v>
          </cell>
          <cell r="L711">
            <v>620.27650877999997</v>
          </cell>
          <cell r="M711">
            <v>113.33181053599992</v>
          </cell>
          <cell r="N711">
            <v>1</v>
          </cell>
          <cell r="O711">
            <v>744.33181053599992</v>
          </cell>
        </row>
        <row r="712">
          <cell r="A712">
            <v>60000058</v>
          </cell>
          <cell r="B712" t="str">
            <v>Определение кобальта в почве методом ИВА</v>
          </cell>
          <cell r="C712">
            <v>488</v>
          </cell>
          <cell r="D712">
            <v>3.5</v>
          </cell>
          <cell r="E712">
            <v>308.14434000000006</v>
          </cell>
          <cell r="F712">
            <v>4.0199999999999996</v>
          </cell>
          <cell r="G712">
            <v>312.16434000000004</v>
          </cell>
          <cell r="H712">
            <v>106.13587560000002</v>
          </cell>
          <cell r="I712">
            <v>418.30021560000006</v>
          </cell>
          <cell r="K712">
            <v>62.745032340000009</v>
          </cell>
          <cell r="L712">
            <v>481.04524794000008</v>
          </cell>
          <cell r="M712">
            <v>89.254297528000052</v>
          </cell>
          <cell r="N712">
            <v>2</v>
          </cell>
          <cell r="O712">
            <v>577.25429752800005</v>
          </cell>
        </row>
        <row r="713">
          <cell r="A713">
            <v>60000059</v>
          </cell>
          <cell r="B713" t="str">
            <v>Определение никеля в почве методом ИВА</v>
          </cell>
          <cell r="C713">
            <v>488</v>
          </cell>
          <cell r="D713">
            <v>3.5</v>
          </cell>
          <cell r="E713">
            <v>308.14434000000006</v>
          </cell>
          <cell r="F713">
            <v>4.0199999999999996</v>
          </cell>
          <cell r="G713">
            <v>312.16434000000004</v>
          </cell>
          <cell r="H713">
            <v>106.13587560000002</v>
          </cell>
          <cell r="I713">
            <v>418.30021560000006</v>
          </cell>
          <cell r="K713">
            <v>62.745032340000009</v>
          </cell>
          <cell r="L713">
            <v>481.04524794000008</v>
          </cell>
          <cell r="M713">
            <v>89.254297528000052</v>
          </cell>
          <cell r="N713">
            <v>3</v>
          </cell>
          <cell r="O713">
            <v>577.25429752800005</v>
          </cell>
        </row>
        <row r="714">
          <cell r="A714">
            <v>60000060</v>
          </cell>
          <cell r="B714" t="str">
            <v>Определение железа в почве методом ИВА</v>
          </cell>
          <cell r="C714">
            <v>631</v>
          </cell>
          <cell r="D714">
            <v>4.5</v>
          </cell>
          <cell r="E714">
            <v>396.18558000000002</v>
          </cell>
          <cell r="F714">
            <v>6.23</v>
          </cell>
          <cell r="G714">
            <v>402.41558000000003</v>
          </cell>
          <cell r="H714">
            <v>136.82129720000003</v>
          </cell>
          <cell r="I714">
            <v>539.23687720000009</v>
          </cell>
          <cell r="K714">
            <v>80.885531580000006</v>
          </cell>
          <cell r="L714">
            <v>620.12240878000011</v>
          </cell>
          <cell r="M714">
            <v>113.14689053600011</v>
          </cell>
          <cell r="N714">
            <v>4</v>
          </cell>
          <cell r="O714">
            <v>744.14689053600011</v>
          </cell>
        </row>
        <row r="715">
          <cell r="A715">
            <v>60000055</v>
          </cell>
          <cell r="B715" t="str">
            <v>Определение мышьяка в почве методом ИВА</v>
          </cell>
          <cell r="C715">
            <v>904</v>
          </cell>
          <cell r="D715">
            <v>6.5</v>
          </cell>
          <cell r="E715">
            <v>572.2680600000001</v>
          </cell>
          <cell r="F715">
            <v>5.98</v>
          </cell>
          <cell r="G715">
            <v>578.24806000000012</v>
          </cell>
          <cell r="H715">
            <v>196.60434040000007</v>
          </cell>
          <cell r="I715">
            <v>774.85240040000019</v>
          </cell>
          <cell r="K715">
            <v>116.22786006000003</v>
          </cell>
          <cell r="L715">
            <v>891.0802604600002</v>
          </cell>
          <cell r="M715">
            <v>165.29631255200024</v>
          </cell>
          <cell r="O715">
            <v>1069.2963125520002</v>
          </cell>
        </row>
        <row r="716">
          <cell r="A716">
            <v>60000056</v>
          </cell>
          <cell r="B716" t="str">
            <v>Определение ртути в почве методом ИВА</v>
          </cell>
          <cell r="C716">
            <v>900</v>
          </cell>
          <cell r="D716">
            <v>6.5</v>
          </cell>
          <cell r="E716">
            <v>572.2680600000001</v>
          </cell>
          <cell r="F716">
            <v>4.1100000000000003</v>
          </cell>
          <cell r="G716">
            <v>576.37806000000012</v>
          </cell>
          <cell r="H716">
            <v>195.96854040000005</v>
          </cell>
          <cell r="I716">
            <v>772.34660040000017</v>
          </cell>
          <cell r="K716">
            <v>115.85199006000002</v>
          </cell>
          <cell r="L716">
            <v>888.19859046000022</v>
          </cell>
          <cell r="M716">
            <v>165.83830855200017</v>
          </cell>
          <cell r="O716">
            <v>1065.8383085520002</v>
          </cell>
        </row>
        <row r="717">
          <cell r="A717" t="str">
            <v>ДЕЗИНФИЦИРУЮЩИЕ СРЕДСТВА</v>
          </cell>
        </row>
        <row r="718">
          <cell r="A718">
            <v>60000228</v>
          </cell>
          <cell r="B718" t="str">
            <v>Исследование дез. средства на основе перекиси водорода</v>
          </cell>
          <cell r="C718">
            <v>257</v>
          </cell>
          <cell r="D718">
            <v>0.95</v>
          </cell>
          <cell r="E718">
            <v>83.639178000000015</v>
          </cell>
          <cell r="F718">
            <v>52.468800000000002</v>
          </cell>
          <cell r="G718">
            <v>136.107978</v>
          </cell>
          <cell r="H718">
            <v>46.276712520000004</v>
          </cell>
          <cell r="I718">
            <v>182.38469051999999</v>
          </cell>
          <cell r="K718">
            <v>27.357703577999999</v>
          </cell>
          <cell r="L718">
            <v>209.74239409799998</v>
          </cell>
          <cell r="M718">
            <v>-5.3091270824000389</v>
          </cell>
          <cell r="N718">
            <v>2.0658082032684977E-2</v>
          </cell>
          <cell r="O718">
            <v>251.69087291759996</v>
          </cell>
        </row>
        <row r="719">
          <cell r="A719">
            <v>60000230</v>
          </cell>
          <cell r="B719" t="str">
            <v>Исследование дез. средств на основе ЧАС (алкил диметил бензинаммония хлорида)</v>
          </cell>
          <cell r="C719">
            <v>1116</v>
          </cell>
          <cell r="D719">
            <v>0.95</v>
          </cell>
          <cell r="E719">
            <v>83.639178000000015</v>
          </cell>
          <cell r="F719">
            <v>472.74960000000004</v>
          </cell>
          <cell r="G719">
            <v>556.388778</v>
          </cell>
          <cell r="H719">
            <v>189.17218452</v>
          </cell>
          <cell r="I719">
            <v>745.56096251999998</v>
          </cell>
          <cell r="K719">
            <v>111.83414437799999</v>
          </cell>
          <cell r="L719">
            <v>857.39510689799999</v>
          </cell>
          <cell r="M719">
            <v>-87.125871722400007</v>
          </cell>
          <cell r="N719">
            <v>7.8069777529032269E-2</v>
          </cell>
          <cell r="O719">
            <v>1028.8741282776</v>
          </cell>
        </row>
        <row r="720">
          <cell r="A720">
            <v>60000419</v>
          </cell>
          <cell r="B720" t="str">
            <v>Исследование дез. средств на основе хлора, кислорода</v>
          </cell>
          <cell r="C720">
            <v>278</v>
          </cell>
          <cell r="D720">
            <v>1.08</v>
          </cell>
          <cell r="E720">
            <v>95.084539200000023</v>
          </cell>
          <cell r="F720">
            <v>54.202800000000003</v>
          </cell>
          <cell r="G720">
            <v>149.28733920000002</v>
          </cell>
          <cell r="H720">
            <v>50.757695328000011</v>
          </cell>
          <cell r="I720">
            <v>200.04503452800003</v>
          </cell>
          <cell r="K720">
            <v>30.006755179200002</v>
          </cell>
          <cell r="L720">
            <v>230.05178970720004</v>
          </cell>
          <cell r="M720">
            <v>-1.9378523513599362</v>
          </cell>
          <cell r="N720">
            <v>6.9706919113666768E-3</v>
          </cell>
          <cell r="O720">
            <v>276.06214764864006</v>
          </cell>
        </row>
        <row r="721">
          <cell r="A721">
            <v>60000420</v>
          </cell>
          <cell r="B721" t="str">
            <v>Исследование дез.средства N,N-бис (3-аминопропил) додециламина</v>
          </cell>
          <cell r="C721">
            <v>230</v>
          </cell>
          <cell r="D721">
            <v>0.95</v>
          </cell>
          <cell r="E721">
            <v>83.639178000000015</v>
          </cell>
          <cell r="F721">
            <v>41.105999999999995</v>
          </cell>
          <cell r="G721">
            <v>124.74517800000001</v>
          </cell>
          <cell r="H721">
            <v>42.413360520000005</v>
          </cell>
          <cell r="I721">
            <v>167.15853852000001</v>
          </cell>
          <cell r="K721">
            <v>25.073780778</v>
          </cell>
          <cell r="L721">
            <v>192.23231929799999</v>
          </cell>
          <cell r="M721">
            <v>0.67878315759998031</v>
          </cell>
          <cell r="N721">
            <v>-2.9512311199999144E-3</v>
          </cell>
          <cell r="O721">
            <v>230.67878315759998</v>
          </cell>
        </row>
        <row r="722">
          <cell r="A722">
            <v>60000422</v>
          </cell>
          <cell r="B722" t="str">
            <v>Исследование дезинфицирующих средств на щелочные компоненты</v>
          </cell>
          <cell r="C722">
            <v>346</v>
          </cell>
          <cell r="D722">
            <v>0.95</v>
          </cell>
          <cell r="E722">
            <v>83.639178000000015</v>
          </cell>
          <cell r="F722">
            <v>102.21419999999999</v>
          </cell>
          <cell r="G722">
            <v>185.85337800000002</v>
          </cell>
          <cell r="H722">
            <v>63.190148520000008</v>
          </cell>
          <cell r="I722">
            <v>249.04352652000003</v>
          </cell>
          <cell r="K722">
            <v>37.356528978</v>
          </cell>
          <cell r="L722">
            <v>286.40005549800003</v>
          </cell>
          <cell r="M722">
            <v>-2.319933402399954</v>
          </cell>
          <cell r="N722">
            <v>6.705009833525879E-3</v>
          </cell>
          <cell r="O722">
            <v>343.68006659760005</v>
          </cell>
        </row>
        <row r="723">
          <cell r="A723" t="str">
            <v>ХИМИЧЕСКОЕ ИССЛЕДОВАНИЕ АТМОСФЕРНОГО   ВОЗДУХА И ВОЗДУХА НЕПРОИЗВОДСТВЕННЫХ ПОМЕЩЕНИЙ</v>
          </cell>
        </row>
        <row r="724">
          <cell r="A724">
            <v>60000001</v>
          </cell>
          <cell r="B72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24">
            <v>350</v>
          </cell>
          <cell r="D724">
            <v>1.83</v>
          </cell>
          <cell r="E724">
            <v>161.11546920000004</v>
          </cell>
          <cell r="F724">
            <v>62.087399999999995</v>
          </cell>
          <cell r="G724">
            <v>223.20286920000004</v>
          </cell>
          <cell r="H724">
            <v>75.888975528000017</v>
          </cell>
          <cell r="I724">
            <v>299.09184472800007</v>
          </cell>
          <cell r="K724">
            <v>44.86377670920001</v>
          </cell>
          <cell r="L724">
            <v>343.95562143720008</v>
          </cell>
          <cell r="M724">
            <v>62.746745724640107</v>
          </cell>
          <cell r="N724">
            <v>-0.1792764163561146</v>
          </cell>
          <cell r="O724">
            <v>412.74674572464011</v>
          </cell>
        </row>
        <row r="725">
          <cell r="A725">
            <v>60000002</v>
          </cell>
          <cell r="B72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5">
            <v>374</v>
          </cell>
          <cell r="D725">
            <v>1.83</v>
          </cell>
          <cell r="E725">
            <v>161.11546920000004</v>
          </cell>
          <cell r="F725">
            <v>48.572399999999995</v>
          </cell>
          <cell r="G725">
            <v>209.68786920000002</v>
          </cell>
          <cell r="H725">
            <v>71.293875528000015</v>
          </cell>
          <cell r="I725">
            <v>280.98174472800002</v>
          </cell>
          <cell r="K725">
            <v>42.147261709200002</v>
          </cell>
          <cell r="L725">
            <v>323.12900643720002</v>
          </cell>
          <cell r="M725">
            <v>13.754807724639988</v>
          </cell>
          <cell r="N725">
            <v>-3.6777560761069486E-2</v>
          </cell>
          <cell r="O725">
            <v>387.75480772463999</v>
          </cell>
        </row>
        <row r="726">
          <cell r="A726">
            <v>60000004</v>
          </cell>
          <cell r="B726" t="str">
            <v>Определение массовой концентрации суммы предельных углеводородов С12-С19 в атмосферном воздухе</v>
          </cell>
          <cell r="C726">
            <v>1070</v>
          </cell>
          <cell r="D726">
            <v>3.5</v>
          </cell>
          <cell r="E726">
            <v>308.14434000000006</v>
          </cell>
          <cell r="F726">
            <v>262.62960000000004</v>
          </cell>
          <cell r="G726">
            <v>570.77394000000004</v>
          </cell>
          <cell r="H726">
            <v>194.06313960000003</v>
          </cell>
          <cell r="I726">
            <v>764.83707960000004</v>
          </cell>
          <cell r="K726">
            <v>114.72556194000001</v>
          </cell>
          <cell r="L726">
            <v>879.56264154000007</v>
          </cell>
          <cell r="M726">
            <v>-14.52483015200005</v>
          </cell>
          <cell r="N726">
            <v>1.3574607618691635E-2</v>
          </cell>
          <cell r="O726">
            <v>1055.475169848</v>
          </cell>
        </row>
        <row r="727">
          <cell r="A727">
            <v>60000528</v>
          </cell>
          <cell r="B72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7">
            <v>325</v>
          </cell>
          <cell r="D727">
            <v>2.5</v>
          </cell>
          <cell r="E727">
            <v>220.10310000000001</v>
          </cell>
          <cell r="F727">
            <v>4.0187999999999997</v>
          </cell>
          <cell r="G727">
            <v>224.12190000000001</v>
          </cell>
          <cell r="H727">
            <v>76.201446000000004</v>
          </cell>
          <cell r="I727">
            <v>300.32334600000002</v>
          </cell>
          <cell r="K727">
            <v>45.048501899999998</v>
          </cell>
          <cell r="L727">
            <v>345.37184790000003</v>
          </cell>
          <cell r="M727">
            <v>89.44621748000003</v>
          </cell>
          <cell r="N727">
            <v>-0.27521913070769238</v>
          </cell>
          <cell r="O727">
            <v>414.44621748000003</v>
          </cell>
        </row>
        <row r="728">
          <cell r="A728">
            <v>60000529</v>
          </cell>
          <cell r="B728" t="str">
            <v>Определение концентрации  диоксида  азота в атмосферном воздухе и воздухе непроизводственных помещений *</v>
          </cell>
          <cell r="C728">
            <v>258</v>
          </cell>
          <cell r="D728">
            <v>1.2</v>
          </cell>
          <cell r="E728">
            <v>105.64948800000001</v>
          </cell>
          <cell r="F728">
            <v>185.589</v>
          </cell>
          <cell r="G728">
            <v>291.23848800000002</v>
          </cell>
          <cell r="H728">
            <v>99.021085920000019</v>
          </cell>
          <cell r="I728">
            <v>390.25957392000004</v>
          </cell>
          <cell r="K728">
            <v>58.538936088</v>
          </cell>
          <cell r="L728">
            <v>448.79851000800005</v>
          </cell>
          <cell r="M728">
            <v>280.55821200960008</v>
          </cell>
          <cell r="N728">
            <v>-1.0874349302697677</v>
          </cell>
          <cell r="O728">
            <v>538.55821200960008</v>
          </cell>
        </row>
        <row r="729">
          <cell r="A729">
            <v>60000530</v>
          </cell>
          <cell r="B729" t="str">
            <v>Определение концентрации  фенола в атмосферном воздухе и воздухе непроизводственных помещений*</v>
          </cell>
          <cell r="C729">
            <v>220</v>
          </cell>
          <cell r="D729">
            <v>1.1000000000000001</v>
          </cell>
          <cell r="E729">
            <v>96.845364000000004</v>
          </cell>
          <cell r="F729">
            <v>21.5322</v>
          </cell>
          <cell r="G729">
            <v>118.37756400000001</v>
          </cell>
          <cell r="H729">
            <v>40.248371760000005</v>
          </cell>
          <cell r="I729">
            <v>158.62593576</v>
          </cell>
          <cell r="K729">
            <v>23.793890363999999</v>
          </cell>
          <cell r="L729">
            <v>182.419826124</v>
          </cell>
          <cell r="M729">
            <v>-1.0962086512000155</v>
          </cell>
          <cell r="N729">
            <v>4.9827665963637071E-3</v>
          </cell>
          <cell r="O729">
            <v>218.90379134879998</v>
          </cell>
        </row>
        <row r="730">
          <cell r="A730">
            <v>60000531</v>
          </cell>
          <cell r="B730" t="str">
            <v>Определение концентрации  формальдегида в атмосферном воздухе и воздухе непроизводственных помещений*</v>
          </cell>
          <cell r="C730">
            <v>246</v>
          </cell>
          <cell r="D730">
            <v>1.83</v>
          </cell>
          <cell r="E730">
            <v>161.11546920000004</v>
          </cell>
          <cell r="F730">
            <v>1.5912000000000002</v>
          </cell>
          <cell r="G730">
            <v>162.70666920000002</v>
          </cell>
          <cell r="H730">
            <v>55.320267528000009</v>
          </cell>
          <cell r="I730">
            <v>218.02693672800004</v>
          </cell>
          <cell r="K730">
            <v>32.704040509200006</v>
          </cell>
          <cell r="L730">
            <v>250.73097723720005</v>
          </cell>
          <cell r="M730">
            <v>54.877172684640072</v>
          </cell>
          <cell r="N730">
            <v>-0.22307793774243931</v>
          </cell>
          <cell r="O730">
            <v>300.87717268464007</v>
          </cell>
        </row>
        <row r="731">
          <cell r="A731">
            <v>60000532</v>
          </cell>
          <cell r="B731" t="str">
            <v>Определение концентрации  серной кислоты в атмосферном воздухе и воздухе непроизводственных помещений*</v>
          </cell>
          <cell r="C731">
            <v>234</v>
          </cell>
          <cell r="D731">
            <v>1</v>
          </cell>
          <cell r="E731">
            <v>88.041240000000016</v>
          </cell>
          <cell r="F731">
            <v>31.854600000000001</v>
          </cell>
          <cell r="G731">
            <v>119.89584000000002</v>
          </cell>
          <cell r="H731">
            <v>40.764585600000011</v>
          </cell>
          <cell r="I731">
            <v>160.66042560000002</v>
          </cell>
          <cell r="K731">
            <v>24.099063840000003</v>
          </cell>
          <cell r="L731">
            <v>184.75948944000004</v>
          </cell>
          <cell r="M731">
            <v>-12.288612671999971</v>
          </cell>
          <cell r="N731">
            <v>5.2515438769230642E-2</v>
          </cell>
          <cell r="O731">
            <v>221.71138732800003</v>
          </cell>
        </row>
        <row r="732">
          <cell r="A732">
            <v>60000533</v>
          </cell>
          <cell r="B732" t="str">
            <v>Определение концентрации  сероводорода в атмосферном воздухе и воздухе непроизводственных помещений*</v>
          </cell>
          <cell r="C732">
            <v>258</v>
          </cell>
          <cell r="D732">
            <v>1.2</v>
          </cell>
          <cell r="E732">
            <v>105.64948800000001</v>
          </cell>
          <cell r="F732">
            <v>22.0932</v>
          </cell>
          <cell r="G732">
            <v>127.742688</v>
          </cell>
          <cell r="H732">
            <v>43.432513920000005</v>
          </cell>
          <cell r="I732">
            <v>171.17520192000001</v>
          </cell>
          <cell r="K732">
            <v>25.676280288000001</v>
          </cell>
          <cell r="L732">
            <v>196.85148220799999</v>
          </cell>
          <cell r="M732">
            <v>-21.778221350400031</v>
          </cell>
          <cell r="N732">
            <v>8.4411710660465239E-2</v>
          </cell>
          <cell r="O732">
            <v>236.22177864959997</v>
          </cell>
        </row>
        <row r="733">
          <cell r="A733">
            <v>60000534</v>
          </cell>
          <cell r="B733" t="str">
            <v>Определение концентрации  двуокиси марганца в атмосферном воздухе и воздухе производственных помещений*</v>
          </cell>
          <cell r="C733">
            <v>393</v>
          </cell>
          <cell r="D733">
            <v>3</v>
          </cell>
          <cell r="E733">
            <v>264.12372000000005</v>
          </cell>
          <cell r="F733">
            <v>20.328600000000002</v>
          </cell>
          <cell r="G733">
            <v>284.45232000000004</v>
          </cell>
          <cell r="H733">
            <v>96.713788800000017</v>
          </cell>
          <cell r="I733">
            <v>381.16610880000007</v>
          </cell>
          <cell r="K733">
            <v>57.174916320000008</v>
          </cell>
          <cell r="L733">
            <v>438.3410251200001</v>
          </cell>
          <cell r="M733">
            <v>133.00923014400007</v>
          </cell>
          <cell r="N733">
            <v>-0.33844587822900779</v>
          </cell>
          <cell r="O733">
            <v>526.00923014400007</v>
          </cell>
        </row>
        <row r="734">
          <cell r="A734">
            <v>60000535</v>
          </cell>
          <cell r="B734" t="str">
            <v>Определение концентрации  ванадия в атмосферном воздухе*</v>
          </cell>
          <cell r="C734">
            <v>393</v>
          </cell>
          <cell r="D734">
            <v>3</v>
          </cell>
          <cell r="E734">
            <v>264.12372000000005</v>
          </cell>
          <cell r="F734">
            <v>19.808400000000002</v>
          </cell>
          <cell r="G734">
            <v>283.93212000000005</v>
          </cell>
          <cell r="H734">
            <v>96.536920800000019</v>
          </cell>
          <cell r="I734">
            <v>380.46904080000007</v>
          </cell>
          <cell r="K734">
            <v>57.070356120000007</v>
          </cell>
          <cell r="L734">
            <v>437.53939692000006</v>
          </cell>
          <cell r="M734">
            <v>132.04727630400009</v>
          </cell>
          <cell r="N734">
            <v>-0.33599815853435139</v>
          </cell>
          <cell r="O734">
            <v>525.04727630400009</v>
          </cell>
        </row>
        <row r="735">
          <cell r="A735">
            <v>60000035</v>
          </cell>
          <cell r="B735" t="str">
            <v>Определение концентрации углесодержащего аэрозоля (сажи) в атмосферном воздухе и воздухе непроизводственных помещений</v>
          </cell>
          <cell r="C735">
            <v>450</v>
          </cell>
          <cell r="D735">
            <v>2.17</v>
          </cell>
          <cell r="E735">
            <v>191.0494908</v>
          </cell>
          <cell r="F735">
            <v>49.47</v>
          </cell>
          <cell r="G735">
            <v>240.5194908</v>
          </cell>
          <cell r="H735">
            <v>81.776626872000008</v>
          </cell>
          <cell r="I735">
            <v>322.29611767200004</v>
          </cell>
          <cell r="K735">
            <v>48.344417650800004</v>
          </cell>
          <cell r="L735">
            <v>370.64053532280002</v>
          </cell>
          <cell r="M735">
            <v>-5.2313576126400108</v>
          </cell>
          <cell r="N735">
            <v>1.1625239139200024E-2</v>
          </cell>
          <cell r="O735">
            <v>444.76864238735999</v>
          </cell>
        </row>
        <row r="736">
          <cell r="A736">
            <v>60000036</v>
          </cell>
          <cell r="B736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736">
            <v>1439</v>
          </cell>
          <cell r="D736">
            <v>8</v>
          </cell>
          <cell r="E736">
            <v>704.32992000000013</v>
          </cell>
          <cell r="F736">
            <v>0</v>
          </cell>
          <cell r="G736">
            <v>704.32992000000013</v>
          </cell>
          <cell r="H736">
            <v>239.47217280000007</v>
          </cell>
          <cell r="I736">
            <v>943.8020928000002</v>
          </cell>
          <cell r="K736">
            <v>141.57031392000002</v>
          </cell>
          <cell r="L736">
            <v>1085.3724067200003</v>
          </cell>
          <cell r="M736">
            <v>-136.5531119359996</v>
          </cell>
          <cell r="N736">
            <v>9.4894448878387494E-2</v>
          </cell>
          <cell r="O736">
            <v>1302.4468880640004</v>
          </cell>
        </row>
        <row r="737">
          <cell r="A737">
            <v>60000537</v>
          </cell>
          <cell r="B7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7">
            <v>208</v>
          </cell>
          <cell r="D737">
            <v>1</v>
          </cell>
          <cell r="E737">
            <v>88.041240000000016</v>
          </cell>
          <cell r="F737">
            <v>16.462800000000001</v>
          </cell>
          <cell r="G737">
            <v>104.50404000000002</v>
          </cell>
          <cell r="H737">
            <v>35.531373600000009</v>
          </cell>
          <cell r="I737">
            <v>140.03541360000003</v>
          </cell>
          <cell r="K737">
            <v>21.005312040000003</v>
          </cell>
          <cell r="L737">
            <v>161.04072564000003</v>
          </cell>
          <cell r="M737">
            <v>-14.751129231999954</v>
          </cell>
          <cell r="N737">
            <v>7.0918890538461316E-2</v>
          </cell>
          <cell r="O737">
            <v>193.24887076800005</v>
          </cell>
        </row>
        <row r="738">
          <cell r="A738">
            <v>60000538</v>
          </cell>
          <cell r="B738" t="str">
            <v>Определение концентрации  хлора в атмосферном воздухе и воздухе непроизводственных помещений*</v>
          </cell>
          <cell r="C738">
            <v>250</v>
          </cell>
          <cell r="D738">
            <v>1.17</v>
          </cell>
          <cell r="E738">
            <v>103.0082508</v>
          </cell>
          <cell r="F738">
            <v>21.6342</v>
          </cell>
          <cell r="G738">
            <v>124.64245080000001</v>
          </cell>
          <cell r="H738">
            <v>42.378433272000002</v>
          </cell>
          <cell r="I738">
            <v>167.020884072</v>
          </cell>
          <cell r="K738">
            <v>25.053132610799999</v>
          </cell>
          <cell r="L738">
            <v>192.07401668279999</v>
          </cell>
          <cell r="M738">
            <v>-19.511179980640009</v>
          </cell>
          <cell r="N738">
            <v>7.8044719922560041E-2</v>
          </cell>
          <cell r="O738">
            <v>230.48882001935999</v>
          </cell>
        </row>
        <row r="739">
          <cell r="A739">
            <v>60000539</v>
          </cell>
          <cell r="B739" t="str">
            <v>Определение концентрации окиси углерода в атмосферном воздухе и воздухе непроизводственных помещений*</v>
          </cell>
          <cell r="C739">
            <v>339</v>
          </cell>
          <cell r="D739">
            <v>1.2</v>
          </cell>
          <cell r="E739">
            <v>105.64948800000001</v>
          </cell>
          <cell r="F739">
            <v>54.988199999999999</v>
          </cell>
          <cell r="G739">
            <v>160.637688</v>
          </cell>
          <cell r="H739">
            <v>54.616813920000006</v>
          </cell>
          <cell r="I739">
            <v>215.25450192</v>
          </cell>
          <cell r="K739">
            <v>32.288175287999998</v>
          </cell>
          <cell r="L739">
            <v>247.54267720799999</v>
          </cell>
          <cell r="M739">
            <v>-41.948787350400039</v>
          </cell>
          <cell r="N739">
            <v>0.12374273554690277</v>
          </cell>
          <cell r="O739">
            <v>297.05121264959996</v>
          </cell>
        </row>
        <row r="740">
          <cell r="A740">
            <v>60000540</v>
          </cell>
          <cell r="B740" t="str">
            <v>Определение концентрации  свинца в атмосферном воздухе и в воздухе закрытых непроизводственных помещений*</v>
          </cell>
          <cell r="C740">
            <v>593</v>
          </cell>
          <cell r="D740">
            <v>3</v>
          </cell>
          <cell r="E740">
            <v>264.12372000000005</v>
          </cell>
          <cell r="F740">
            <v>24.734999999999999</v>
          </cell>
          <cell r="G740">
            <v>288.85872000000006</v>
          </cell>
          <cell r="H740">
            <v>98.211964800000032</v>
          </cell>
          <cell r="I740">
            <v>387.07068480000009</v>
          </cell>
          <cell r="K740">
            <v>58.060602720000013</v>
          </cell>
          <cell r="L740">
            <v>445.13128752000011</v>
          </cell>
          <cell r="M740">
            <v>-58.842454975999885</v>
          </cell>
          <cell r="N740">
            <v>9.922842323102847E-2</v>
          </cell>
          <cell r="O740">
            <v>534.15754502400011</v>
          </cell>
        </row>
        <row r="741">
          <cell r="A741">
            <v>60000541</v>
          </cell>
          <cell r="B7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41">
            <v>492</v>
          </cell>
          <cell r="D741">
            <v>1.8</v>
          </cell>
          <cell r="E741">
            <v>158.47423200000003</v>
          </cell>
          <cell r="F741">
            <v>206.20320000000001</v>
          </cell>
          <cell r="G741">
            <v>364.67743200000007</v>
          </cell>
          <cell r="H741">
            <v>123.99032688000003</v>
          </cell>
          <cell r="I741">
            <v>488.66775888000006</v>
          </cell>
          <cell r="K741">
            <v>73.30016383200001</v>
          </cell>
          <cell r="L741">
            <v>561.96792271200002</v>
          </cell>
          <cell r="M741">
            <v>182.36150725439995</v>
          </cell>
          <cell r="N741">
            <v>-0.37065347002926818</v>
          </cell>
          <cell r="O741">
            <v>674.36150725439995</v>
          </cell>
        </row>
        <row r="742">
          <cell r="A742">
            <v>60000542</v>
          </cell>
          <cell r="B742" t="str">
            <v>Определение концентрации  аммиака в атмосферном воздухе и воздухе непроизводственных помещений*</v>
          </cell>
          <cell r="C742">
            <v>430</v>
          </cell>
          <cell r="D742">
            <v>2.42</v>
          </cell>
          <cell r="E742">
            <v>213.0598008</v>
          </cell>
          <cell r="F742">
            <v>205.3056</v>
          </cell>
          <cell r="G742">
            <v>418.36540079999997</v>
          </cell>
          <cell r="H742">
            <v>142.24423627199999</v>
          </cell>
          <cell r="I742">
            <v>560.60963707199994</v>
          </cell>
          <cell r="K742">
            <v>84.091445560799983</v>
          </cell>
          <cell r="L742">
            <v>644.70108263279997</v>
          </cell>
          <cell r="M742">
            <v>343.64129915935996</v>
          </cell>
          <cell r="N742">
            <v>-0.79916581199851155</v>
          </cell>
          <cell r="O742">
            <v>773.64129915935996</v>
          </cell>
        </row>
        <row r="743">
          <cell r="A743">
            <v>60000543</v>
          </cell>
          <cell r="B743" t="str">
            <v>Определение концентрации  ртути в атмосферном воздухе*</v>
          </cell>
          <cell r="C743">
            <v>430</v>
          </cell>
          <cell r="D743">
            <v>0.5</v>
          </cell>
          <cell r="E743">
            <v>44.020620000000008</v>
          </cell>
          <cell r="F743">
            <v>188.70000000000002</v>
          </cell>
          <cell r="G743">
            <v>232.72062000000003</v>
          </cell>
          <cell r="H743">
            <v>79.125010800000013</v>
          </cell>
          <cell r="I743">
            <v>311.84563080000004</v>
          </cell>
          <cell r="K743">
            <v>46.776844620000006</v>
          </cell>
          <cell r="L743">
            <v>358.62247542000006</v>
          </cell>
          <cell r="M743">
            <v>0.34697050400006901</v>
          </cell>
          <cell r="N743">
            <v>-8.0690814883736979E-4</v>
          </cell>
          <cell r="O743">
            <v>430.34697050400007</v>
          </cell>
        </row>
        <row r="744">
          <cell r="A744">
            <v>60000544</v>
          </cell>
          <cell r="B744" t="str">
            <v>Хромато-масс-спектрометрическое определение полициклических ароматических углеводородов в воздухе</v>
          </cell>
          <cell r="C744">
            <v>1500</v>
          </cell>
          <cell r="D744">
            <v>7</v>
          </cell>
          <cell r="E744">
            <v>616.28868000000011</v>
          </cell>
          <cell r="F744">
            <v>173.1858</v>
          </cell>
          <cell r="G744">
            <v>789.47448000000009</v>
          </cell>
          <cell r="H744">
            <v>268.42132320000007</v>
          </cell>
          <cell r="I744">
            <v>1057.8958032</v>
          </cell>
          <cell r="K744">
            <v>158.68437048000001</v>
          </cell>
          <cell r="L744">
            <v>1216.5801736800001</v>
          </cell>
          <cell r="M744">
            <v>-40.103791583999964</v>
          </cell>
          <cell r="N744">
            <v>2.6735861055999975E-2</v>
          </cell>
          <cell r="O744">
            <v>1459.896208416</v>
          </cell>
        </row>
        <row r="745">
          <cell r="A745">
            <v>60000545</v>
          </cell>
          <cell r="B745" t="str">
            <v>Определение оксида азота в атмосферном воздухе и воздухе непроизводственных помещений*</v>
          </cell>
          <cell r="C745">
            <v>321</v>
          </cell>
          <cell r="D745">
            <v>1.33</v>
          </cell>
          <cell r="E745">
            <v>117.09484920000003</v>
          </cell>
          <cell r="F745">
            <v>262.90500000000003</v>
          </cell>
          <cell r="G745">
            <v>379.99984920000009</v>
          </cell>
          <cell r="H745">
            <v>129.19994872800004</v>
          </cell>
          <cell r="I745">
            <v>509.19979792800012</v>
          </cell>
          <cell r="K745">
            <v>76.37996968920001</v>
          </cell>
          <cell r="L745">
            <v>585.5797676172001</v>
          </cell>
          <cell r="M745">
            <v>381.6957211406401</v>
          </cell>
          <cell r="N745">
            <v>-1.1890832434287855</v>
          </cell>
          <cell r="O745">
            <v>702.6957211406401</v>
          </cell>
        </row>
        <row r="746">
          <cell r="A746">
            <v>60000546</v>
          </cell>
          <cell r="B746" t="str">
            <v>Выезд на отбор проб</v>
          </cell>
          <cell r="C746">
            <v>400</v>
          </cell>
          <cell r="D746">
            <v>2</v>
          </cell>
          <cell r="E746">
            <v>176.08248000000003</v>
          </cell>
          <cell r="F746">
            <v>32.64</v>
          </cell>
          <cell r="G746">
            <v>208.72248000000002</v>
          </cell>
          <cell r="H746">
            <v>70.965643200000017</v>
          </cell>
          <cell r="I746">
            <v>279.68812320000006</v>
          </cell>
          <cell r="K746">
            <v>41.953218480000011</v>
          </cell>
          <cell r="L746">
            <v>321.6413416800001</v>
          </cell>
          <cell r="M746">
            <v>-14.030389983999896</v>
          </cell>
          <cell r="N746">
            <v>3.5075974959999742E-2</v>
          </cell>
          <cell r="O746">
            <v>385.9696100160001</v>
          </cell>
        </row>
        <row r="747">
          <cell r="A747">
            <v>60001003</v>
          </cell>
          <cell r="B747" t="str">
            <v>Определение концентрации фенола в воздухе непроизводственных помещений*</v>
          </cell>
          <cell r="C747">
            <v>402</v>
          </cell>
          <cell r="D747">
            <v>2</v>
          </cell>
          <cell r="E747">
            <v>176.08248000000003</v>
          </cell>
          <cell r="F747">
            <v>41.697600000000001</v>
          </cell>
          <cell r="G747">
            <v>217.78008000000003</v>
          </cell>
          <cell r="H747">
            <v>74.045227200000014</v>
          </cell>
          <cell r="I747">
            <v>291.82530720000005</v>
          </cell>
          <cell r="K747">
            <v>43.773796080000004</v>
          </cell>
          <cell r="L747">
            <v>335.59910328000007</v>
          </cell>
          <cell r="M747">
            <v>0.71892393600006699</v>
          </cell>
          <cell r="N747">
            <v>-1.7883680000001666E-3</v>
          </cell>
          <cell r="O747">
            <v>402.71892393600007</v>
          </cell>
        </row>
        <row r="748">
          <cell r="A748">
            <v>60001004</v>
          </cell>
          <cell r="B748" t="str">
            <v>Определение концентрации хрома ( VI ) оксида в атмосферном воздухе и воздухе непроизводственных помещений*</v>
          </cell>
          <cell r="C748">
            <v>297</v>
          </cell>
          <cell r="D748">
            <v>1.33</v>
          </cell>
          <cell r="E748">
            <v>117.09484920000003</v>
          </cell>
          <cell r="F748">
            <v>43.400999999999996</v>
          </cell>
          <cell r="G748">
            <v>160.49584920000001</v>
          </cell>
          <cell r="H748">
            <v>54.568588728000009</v>
          </cell>
          <cell r="I748">
            <v>215.06443792800002</v>
          </cell>
          <cell r="K748">
            <v>32.259665689199998</v>
          </cell>
          <cell r="L748">
            <v>247.32410361720002</v>
          </cell>
          <cell r="M748">
            <v>-0.21107565936000583</v>
          </cell>
          <cell r="N748">
            <v>7.1069245575759536E-4</v>
          </cell>
          <cell r="O748">
            <v>296.78892434063999</v>
          </cell>
        </row>
        <row r="749">
          <cell r="A749">
            <v>60000670</v>
          </cell>
          <cell r="B749" t="str">
            <v>Определение концентрации акролеина в атмосферном воздухе и воздухе замкнутых непроизводственных помещений</v>
          </cell>
          <cell r="C749">
            <v>395</v>
          </cell>
          <cell r="D749">
            <v>1.75</v>
          </cell>
          <cell r="E749">
            <v>154.07217000000003</v>
          </cell>
          <cell r="F749">
            <v>42.595199999999998</v>
          </cell>
          <cell r="G749">
            <v>196.66737000000003</v>
          </cell>
          <cell r="H749">
            <v>66.866905800000012</v>
          </cell>
          <cell r="I749">
            <v>263.53427580000005</v>
          </cell>
          <cell r="K749">
            <v>39.530141370000003</v>
          </cell>
          <cell r="L749">
            <v>303.06441717000007</v>
          </cell>
          <cell r="M749">
            <v>-31.322699395999905</v>
          </cell>
          <cell r="N749">
            <v>7.9297973154430143E-2</v>
          </cell>
          <cell r="O749">
            <v>363.6773006040001</v>
          </cell>
        </row>
        <row r="750">
          <cell r="A750">
            <v>60000671</v>
          </cell>
          <cell r="B750" t="str">
            <v>Определение концентрации цинка в атмосферном воздухе и воздухе замкнутых непроизводственных помещений</v>
          </cell>
          <cell r="C750">
            <v>716</v>
          </cell>
          <cell r="D750">
            <v>3.42</v>
          </cell>
          <cell r="E750">
            <v>301.10104080000002</v>
          </cell>
          <cell r="F750">
            <v>52.315800000000003</v>
          </cell>
          <cell r="G750">
            <v>353.41684080000005</v>
          </cell>
          <cell r="H750">
            <v>120.16172587200002</v>
          </cell>
          <cell r="I750">
            <v>473.57856667200008</v>
          </cell>
          <cell r="K750">
            <v>71.036785000800009</v>
          </cell>
          <cell r="L750">
            <v>544.6153516728001</v>
          </cell>
          <cell r="M750">
            <v>-62.461577992639945</v>
          </cell>
          <cell r="N750">
            <v>8.7236840771843502E-2</v>
          </cell>
          <cell r="O750">
            <v>653.53842200736005</v>
          </cell>
        </row>
        <row r="751">
          <cell r="A751">
            <v>60000672</v>
          </cell>
          <cell r="B751" t="str">
            <v>Определение концентрации кадмия в атмосферном воздухе и воздухе замкнутых непроизводственных помещений</v>
          </cell>
          <cell r="C751">
            <v>716</v>
          </cell>
          <cell r="D751">
            <v>3.42</v>
          </cell>
          <cell r="E751">
            <v>301.10104080000002</v>
          </cell>
          <cell r="F751">
            <v>52.315800000000003</v>
          </cell>
          <cell r="G751">
            <v>353.41684080000005</v>
          </cell>
          <cell r="H751">
            <v>120.16172587200002</v>
          </cell>
          <cell r="I751">
            <v>473.57856667200008</v>
          </cell>
          <cell r="K751">
            <v>71.036785000800009</v>
          </cell>
          <cell r="L751">
            <v>544.6153516728001</v>
          </cell>
          <cell r="M751">
            <v>-62.461577992639945</v>
          </cell>
          <cell r="N751">
            <v>8.7236840771843502E-2</v>
          </cell>
          <cell r="O751">
            <v>653.53842200736005</v>
          </cell>
        </row>
        <row r="752">
          <cell r="A752">
            <v>60000673</v>
          </cell>
          <cell r="B752" t="str">
            <v>Определение концентрации меди в атмосферном воздухе и воздухе замкнутых непроизводственных помещений</v>
          </cell>
          <cell r="C752">
            <v>716</v>
          </cell>
          <cell r="D752">
            <v>3.42</v>
          </cell>
          <cell r="E752">
            <v>301.10104080000002</v>
          </cell>
          <cell r="F752">
            <v>52.315800000000003</v>
          </cell>
          <cell r="G752">
            <v>353.41684080000005</v>
          </cell>
          <cell r="H752">
            <v>120.16172587200002</v>
          </cell>
          <cell r="I752">
            <v>473.57856667200008</v>
          </cell>
          <cell r="K752">
            <v>71.036785000800009</v>
          </cell>
          <cell r="L752">
            <v>544.6153516728001</v>
          </cell>
          <cell r="M752">
            <v>-62.461577992639945</v>
          </cell>
          <cell r="N752">
            <v>8.7236840771843502E-2</v>
          </cell>
          <cell r="O752">
            <v>653.53842200736005</v>
          </cell>
        </row>
        <row r="753">
          <cell r="A753">
            <v>60000674</v>
          </cell>
          <cell r="B753" t="str">
            <v>Определение концентрации никеля в атмосферном воздухе и воздухе замкнутых непроизводственных помещений</v>
          </cell>
          <cell r="C753">
            <v>716</v>
          </cell>
          <cell r="D753">
            <v>3.42</v>
          </cell>
          <cell r="E753">
            <v>301.10104080000002</v>
          </cell>
          <cell r="F753">
            <v>52.315800000000003</v>
          </cell>
          <cell r="G753">
            <v>353.41684080000005</v>
          </cell>
          <cell r="H753">
            <v>120.16172587200002</v>
          </cell>
          <cell r="I753">
            <v>473.57856667200008</v>
          </cell>
          <cell r="K753">
            <v>71.036785000800009</v>
          </cell>
          <cell r="L753">
            <v>544.6153516728001</v>
          </cell>
          <cell r="M753">
            <v>-62.461577992639945</v>
          </cell>
          <cell r="N753">
            <v>8.7236840771843502E-2</v>
          </cell>
          <cell r="O753">
            <v>653.53842200736005</v>
          </cell>
        </row>
        <row r="754">
          <cell r="A754">
            <v>60000691</v>
          </cell>
          <cell r="B7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54">
            <v>332</v>
          </cell>
          <cell r="D754">
            <v>1.5</v>
          </cell>
          <cell r="E754">
            <v>132.06186000000002</v>
          </cell>
          <cell r="F754">
            <v>0</v>
          </cell>
          <cell r="G754">
            <v>132.06186000000002</v>
          </cell>
          <cell r="H754">
            <v>44.901032400000013</v>
          </cell>
          <cell r="I754">
            <v>176.96289240000004</v>
          </cell>
          <cell r="K754">
            <v>26.544433860000005</v>
          </cell>
          <cell r="L754">
            <v>203.50732626000004</v>
          </cell>
          <cell r="M754">
            <v>-87.791208487999967</v>
          </cell>
          <cell r="N754">
            <v>0.26443135086746977</v>
          </cell>
          <cell r="O754">
            <v>244.20879151200003</v>
          </cell>
        </row>
        <row r="755">
          <cell r="A755">
            <v>60000693</v>
          </cell>
          <cell r="B755" t="str">
            <v>Определение железа в атмосферном воздухе и воздухе непроизводственных помещений</v>
          </cell>
          <cell r="C755">
            <v>807</v>
          </cell>
          <cell r="D755">
            <v>3.42</v>
          </cell>
          <cell r="E755">
            <v>301.10104080000002</v>
          </cell>
          <cell r="F755">
            <v>105.9984</v>
          </cell>
          <cell r="G755">
            <v>407.09944080000002</v>
          </cell>
          <cell r="H755">
            <v>138.41380987200003</v>
          </cell>
          <cell r="I755">
            <v>545.51325067200003</v>
          </cell>
          <cell r="K755">
            <v>81.826987600799995</v>
          </cell>
          <cell r="L755">
            <v>627.34023827279998</v>
          </cell>
          <cell r="M755">
            <v>-54.191714072640025</v>
          </cell>
          <cell r="N755">
            <v>6.7152062047881073E-2</v>
          </cell>
          <cell r="O755">
            <v>752.80828592735998</v>
          </cell>
        </row>
        <row r="756">
          <cell r="A756">
            <v>60000694</v>
          </cell>
          <cell r="B756" t="str">
            <v>Определение никотина в атмосферном воздухе и воздухе непроизводственных помещений</v>
          </cell>
          <cell r="C756">
            <v>1612</v>
          </cell>
          <cell r="D756">
            <v>5</v>
          </cell>
          <cell r="E756">
            <v>440.20620000000002</v>
          </cell>
          <cell r="F756">
            <v>325.70639999999997</v>
          </cell>
          <cell r="G756">
            <v>765.9126</v>
          </cell>
          <cell r="H756">
            <v>260.41028399999999</v>
          </cell>
          <cell r="I756">
            <v>1026.3228839999999</v>
          </cell>
          <cell r="K756">
            <v>153.94843259999999</v>
          </cell>
          <cell r="L756">
            <v>1180.2713165999999</v>
          </cell>
          <cell r="M756">
            <v>-195.67442008000012</v>
          </cell>
          <cell r="N756">
            <v>0.12138611667493804</v>
          </cell>
          <cell r="O756">
            <v>1416.3255799199999</v>
          </cell>
        </row>
        <row r="757">
          <cell r="A757">
            <v>60000695</v>
          </cell>
          <cell r="B7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57">
            <v>478</v>
          </cell>
          <cell r="D757">
            <v>2.5</v>
          </cell>
          <cell r="E757">
            <v>220.10310000000001</v>
          </cell>
          <cell r="F757">
            <v>380.50080000000003</v>
          </cell>
          <cell r="G757">
            <v>600.60390000000007</v>
          </cell>
          <cell r="H757">
            <v>204.20532600000004</v>
          </cell>
          <cell r="I757">
            <v>804.80922600000008</v>
          </cell>
          <cell r="K757">
            <v>120.72138390000001</v>
          </cell>
          <cell r="L757">
            <v>925.53060990000006</v>
          </cell>
          <cell r="M757">
            <v>632.63673188000007</v>
          </cell>
          <cell r="N757">
            <v>-1.3235078072803348</v>
          </cell>
          <cell r="O757">
            <v>1110.6367318800001</v>
          </cell>
        </row>
        <row r="758">
          <cell r="A758" t="str">
            <v>ХИМИЧЕСКОЕ ИССЛЕДОВАНИЕ ВОЗДУХА РАБОЧЕЙ ЗОНЫ ЭКСПРЕСС-МЕТОДОМ</v>
          </cell>
        </row>
        <row r="759">
          <cell r="A759">
            <v>60000610</v>
          </cell>
          <cell r="B759" t="str">
            <v>Определение концентрации окислов азота экспресс методом в воздухе рабочей зоны</v>
          </cell>
          <cell r="C759">
            <v>737</v>
          </cell>
          <cell r="D759">
            <v>3</v>
          </cell>
          <cell r="E759">
            <v>264.12372000000005</v>
          </cell>
          <cell r="F759">
            <v>382.5</v>
          </cell>
          <cell r="G759">
            <v>646.62372000000005</v>
          </cell>
          <cell r="H759">
            <v>219.85206480000002</v>
          </cell>
          <cell r="I759">
            <v>866.47578480000004</v>
          </cell>
          <cell r="K759">
            <v>129.97136771999999</v>
          </cell>
          <cell r="L759">
            <v>996.44715252000003</v>
          </cell>
          <cell r="M759">
            <v>458.73658302400008</v>
          </cell>
          <cell r="N759">
            <v>-0.62243769745454558</v>
          </cell>
          <cell r="O759">
            <v>1195.7365830240001</v>
          </cell>
        </row>
        <row r="760">
          <cell r="A760">
            <v>60000611</v>
          </cell>
          <cell r="B760" t="str">
            <v>Определение концентрации  аммиака экспресс методом в воздухе рабочей зоны</v>
          </cell>
          <cell r="C760">
            <v>737</v>
          </cell>
          <cell r="D760">
            <v>3</v>
          </cell>
          <cell r="E760">
            <v>264.12372000000005</v>
          </cell>
          <cell r="F760">
            <v>382.5</v>
          </cell>
          <cell r="G760">
            <v>646.62372000000005</v>
          </cell>
          <cell r="H760">
            <v>219.85206480000002</v>
          </cell>
          <cell r="I760">
            <v>866.47578480000004</v>
          </cell>
          <cell r="K760">
            <v>129.97136771999999</v>
          </cell>
          <cell r="L760">
            <v>996.44715252000003</v>
          </cell>
          <cell r="M760">
            <v>458.73658302400008</v>
          </cell>
          <cell r="N760">
            <v>-0.62243769745454558</v>
          </cell>
          <cell r="O760">
            <v>1195.7365830240001</v>
          </cell>
        </row>
        <row r="761">
          <cell r="A761">
            <v>60000612</v>
          </cell>
          <cell r="B761" t="str">
            <v>Определение концентрации  акролеина экспресс методом в воздухе рабочей зоны</v>
          </cell>
          <cell r="C761">
            <v>737</v>
          </cell>
          <cell r="D761">
            <v>3</v>
          </cell>
          <cell r="E761">
            <v>264.12372000000005</v>
          </cell>
          <cell r="F761">
            <v>382.5</v>
          </cell>
          <cell r="G761">
            <v>646.62372000000005</v>
          </cell>
          <cell r="H761">
            <v>219.85206480000002</v>
          </cell>
          <cell r="I761">
            <v>866.47578480000004</v>
          </cell>
          <cell r="K761">
            <v>129.97136771999999</v>
          </cell>
          <cell r="L761">
            <v>996.44715252000003</v>
          </cell>
          <cell r="M761">
            <v>458.73658302400008</v>
          </cell>
          <cell r="N761">
            <v>-0.62243769745454558</v>
          </cell>
          <cell r="O761">
            <v>1195.7365830240001</v>
          </cell>
        </row>
        <row r="762">
          <cell r="A762">
            <v>60000613</v>
          </cell>
          <cell r="B762" t="str">
            <v>Определение концентрации ацетона экспресс методом в воздухе рабочей зоны</v>
          </cell>
          <cell r="C762">
            <v>737</v>
          </cell>
          <cell r="D762">
            <v>3</v>
          </cell>
          <cell r="E762">
            <v>264.12372000000005</v>
          </cell>
          <cell r="F762">
            <v>382.5</v>
          </cell>
          <cell r="G762">
            <v>646.62372000000005</v>
          </cell>
          <cell r="H762">
            <v>219.85206480000002</v>
          </cell>
          <cell r="I762">
            <v>866.47578480000004</v>
          </cell>
          <cell r="K762">
            <v>129.97136771999999</v>
          </cell>
          <cell r="L762">
            <v>996.44715252000003</v>
          </cell>
          <cell r="M762">
            <v>458.73658302400008</v>
          </cell>
          <cell r="N762">
            <v>-0.62243769745454558</v>
          </cell>
          <cell r="O762">
            <v>1195.7365830240001</v>
          </cell>
        </row>
        <row r="763">
          <cell r="A763">
            <v>60000614</v>
          </cell>
          <cell r="B763" t="str">
            <v>Определение концентрации бензола экспресс методом в воздухе рабочей зоны</v>
          </cell>
          <cell r="C763">
            <v>737</v>
          </cell>
          <cell r="D763">
            <v>3</v>
          </cell>
          <cell r="E763">
            <v>264.12372000000005</v>
          </cell>
          <cell r="F763">
            <v>382.5</v>
          </cell>
          <cell r="G763">
            <v>646.62372000000005</v>
          </cell>
          <cell r="H763">
            <v>219.85206480000002</v>
          </cell>
          <cell r="I763">
            <v>866.47578480000004</v>
          </cell>
          <cell r="K763">
            <v>129.97136771999999</v>
          </cell>
          <cell r="L763">
            <v>996.44715252000003</v>
          </cell>
          <cell r="M763">
            <v>458.73658302400008</v>
          </cell>
          <cell r="N763">
            <v>-0.62243769745454558</v>
          </cell>
          <cell r="O763">
            <v>1195.7365830240001</v>
          </cell>
        </row>
        <row r="764">
          <cell r="A764">
            <v>60000615</v>
          </cell>
          <cell r="B764" t="str">
            <v>Определение концентрации бензина экспресс методом в воздухе рабочей зоны</v>
          </cell>
          <cell r="C764">
            <v>737</v>
          </cell>
          <cell r="D764">
            <v>3</v>
          </cell>
          <cell r="E764">
            <v>264.12372000000005</v>
          </cell>
          <cell r="F764">
            <v>382.5</v>
          </cell>
          <cell r="G764">
            <v>646.62372000000005</v>
          </cell>
          <cell r="H764">
            <v>219.85206480000002</v>
          </cell>
          <cell r="I764">
            <v>866.47578480000004</v>
          </cell>
          <cell r="K764">
            <v>129.97136771999999</v>
          </cell>
          <cell r="L764">
            <v>996.44715252000003</v>
          </cell>
          <cell r="M764">
            <v>458.73658302400008</v>
          </cell>
          <cell r="N764">
            <v>-0.62243769745454558</v>
          </cell>
          <cell r="O764">
            <v>1195.7365830240001</v>
          </cell>
        </row>
        <row r="765">
          <cell r="A765">
            <v>60000616</v>
          </cell>
          <cell r="B765" t="str">
            <v>Определение концентрации гексана экспресс методом в воздухе рабочей зоны</v>
          </cell>
          <cell r="C765">
            <v>737</v>
          </cell>
          <cell r="D765">
            <v>3</v>
          </cell>
          <cell r="E765">
            <v>264.12372000000005</v>
          </cell>
          <cell r="F765">
            <v>382.5</v>
          </cell>
          <cell r="G765">
            <v>646.62372000000005</v>
          </cell>
          <cell r="H765">
            <v>219.85206480000002</v>
          </cell>
          <cell r="I765">
            <v>866.47578480000004</v>
          </cell>
          <cell r="K765">
            <v>129.97136771999999</v>
          </cell>
          <cell r="L765">
            <v>996.44715252000003</v>
          </cell>
          <cell r="M765">
            <v>458.73658302400008</v>
          </cell>
          <cell r="N765">
            <v>-0.62243769745454558</v>
          </cell>
          <cell r="O765">
            <v>1195.7365830240001</v>
          </cell>
        </row>
        <row r="766">
          <cell r="A766">
            <v>60000617</v>
          </cell>
          <cell r="B766" t="str">
            <v>Определение концентрации спирта (изо)пропилового экспресс методом в воздухе рабочей зоны</v>
          </cell>
          <cell r="C766">
            <v>737</v>
          </cell>
          <cell r="D766">
            <v>3</v>
          </cell>
          <cell r="E766">
            <v>264.12372000000005</v>
          </cell>
          <cell r="F766">
            <v>382.5</v>
          </cell>
          <cell r="G766">
            <v>646.62372000000005</v>
          </cell>
          <cell r="H766">
            <v>219.85206480000002</v>
          </cell>
          <cell r="I766">
            <v>866.47578480000004</v>
          </cell>
          <cell r="K766">
            <v>129.97136771999999</v>
          </cell>
          <cell r="L766">
            <v>996.44715252000003</v>
          </cell>
          <cell r="M766">
            <v>458.73658302400008</v>
          </cell>
          <cell r="N766">
            <v>-0.62243769745454558</v>
          </cell>
          <cell r="O766">
            <v>1195.7365830240001</v>
          </cell>
        </row>
        <row r="767">
          <cell r="A767">
            <v>60000618</v>
          </cell>
          <cell r="B767" t="str">
            <v>Определение концентрации ксилола экспресс методом в воздухе рабочей зоны</v>
          </cell>
          <cell r="C767">
            <v>737</v>
          </cell>
          <cell r="D767">
            <v>3</v>
          </cell>
          <cell r="E767">
            <v>264.12372000000005</v>
          </cell>
          <cell r="F767">
            <v>382.5</v>
          </cell>
          <cell r="G767">
            <v>646.62372000000005</v>
          </cell>
          <cell r="H767">
            <v>219.85206480000002</v>
          </cell>
          <cell r="I767">
            <v>866.47578480000004</v>
          </cell>
          <cell r="K767">
            <v>129.97136771999999</v>
          </cell>
          <cell r="L767">
            <v>996.44715252000003</v>
          </cell>
          <cell r="M767">
            <v>458.73658302400008</v>
          </cell>
          <cell r="N767">
            <v>-0.62243769745454558</v>
          </cell>
          <cell r="O767">
            <v>1195.7365830240001</v>
          </cell>
        </row>
        <row r="768">
          <cell r="A768">
            <v>60000619</v>
          </cell>
          <cell r="B768" t="str">
            <v>Определение концентрации озона экспресс методом в воздухе рабочей зоны</v>
          </cell>
          <cell r="C768">
            <v>737</v>
          </cell>
          <cell r="D768">
            <v>3</v>
          </cell>
          <cell r="E768">
            <v>264.12372000000005</v>
          </cell>
          <cell r="F768">
            <v>382.5</v>
          </cell>
          <cell r="G768">
            <v>646.62372000000005</v>
          </cell>
          <cell r="H768">
            <v>219.85206480000002</v>
          </cell>
          <cell r="I768">
            <v>866.47578480000004</v>
          </cell>
          <cell r="K768">
            <v>129.97136771999999</v>
          </cell>
          <cell r="L768">
            <v>996.44715252000003</v>
          </cell>
          <cell r="M768">
            <v>458.73658302400008</v>
          </cell>
          <cell r="N768">
            <v>-0.62243769745454558</v>
          </cell>
          <cell r="O768">
            <v>1195.7365830240001</v>
          </cell>
        </row>
        <row r="769">
          <cell r="A769">
            <v>60000620</v>
          </cell>
          <cell r="B769" t="str">
            <v>Определение концентрации толуола экспресс методом в воздухе рабочей зоны</v>
          </cell>
          <cell r="C769">
            <v>737</v>
          </cell>
          <cell r="D769">
            <v>3</v>
          </cell>
          <cell r="E769">
            <v>264.12372000000005</v>
          </cell>
          <cell r="F769">
            <v>382.5</v>
          </cell>
          <cell r="G769">
            <v>646.62372000000005</v>
          </cell>
          <cell r="H769">
            <v>219.85206480000002</v>
          </cell>
          <cell r="I769">
            <v>866.47578480000004</v>
          </cell>
          <cell r="K769">
            <v>129.97136771999999</v>
          </cell>
          <cell r="L769">
            <v>996.44715252000003</v>
          </cell>
          <cell r="M769">
            <v>458.73658302400008</v>
          </cell>
          <cell r="N769">
            <v>-0.62243769745454558</v>
          </cell>
          <cell r="O769">
            <v>1195.7365830240001</v>
          </cell>
        </row>
        <row r="770">
          <cell r="A770">
            <v>60000621</v>
          </cell>
          <cell r="B770" t="str">
            <v>Определение концентрации уайт-спирита экспресс методом в воздухе рабочей зоны</v>
          </cell>
          <cell r="C770">
            <v>737</v>
          </cell>
          <cell r="D770">
            <v>3</v>
          </cell>
          <cell r="E770">
            <v>264.12372000000005</v>
          </cell>
          <cell r="F770">
            <v>382.5</v>
          </cell>
          <cell r="G770">
            <v>646.62372000000005</v>
          </cell>
          <cell r="H770">
            <v>219.85206480000002</v>
          </cell>
          <cell r="I770">
            <v>866.47578480000004</v>
          </cell>
          <cell r="K770">
            <v>129.97136771999999</v>
          </cell>
          <cell r="L770">
            <v>996.44715252000003</v>
          </cell>
          <cell r="M770">
            <v>458.73658302400008</v>
          </cell>
          <cell r="N770">
            <v>-0.62243769745454558</v>
          </cell>
          <cell r="O770">
            <v>1195.7365830240001</v>
          </cell>
        </row>
        <row r="771">
          <cell r="A771">
            <v>60000622</v>
          </cell>
          <cell r="B771" t="str">
            <v>Определение концентрации оксида углерода (угарного газа) экспресс методом в воздухе рабочей зоны</v>
          </cell>
          <cell r="C771">
            <v>737</v>
          </cell>
          <cell r="D771">
            <v>3</v>
          </cell>
          <cell r="E771">
            <v>264.12372000000005</v>
          </cell>
          <cell r="F771">
            <v>382.5</v>
          </cell>
          <cell r="G771">
            <v>646.62372000000005</v>
          </cell>
          <cell r="H771">
            <v>219.85206480000002</v>
          </cell>
          <cell r="I771">
            <v>866.47578480000004</v>
          </cell>
          <cell r="K771">
            <v>129.97136771999999</v>
          </cell>
          <cell r="L771">
            <v>996.44715252000003</v>
          </cell>
          <cell r="M771">
            <v>458.73658302400008</v>
          </cell>
          <cell r="N771">
            <v>-0.62243769745454558</v>
          </cell>
          <cell r="O771">
            <v>1195.7365830240001</v>
          </cell>
        </row>
        <row r="772">
          <cell r="A772">
            <v>60000623</v>
          </cell>
          <cell r="B772" t="str">
            <v>Определение концентрации диоксида углерода экспресс методом в воздухе рабочей зоны</v>
          </cell>
          <cell r="C772">
            <v>737</v>
          </cell>
          <cell r="D772">
            <v>3</v>
          </cell>
          <cell r="E772">
            <v>264.12372000000005</v>
          </cell>
          <cell r="F772">
            <v>382.5</v>
          </cell>
          <cell r="G772">
            <v>646.62372000000005</v>
          </cell>
          <cell r="H772">
            <v>219.85206480000002</v>
          </cell>
          <cell r="I772">
            <v>866.47578480000004</v>
          </cell>
          <cell r="K772">
            <v>129.97136771999999</v>
          </cell>
          <cell r="L772">
            <v>996.44715252000003</v>
          </cell>
          <cell r="M772">
            <v>458.73658302400008</v>
          </cell>
          <cell r="N772">
            <v>-0.62243769745454558</v>
          </cell>
          <cell r="O772">
            <v>1195.7365830240001</v>
          </cell>
        </row>
        <row r="773">
          <cell r="A773">
            <v>60000624</v>
          </cell>
          <cell r="B773" t="str">
            <v>Определение концентрации углерода четыреххлористого экспресс методом в воздухе рабочей зоны</v>
          </cell>
          <cell r="C773">
            <v>737</v>
          </cell>
          <cell r="D773">
            <v>3</v>
          </cell>
          <cell r="E773">
            <v>264.12372000000005</v>
          </cell>
          <cell r="F773">
            <v>382.5</v>
          </cell>
          <cell r="G773">
            <v>646.62372000000005</v>
          </cell>
          <cell r="H773">
            <v>219.85206480000002</v>
          </cell>
          <cell r="I773">
            <v>866.47578480000004</v>
          </cell>
          <cell r="K773">
            <v>129.97136771999999</v>
          </cell>
          <cell r="L773">
            <v>996.44715252000003</v>
          </cell>
          <cell r="M773">
            <v>458.73658302400008</v>
          </cell>
          <cell r="N773">
            <v>-0.62243769745454558</v>
          </cell>
          <cell r="O773">
            <v>1195.7365830240001</v>
          </cell>
        </row>
        <row r="774">
          <cell r="A774">
            <v>60000625</v>
          </cell>
          <cell r="B774" t="str">
            <v>Определение концентрации уксусной кислоты  экспресс методом в воздухе рабочей зоны</v>
          </cell>
          <cell r="C774">
            <v>737</v>
          </cell>
          <cell r="D774">
            <v>3</v>
          </cell>
          <cell r="E774">
            <v>264.12372000000005</v>
          </cell>
          <cell r="F774">
            <v>382.5</v>
          </cell>
          <cell r="G774">
            <v>646.62372000000005</v>
          </cell>
          <cell r="H774">
            <v>219.85206480000002</v>
          </cell>
          <cell r="I774">
            <v>866.47578480000004</v>
          </cell>
          <cell r="K774">
            <v>129.97136771999999</v>
          </cell>
          <cell r="L774">
            <v>996.44715252000003</v>
          </cell>
          <cell r="M774">
            <v>458.73658302400008</v>
          </cell>
          <cell r="N774">
            <v>-0.62243769745454558</v>
          </cell>
          <cell r="O774">
            <v>1195.7365830240001</v>
          </cell>
        </row>
        <row r="775">
          <cell r="A775">
            <v>60000626</v>
          </cell>
          <cell r="B775" t="str">
            <v>Определение концентрации углеводородов нефти экспресс методом в воздухе рабочей зоны</v>
          </cell>
          <cell r="C775">
            <v>737</v>
          </cell>
          <cell r="D775">
            <v>3</v>
          </cell>
          <cell r="E775">
            <v>264.12372000000005</v>
          </cell>
          <cell r="F775">
            <v>382.5</v>
          </cell>
          <cell r="G775">
            <v>646.62372000000005</v>
          </cell>
          <cell r="H775">
            <v>219.85206480000002</v>
          </cell>
          <cell r="I775">
            <v>866.47578480000004</v>
          </cell>
          <cell r="K775">
            <v>129.97136771999999</v>
          </cell>
          <cell r="L775">
            <v>996.44715252000003</v>
          </cell>
          <cell r="M775">
            <v>458.73658302400008</v>
          </cell>
          <cell r="N775">
            <v>-0.62243769745454558</v>
          </cell>
          <cell r="O775">
            <v>1195.7365830240001</v>
          </cell>
        </row>
        <row r="776">
          <cell r="A776">
            <v>60000627</v>
          </cell>
          <cell r="B776" t="str">
            <v>Определение концентрации формальдегида экспресс методом в воздухе рабочей зоны</v>
          </cell>
          <cell r="C776">
            <v>737</v>
          </cell>
          <cell r="D776">
            <v>3</v>
          </cell>
          <cell r="E776">
            <v>264.12372000000005</v>
          </cell>
          <cell r="F776">
            <v>382.5</v>
          </cell>
          <cell r="G776">
            <v>646.62372000000005</v>
          </cell>
          <cell r="H776">
            <v>219.85206480000002</v>
          </cell>
          <cell r="I776">
            <v>866.47578480000004</v>
          </cell>
          <cell r="K776">
            <v>129.97136771999999</v>
          </cell>
          <cell r="L776">
            <v>996.44715252000003</v>
          </cell>
          <cell r="M776">
            <v>458.73658302400008</v>
          </cell>
          <cell r="N776">
            <v>-0.62243769745454558</v>
          </cell>
          <cell r="O776">
            <v>1195.7365830240001</v>
          </cell>
        </row>
        <row r="777">
          <cell r="A777">
            <v>60000628</v>
          </cell>
          <cell r="B777" t="str">
            <v>Определение концентрации хлора экспресс методом в воздухе рабочей зоны</v>
          </cell>
          <cell r="C777">
            <v>737</v>
          </cell>
          <cell r="D777">
            <v>3</v>
          </cell>
          <cell r="E777">
            <v>264.12372000000005</v>
          </cell>
          <cell r="F777">
            <v>382.5</v>
          </cell>
          <cell r="G777">
            <v>646.62372000000005</v>
          </cell>
          <cell r="H777">
            <v>219.85206480000002</v>
          </cell>
          <cell r="I777">
            <v>866.47578480000004</v>
          </cell>
          <cell r="K777">
            <v>129.97136771999999</v>
          </cell>
          <cell r="L777">
            <v>996.44715252000003</v>
          </cell>
          <cell r="M777">
            <v>458.73658302400008</v>
          </cell>
          <cell r="N777">
            <v>-0.62243769745454558</v>
          </cell>
          <cell r="O777">
            <v>1195.7365830240001</v>
          </cell>
        </row>
        <row r="778">
          <cell r="A778">
            <v>60000629</v>
          </cell>
          <cell r="B778" t="str">
            <v>Определение концентрации соляной кислоты (хлороводорода) экспресс методом в воздухе рабочей зоны</v>
          </cell>
          <cell r="C778">
            <v>737</v>
          </cell>
          <cell r="D778">
            <v>3</v>
          </cell>
          <cell r="E778">
            <v>264.12372000000005</v>
          </cell>
          <cell r="F778">
            <v>382.5</v>
          </cell>
          <cell r="G778">
            <v>646.62372000000005</v>
          </cell>
          <cell r="H778">
            <v>219.85206480000002</v>
          </cell>
          <cell r="I778">
            <v>866.47578480000004</v>
          </cell>
          <cell r="K778">
            <v>129.97136771999999</v>
          </cell>
          <cell r="L778">
            <v>996.44715252000003</v>
          </cell>
          <cell r="M778">
            <v>458.73658302400008</v>
          </cell>
          <cell r="N778">
            <v>-0.62243769745454558</v>
          </cell>
          <cell r="O778">
            <v>1195.7365830240001</v>
          </cell>
        </row>
        <row r="779">
          <cell r="A779">
            <v>60000630</v>
          </cell>
          <cell r="B779" t="str">
            <v>Определение концентрации этанола экспресс методом в воздухе рабочей зоны</v>
          </cell>
          <cell r="C779">
            <v>737</v>
          </cell>
          <cell r="D779">
            <v>3</v>
          </cell>
          <cell r="E779">
            <v>264.12372000000005</v>
          </cell>
          <cell r="F779">
            <v>382.5</v>
          </cell>
          <cell r="G779">
            <v>646.62372000000005</v>
          </cell>
          <cell r="H779">
            <v>219.85206480000002</v>
          </cell>
          <cell r="I779">
            <v>866.47578480000004</v>
          </cell>
          <cell r="K779">
            <v>129.97136771999999</v>
          </cell>
          <cell r="L779">
            <v>996.44715252000003</v>
          </cell>
          <cell r="M779">
            <v>458.73658302400008</v>
          </cell>
          <cell r="N779">
            <v>-0.62243769745454558</v>
          </cell>
          <cell r="O779">
            <v>1195.7365830240001</v>
          </cell>
        </row>
        <row r="780">
          <cell r="A780">
            <v>60000631</v>
          </cell>
          <cell r="B780" t="str">
            <v>Определение концентрации диэтилового эфира экспресс методом в воздухе рабочей зоны</v>
          </cell>
          <cell r="C780">
            <v>737</v>
          </cell>
          <cell r="D780">
            <v>3</v>
          </cell>
          <cell r="E780">
            <v>264.12372000000005</v>
          </cell>
          <cell r="F780">
            <v>382.5</v>
          </cell>
          <cell r="G780">
            <v>646.62372000000005</v>
          </cell>
          <cell r="H780">
            <v>219.85206480000002</v>
          </cell>
          <cell r="I780">
            <v>866.47578480000004</v>
          </cell>
          <cell r="K780">
            <v>129.97136771999999</v>
          </cell>
          <cell r="L780">
            <v>996.44715252000003</v>
          </cell>
          <cell r="M780">
            <v>458.73658302400008</v>
          </cell>
          <cell r="N780">
            <v>-0.62243769745454558</v>
          </cell>
          <cell r="O780">
            <v>1195.7365830240001</v>
          </cell>
        </row>
        <row r="781">
          <cell r="A781">
            <v>60000632</v>
          </cell>
          <cell r="B781" t="str">
            <v>Определение концентрации хлороформа экспресс методом в воздухе рабочей зоны</v>
          </cell>
          <cell r="C781">
            <v>737</v>
          </cell>
          <cell r="D781">
            <v>3</v>
          </cell>
          <cell r="E781">
            <v>264.12372000000005</v>
          </cell>
          <cell r="F781">
            <v>382.5</v>
          </cell>
          <cell r="G781">
            <v>646.62372000000005</v>
          </cell>
          <cell r="H781">
            <v>219.85206480000002</v>
          </cell>
          <cell r="I781">
            <v>866.47578480000004</v>
          </cell>
          <cell r="K781">
            <v>129.97136771999999</v>
          </cell>
          <cell r="L781">
            <v>996.44715252000003</v>
          </cell>
          <cell r="M781">
            <v>458.73658302400008</v>
          </cell>
          <cell r="N781">
            <v>-0.62243769745454558</v>
          </cell>
          <cell r="O781">
            <v>1195.7365830240001</v>
          </cell>
        </row>
        <row r="782">
          <cell r="A782">
            <v>60000633</v>
          </cell>
          <cell r="B782" t="str">
            <v>Определение концентрации сернистого ангидрида ( диоксида серы) экспресс методом в воздухе рабочей зоны</v>
          </cell>
          <cell r="C782">
            <v>737</v>
          </cell>
          <cell r="D782">
            <v>3</v>
          </cell>
          <cell r="E782">
            <v>264.12372000000005</v>
          </cell>
          <cell r="F782">
            <v>382.5</v>
          </cell>
          <cell r="G782">
            <v>646.62372000000005</v>
          </cell>
          <cell r="H782">
            <v>219.85206480000002</v>
          </cell>
          <cell r="I782">
            <v>866.47578480000004</v>
          </cell>
          <cell r="K782">
            <v>129.97136771999999</v>
          </cell>
          <cell r="L782">
            <v>996.44715252000003</v>
          </cell>
          <cell r="M782">
            <v>458.73658302400008</v>
          </cell>
          <cell r="N782">
            <v>-0.62243769745454558</v>
          </cell>
          <cell r="O782">
            <v>1195.7365830240001</v>
          </cell>
        </row>
        <row r="783">
          <cell r="A783">
            <v>60000634</v>
          </cell>
          <cell r="B783" t="str">
            <v>Определение концентрации винилхлорида экспресс методом в воздухе рабочей зоны</v>
          </cell>
          <cell r="C783">
            <v>737</v>
          </cell>
          <cell r="D783">
            <v>3</v>
          </cell>
          <cell r="E783">
            <v>264.12372000000005</v>
          </cell>
          <cell r="F783">
            <v>382.5</v>
          </cell>
          <cell r="G783">
            <v>646.62372000000005</v>
          </cell>
          <cell r="H783">
            <v>219.85206480000002</v>
          </cell>
          <cell r="I783">
            <v>866.47578480000004</v>
          </cell>
          <cell r="K783">
            <v>129.97136771999999</v>
          </cell>
          <cell r="L783">
            <v>996.44715252000003</v>
          </cell>
          <cell r="M783">
            <v>458.73658302400008</v>
          </cell>
          <cell r="N783">
            <v>-0.62243769745454558</v>
          </cell>
          <cell r="O783">
            <v>1195.7365830240001</v>
          </cell>
        </row>
        <row r="784">
          <cell r="A784">
            <v>60000635</v>
          </cell>
          <cell r="B784" t="str">
            <v>Определение концентрации керосина экспресс методом в воздухе рабочей зоны</v>
          </cell>
          <cell r="C784">
            <v>737</v>
          </cell>
          <cell r="D784">
            <v>3</v>
          </cell>
          <cell r="E784">
            <v>264.12372000000005</v>
          </cell>
          <cell r="F784">
            <v>382.5</v>
          </cell>
          <cell r="G784">
            <v>646.62372000000005</v>
          </cell>
          <cell r="H784">
            <v>219.85206480000002</v>
          </cell>
          <cell r="I784">
            <v>866.47578480000004</v>
          </cell>
          <cell r="K784">
            <v>129.97136771999999</v>
          </cell>
          <cell r="L784">
            <v>996.44715252000003</v>
          </cell>
          <cell r="M784">
            <v>458.73658302400008</v>
          </cell>
          <cell r="N784">
            <v>-0.62243769745454558</v>
          </cell>
          <cell r="O784">
            <v>1195.7365830240001</v>
          </cell>
        </row>
        <row r="785">
          <cell r="A785">
            <v>60000638</v>
          </cell>
          <cell r="B785" t="str">
            <v>Определение концентрации стирола экспресс методом в воздухе рабочей зоны</v>
          </cell>
          <cell r="C785">
            <v>737</v>
          </cell>
          <cell r="D785">
            <v>3</v>
          </cell>
          <cell r="E785">
            <v>264.12372000000005</v>
          </cell>
          <cell r="F785">
            <v>382.5</v>
          </cell>
          <cell r="G785">
            <v>646.62372000000005</v>
          </cell>
          <cell r="H785">
            <v>219.85206480000002</v>
          </cell>
          <cell r="I785">
            <v>866.47578480000004</v>
          </cell>
          <cell r="K785">
            <v>129.97136771999999</v>
          </cell>
          <cell r="L785">
            <v>996.44715252000003</v>
          </cell>
          <cell r="M785">
            <v>458.73658302400008</v>
          </cell>
          <cell r="N785">
            <v>-0.62243769745454558</v>
          </cell>
          <cell r="O785">
            <v>1195.7365830240001</v>
          </cell>
        </row>
        <row r="786">
          <cell r="A786">
            <v>60000639</v>
          </cell>
          <cell r="B786" t="str">
            <v>Определение концентрации азотной кислоты (диоксида азота) экспресс методом в воздухе рабочей зоны</v>
          </cell>
          <cell r="C786">
            <v>737</v>
          </cell>
          <cell r="D786">
            <v>3</v>
          </cell>
          <cell r="E786">
            <v>264.12372000000005</v>
          </cell>
          <cell r="F786">
            <v>382.5</v>
          </cell>
          <cell r="G786">
            <v>646.62372000000005</v>
          </cell>
          <cell r="H786">
            <v>219.85206480000002</v>
          </cell>
          <cell r="I786">
            <v>866.47578480000004</v>
          </cell>
          <cell r="K786">
            <v>129.97136771999999</v>
          </cell>
          <cell r="L786">
            <v>996.44715252000003</v>
          </cell>
          <cell r="M786">
            <v>458.73658302400008</v>
          </cell>
          <cell r="N786">
            <v>-0.62243769745454558</v>
          </cell>
          <cell r="O786">
            <v>1195.7365830240001</v>
          </cell>
        </row>
        <row r="787">
          <cell r="A787">
            <v>60000641</v>
          </cell>
          <cell r="B787" t="str">
            <v>Определение концентрации фтористого водорода экспресс методом в воздухе рабочей зоны</v>
          </cell>
          <cell r="C787">
            <v>737</v>
          </cell>
          <cell r="D787">
            <v>3</v>
          </cell>
          <cell r="E787">
            <v>264.12372000000005</v>
          </cell>
          <cell r="F787">
            <v>382.5</v>
          </cell>
          <cell r="G787">
            <v>646.62372000000005</v>
          </cell>
          <cell r="H787">
            <v>219.85206480000002</v>
          </cell>
          <cell r="I787">
            <v>866.47578480000004</v>
          </cell>
          <cell r="K787">
            <v>129.97136771999999</v>
          </cell>
          <cell r="L787">
            <v>996.44715252000003</v>
          </cell>
          <cell r="M787">
            <v>458.73658302400008</v>
          </cell>
          <cell r="N787">
            <v>-0.62243769745454558</v>
          </cell>
          <cell r="O787">
            <v>1195.7365830240001</v>
          </cell>
        </row>
        <row r="788">
          <cell r="A788">
            <v>60000643</v>
          </cell>
          <cell r="B788" t="str">
            <v>Определение концентрации трихлорэтилена экспресс методом в воздухе рабочей зоны</v>
          </cell>
          <cell r="C788">
            <v>737</v>
          </cell>
          <cell r="D788">
            <v>3</v>
          </cell>
          <cell r="E788">
            <v>264.12372000000005</v>
          </cell>
          <cell r="F788">
            <v>382.5</v>
          </cell>
          <cell r="G788">
            <v>646.62372000000005</v>
          </cell>
          <cell r="H788">
            <v>219.85206480000002</v>
          </cell>
          <cell r="I788">
            <v>866.47578480000004</v>
          </cell>
          <cell r="K788">
            <v>129.97136771999999</v>
          </cell>
          <cell r="L788">
            <v>996.44715252000003</v>
          </cell>
          <cell r="M788">
            <v>458.73658302400008</v>
          </cell>
          <cell r="N788">
            <v>-0.62243769745454558</v>
          </cell>
          <cell r="O788">
            <v>1195.7365830240001</v>
          </cell>
        </row>
        <row r="789">
          <cell r="A789">
            <v>60000644</v>
          </cell>
          <cell r="B789" t="str">
            <v>Определение концентрации сероводорода экспресс методом в воздухе рабочей зоны</v>
          </cell>
          <cell r="C789">
            <v>737</v>
          </cell>
          <cell r="D789">
            <v>3</v>
          </cell>
          <cell r="E789">
            <v>264.12372000000005</v>
          </cell>
          <cell r="F789">
            <v>382.5</v>
          </cell>
          <cell r="G789">
            <v>646.62372000000005</v>
          </cell>
          <cell r="H789">
            <v>219.85206480000002</v>
          </cell>
          <cell r="I789">
            <v>866.47578480000004</v>
          </cell>
          <cell r="K789">
            <v>129.97136771999999</v>
          </cell>
          <cell r="L789">
            <v>996.44715252000003</v>
          </cell>
          <cell r="M789">
            <v>458.73658302400008</v>
          </cell>
          <cell r="N789">
            <v>-0.62243769745454558</v>
          </cell>
          <cell r="O789">
            <v>1195.7365830240001</v>
          </cell>
        </row>
        <row r="790">
          <cell r="A790">
            <v>60001320</v>
          </cell>
          <cell r="B790" t="str">
            <v>Определение концентрации фенола экспресс методом в воздухе рабочей зоны</v>
          </cell>
          <cell r="C790">
            <v>737</v>
          </cell>
          <cell r="D790">
            <v>1</v>
          </cell>
          <cell r="E790">
            <v>88.041240000000016</v>
          </cell>
          <cell r="F790">
            <v>382.5</v>
          </cell>
          <cell r="G790">
            <v>470.54124000000002</v>
          </cell>
          <cell r="H790">
            <v>159.98402160000001</v>
          </cell>
          <cell r="I790">
            <v>630.52526160000002</v>
          </cell>
          <cell r="K790">
            <v>94.578789240000006</v>
          </cell>
          <cell r="L790">
            <v>725.10405084000001</v>
          </cell>
          <cell r="M790">
            <v>133.12486100800004</v>
          </cell>
          <cell r="N790">
            <v>-0.18063074763636369</v>
          </cell>
          <cell r="O790">
            <v>870.12486100800004</v>
          </cell>
        </row>
        <row r="791">
          <cell r="A791">
            <v>60001321</v>
          </cell>
          <cell r="B791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1">
            <v>7532</v>
          </cell>
          <cell r="D791">
            <v>78</v>
          </cell>
          <cell r="E791">
            <v>6867.2167200000013</v>
          </cell>
          <cell r="F791">
            <v>0</v>
          </cell>
          <cell r="G791">
            <v>6867.2167200000013</v>
          </cell>
          <cell r="H791">
            <v>2334.8536848000008</v>
          </cell>
          <cell r="I791">
            <v>9202.0704048000025</v>
          </cell>
          <cell r="K791">
            <v>1380.3105607200002</v>
          </cell>
          <cell r="L791">
            <v>10582.380965520002</v>
          </cell>
          <cell r="M791">
            <v>5166.8571586240014</v>
          </cell>
          <cell r="N791">
            <v>-0.68598740820817861</v>
          </cell>
          <cell r="O791">
            <v>12698.857158624001</v>
          </cell>
        </row>
        <row r="792">
          <cell r="A792">
            <v>60001322</v>
          </cell>
          <cell r="B792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792">
            <v>7532</v>
          </cell>
          <cell r="D792">
            <v>78</v>
          </cell>
          <cell r="E792">
            <v>6867.2167200000013</v>
          </cell>
          <cell r="F792">
            <v>0</v>
          </cell>
          <cell r="G792">
            <v>6867.2167200000013</v>
          </cell>
          <cell r="H792">
            <v>2334.8536848000008</v>
          </cell>
          <cell r="I792">
            <v>9202.0704048000025</v>
          </cell>
          <cell r="K792">
            <v>1380.3105607200002</v>
          </cell>
          <cell r="L792">
            <v>10582.380965520002</v>
          </cell>
          <cell r="M792">
            <v>5166.8571586240014</v>
          </cell>
          <cell r="N792">
            <v>-0.68598740820817861</v>
          </cell>
          <cell r="O792">
            <v>12698.857158624001</v>
          </cell>
        </row>
        <row r="793">
          <cell r="A793" t="str">
            <v>ХИМИЧЕСКОЕ ИССЛЕДОВАНИЕ ВОЗДУХА РАБОЧЕЙ ЗОНЫ</v>
          </cell>
        </row>
        <row r="794">
          <cell r="A794">
            <v>60000547</v>
          </cell>
          <cell r="B794" t="str">
            <v>Определение концентрации азота диоксида (азотная кислота) в воздухе рабочей зоны</v>
          </cell>
          <cell r="C794">
            <v>293</v>
          </cell>
          <cell r="D794">
            <v>3.33</v>
          </cell>
          <cell r="E794">
            <v>293.17732920000003</v>
          </cell>
          <cell r="F794">
            <v>9.2921999999999993</v>
          </cell>
          <cell r="G794">
            <v>302.46952920000001</v>
          </cell>
          <cell r="H794">
            <v>102.83963992800001</v>
          </cell>
          <cell r="I794">
            <v>405.30916912800001</v>
          </cell>
          <cell r="K794">
            <v>60.7963753692</v>
          </cell>
          <cell r="L794">
            <v>466.10554449720001</v>
          </cell>
          <cell r="M794">
            <v>266.32665339664004</v>
          </cell>
          <cell r="N794">
            <v>-0.90896468736054625</v>
          </cell>
          <cell r="O794">
            <v>559.32665339664004</v>
          </cell>
        </row>
        <row r="795">
          <cell r="A795">
            <v>60000548</v>
          </cell>
          <cell r="B795" t="str">
            <v>Определение концентрации железа оксида в воздухе рабочей зоны</v>
          </cell>
          <cell r="C795">
            <v>457</v>
          </cell>
          <cell r="D795">
            <v>3.67</v>
          </cell>
          <cell r="E795">
            <v>323.11135080000003</v>
          </cell>
          <cell r="F795">
            <v>1.3566</v>
          </cell>
          <cell r="G795">
            <v>324.46795080000004</v>
          </cell>
          <cell r="H795">
            <v>110.31910327200002</v>
          </cell>
          <cell r="I795">
            <v>434.78705407200005</v>
          </cell>
          <cell r="K795">
            <v>65.218058110800001</v>
          </cell>
          <cell r="L795">
            <v>500.00511218280008</v>
          </cell>
          <cell r="M795">
            <v>143.00613461936007</v>
          </cell>
          <cell r="N795">
            <v>-0.31292370813864345</v>
          </cell>
          <cell r="O795">
            <v>600.00613461936007</v>
          </cell>
        </row>
        <row r="796">
          <cell r="A796">
            <v>60000549</v>
          </cell>
          <cell r="B796" t="str">
            <v>Определение концентрации хлористого водорода  (соляная кислота) в воздухе рабочей зоны</v>
          </cell>
          <cell r="C796">
            <v>342</v>
          </cell>
          <cell r="D796">
            <v>2.83</v>
          </cell>
          <cell r="E796">
            <v>249.15670920000005</v>
          </cell>
          <cell r="F796">
            <v>4.9674000000000005</v>
          </cell>
          <cell r="G796">
            <v>254.12410920000005</v>
          </cell>
          <cell r="H796">
            <v>86.402197128000026</v>
          </cell>
          <cell r="I796">
            <v>340.52630632800009</v>
          </cell>
          <cell r="K796">
            <v>51.078945949200012</v>
          </cell>
          <cell r="L796">
            <v>391.60525227720012</v>
          </cell>
          <cell r="M796">
            <v>127.92630273264012</v>
          </cell>
          <cell r="N796">
            <v>-0.37405351676210563</v>
          </cell>
          <cell r="O796">
            <v>469.92630273264012</v>
          </cell>
        </row>
        <row r="797">
          <cell r="A797">
            <v>60000550</v>
          </cell>
          <cell r="B797" t="str">
            <v>Определение концентрации серной кислоты в воздухе рабочей зоны</v>
          </cell>
          <cell r="C797">
            <v>268</v>
          </cell>
          <cell r="D797">
            <v>3</v>
          </cell>
          <cell r="E797">
            <v>264.12372000000005</v>
          </cell>
          <cell r="F797">
            <v>1.3668</v>
          </cell>
          <cell r="G797">
            <v>265.49052000000006</v>
          </cell>
          <cell r="H797">
            <v>90.266776800000031</v>
          </cell>
          <cell r="I797">
            <v>355.75729680000006</v>
          </cell>
          <cell r="K797">
            <v>53.363594520000007</v>
          </cell>
          <cell r="L797">
            <v>409.12089132000006</v>
          </cell>
          <cell r="M797">
            <v>222.94506958400007</v>
          </cell>
          <cell r="N797">
            <v>-0.8318845880000002</v>
          </cell>
          <cell r="O797">
            <v>490.94506958400007</v>
          </cell>
        </row>
        <row r="798">
          <cell r="A798">
            <v>60000551</v>
          </cell>
          <cell r="B798" t="str">
            <v>Определение концентрации уксусной кислоты в воздухе рабочей зоны</v>
          </cell>
          <cell r="C798">
            <v>133</v>
          </cell>
          <cell r="D798">
            <v>2.33</v>
          </cell>
          <cell r="E798">
            <v>205.13608920000004</v>
          </cell>
          <cell r="F798">
            <v>2.0196000000000001</v>
          </cell>
          <cell r="G798">
            <v>207.15568920000004</v>
          </cell>
          <cell r="H798">
            <v>70.432934328000016</v>
          </cell>
          <cell r="I798">
            <v>277.58862352800008</v>
          </cell>
          <cell r="K798">
            <v>41.638293529200013</v>
          </cell>
          <cell r="L798">
            <v>319.22691705720013</v>
          </cell>
          <cell r="M798">
            <v>250.07230046864015</v>
          </cell>
          <cell r="N798">
            <v>-1.8802428606664674</v>
          </cell>
          <cell r="O798">
            <v>383.07230046864015</v>
          </cell>
        </row>
        <row r="799">
          <cell r="A799">
            <v>60000552</v>
          </cell>
          <cell r="B799" t="str">
            <v>Определение концентрации кремния в воздухе рабочей зоны</v>
          </cell>
          <cell r="C799">
            <v>695</v>
          </cell>
          <cell r="D799">
            <v>7.67</v>
          </cell>
          <cell r="E799">
            <v>675.27631080000003</v>
          </cell>
          <cell r="F799">
            <v>4.5491999999999999</v>
          </cell>
          <cell r="G799">
            <v>679.82551080000007</v>
          </cell>
          <cell r="H799">
            <v>231.14067367200005</v>
          </cell>
          <cell r="I799">
            <v>910.96618447200012</v>
          </cell>
          <cell r="K799">
            <v>136.6449276708</v>
          </cell>
          <cell r="L799">
            <v>1047.6111121428</v>
          </cell>
          <cell r="M799">
            <v>562.13333457135991</v>
          </cell>
          <cell r="N799">
            <v>-0.80882494182929487</v>
          </cell>
          <cell r="O799">
            <v>1257.1333345713599</v>
          </cell>
        </row>
        <row r="800">
          <cell r="A800">
            <v>60000553</v>
          </cell>
          <cell r="B800" t="str">
            <v>Определение концентрации марганца в воздухе рабочей зоны</v>
          </cell>
          <cell r="C800">
            <v>457</v>
          </cell>
          <cell r="D800">
            <v>4</v>
          </cell>
          <cell r="E800">
            <v>352.16496000000006</v>
          </cell>
          <cell r="F800">
            <v>2.8763999999999998</v>
          </cell>
          <cell r="G800">
            <v>355.04136000000005</v>
          </cell>
          <cell r="H800">
            <v>120.71406240000003</v>
          </cell>
          <cell r="I800">
            <v>475.7554224000001</v>
          </cell>
          <cell r="K800">
            <v>71.363313360000006</v>
          </cell>
          <cell r="L800">
            <v>547.11873576000016</v>
          </cell>
          <cell r="M800">
            <v>199.5424829120002</v>
          </cell>
          <cell r="N800">
            <v>-0.43663563000437677</v>
          </cell>
          <cell r="O800">
            <v>656.5424829120002</v>
          </cell>
        </row>
        <row r="801">
          <cell r="A801">
            <v>60000554</v>
          </cell>
          <cell r="B801" t="str">
            <v>Определение концентрации масла минерального в воздухе рабочей зоны</v>
          </cell>
          <cell r="C801">
            <v>181</v>
          </cell>
          <cell r="D801">
            <v>2.33</v>
          </cell>
          <cell r="E801">
            <v>205.13608920000004</v>
          </cell>
          <cell r="F801">
            <v>6.2627999999999995</v>
          </cell>
          <cell r="G801">
            <v>211.39888920000004</v>
          </cell>
          <cell r="H801">
            <v>71.87562232800002</v>
          </cell>
          <cell r="I801">
            <v>283.27451152800006</v>
          </cell>
          <cell r="K801">
            <v>42.491176729200006</v>
          </cell>
          <cell r="L801">
            <v>325.76568825720005</v>
          </cell>
          <cell r="M801">
            <v>209.91882590864003</v>
          </cell>
          <cell r="N801">
            <v>-1.1597725188322654</v>
          </cell>
          <cell r="O801">
            <v>390.91882590864003</v>
          </cell>
        </row>
        <row r="802">
          <cell r="A802">
            <v>60000555</v>
          </cell>
          <cell r="B802" t="str">
            <v>Определение концентрации меди атомно-абсорбционным методом в воздухе рабочей зоны</v>
          </cell>
          <cell r="C802">
            <v>312</v>
          </cell>
          <cell r="D802">
            <v>4</v>
          </cell>
          <cell r="E802">
            <v>352.16496000000006</v>
          </cell>
          <cell r="F802">
            <v>2.8050000000000002</v>
          </cell>
          <cell r="G802">
            <v>354.96996000000007</v>
          </cell>
          <cell r="H802">
            <v>120.68978640000003</v>
          </cell>
          <cell r="I802">
            <v>475.65974640000013</v>
          </cell>
          <cell r="K802">
            <v>71.348961960000011</v>
          </cell>
          <cell r="L802">
            <v>547.00870836000013</v>
          </cell>
          <cell r="M802">
            <v>344.41045003200009</v>
          </cell>
          <cell r="N802">
            <v>-1.1038796475384618</v>
          </cell>
          <cell r="O802">
            <v>656.41045003200009</v>
          </cell>
        </row>
        <row r="803">
          <cell r="A803">
            <v>60000557</v>
          </cell>
          <cell r="B803" t="str">
            <v>Определение концентрации пыли в воздухе рабочей зоны</v>
          </cell>
          <cell r="C803">
            <v>181</v>
          </cell>
          <cell r="D803">
            <v>1.33</v>
          </cell>
          <cell r="E803">
            <v>117.09484920000003</v>
          </cell>
          <cell r="F803">
            <v>6.2627999999999995</v>
          </cell>
          <cell r="G803">
            <v>123.35764920000003</v>
          </cell>
          <cell r="H803">
            <v>41.941600728000012</v>
          </cell>
          <cell r="I803">
            <v>165.29924992800005</v>
          </cell>
          <cell r="K803">
            <v>24.794887489200008</v>
          </cell>
          <cell r="L803">
            <v>190.09413741720005</v>
          </cell>
          <cell r="M803">
            <v>47.112964900640037</v>
          </cell>
          <cell r="N803">
            <v>-0.26029262376044221</v>
          </cell>
          <cell r="O803">
            <v>228.11296490064004</v>
          </cell>
        </row>
        <row r="804">
          <cell r="A804">
            <v>60000558</v>
          </cell>
          <cell r="B804" t="str">
            <v>Определение концентрации свинца в воздухе рабочей зоны</v>
          </cell>
          <cell r="C804">
            <v>457</v>
          </cell>
          <cell r="D804">
            <v>4.17</v>
          </cell>
          <cell r="E804">
            <v>367.13197080000003</v>
          </cell>
          <cell r="F804">
            <v>12.903</v>
          </cell>
          <cell r="G804">
            <v>380.03497080000005</v>
          </cell>
          <cell r="H804">
            <v>129.21189007200002</v>
          </cell>
          <cell r="I804">
            <v>509.24686087200007</v>
          </cell>
          <cell r="K804">
            <v>76.387029130800002</v>
          </cell>
          <cell r="L804">
            <v>585.63389000280006</v>
          </cell>
          <cell r="M804">
            <v>245.76066800336002</v>
          </cell>
          <cell r="N804">
            <v>-0.53776951423054709</v>
          </cell>
          <cell r="O804">
            <v>702.76066800336002</v>
          </cell>
        </row>
        <row r="805">
          <cell r="A805">
            <v>60000559</v>
          </cell>
          <cell r="B805" t="str">
            <v>Определение концентрации фенола в воздухе рабочей зоны</v>
          </cell>
          <cell r="C805">
            <v>457</v>
          </cell>
          <cell r="D805">
            <v>3</v>
          </cell>
          <cell r="E805">
            <v>264.12372000000005</v>
          </cell>
          <cell r="F805">
            <v>1.3566</v>
          </cell>
          <cell r="G805">
            <v>265.48032000000006</v>
          </cell>
          <cell r="H805">
            <v>90.263308800000033</v>
          </cell>
          <cell r="I805">
            <v>355.74362880000012</v>
          </cell>
          <cell r="K805">
            <v>53.361544320000014</v>
          </cell>
          <cell r="L805">
            <v>409.10517312000013</v>
          </cell>
          <cell r="M805">
            <v>33.926207744000124</v>
          </cell>
          <cell r="N805">
            <v>-7.4236778433260667E-2</v>
          </cell>
          <cell r="O805">
            <v>490.92620774400012</v>
          </cell>
        </row>
        <row r="806">
          <cell r="A806">
            <v>60000560</v>
          </cell>
          <cell r="B806" t="str">
            <v>Определение концентрации формальдегида в воздухе рабочей зоны</v>
          </cell>
          <cell r="C806">
            <v>472</v>
          </cell>
          <cell r="D806">
            <v>3</v>
          </cell>
          <cell r="E806">
            <v>264.12372000000005</v>
          </cell>
          <cell r="F806">
            <v>1.1016000000000001</v>
          </cell>
          <cell r="G806">
            <v>265.22532000000007</v>
          </cell>
          <cell r="H806">
            <v>90.176608800000025</v>
          </cell>
          <cell r="I806">
            <v>355.40192880000006</v>
          </cell>
          <cell r="K806">
            <v>53.31028932000001</v>
          </cell>
          <cell r="L806">
            <v>408.7122181200001</v>
          </cell>
          <cell r="M806">
            <v>18.454661744000077</v>
          </cell>
          <cell r="N806">
            <v>-3.9098859627118808E-2</v>
          </cell>
          <cell r="O806">
            <v>490.45466174400008</v>
          </cell>
        </row>
        <row r="807">
          <cell r="A807">
            <v>60000561</v>
          </cell>
          <cell r="B807" t="str">
            <v>Определение концентрации щелочи в воздухе рабочей зоны</v>
          </cell>
          <cell r="C807">
            <v>302</v>
          </cell>
          <cell r="D807">
            <v>3</v>
          </cell>
          <cell r="E807">
            <v>264.12372000000005</v>
          </cell>
          <cell r="F807">
            <v>6.7728000000000002</v>
          </cell>
          <cell r="G807">
            <v>270.89652000000007</v>
          </cell>
          <cell r="H807">
            <v>92.104816800000023</v>
          </cell>
          <cell r="I807">
            <v>363.0013368000001</v>
          </cell>
          <cell r="K807">
            <v>54.450200520000017</v>
          </cell>
          <cell r="L807">
            <v>417.45153732000011</v>
          </cell>
          <cell r="M807">
            <v>198.94184478400012</v>
          </cell>
          <cell r="N807">
            <v>-0.65874783041059648</v>
          </cell>
          <cell r="O807">
            <v>500.94184478400012</v>
          </cell>
        </row>
        <row r="808">
          <cell r="A808">
            <v>60000562</v>
          </cell>
          <cell r="B808" t="str">
            <v>Определение концентрации фосфорного ангидрида в воздухе рабочей зоны</v>
          </cell>
          <cell r="C808">
            <v>278</v>
          </cell>
          <cell r="D808">
            <v>4</v>
          </cell>
          <cell r="E808">
            <v>352.16496000000006</v>
          </cell>
          <cell r="F808">
            <v>8.8230000000000004</v>
          </cell>
          <cell r="G808">
            <v>360.98796000000004</v>
          </cell>
          <cell r="H808">
            <v>122.73590640000002</v>
          </cell>
          <cell r="I808">
            <v>483.72386640000008</v>
          </cell>
          <cell r="K808">
            <v>72.558579960000003</v>
          </cell>
          <cell r="L808">
            <v>556.28244636000011</v>
          </cell>
          <cell r="M808">
            <v>389.53893563200006</v>
          </cell>
          <cell r="N808">
            <v>-1.4012191929208635</v>
          </cell>
          <cell r="O808">
            <v>667.53893563200006</v>
          </cell>
        </row>
        <row r="809">
          <cell r="A809">
            <v>60000564</v>
          </cell>
          <cell r="B809" t="str">
            <v>Определение концентрации скипидара в воздухе рабочей зоны</v>
          </cell>
          <cell r="C809">
            <v>411</v>
          </cell>
          <cell r="D809">
            <v>3</v>
          </cell>
          <cell r="E809">
            <v>264.12372000000005</v>
          </cell>
          <cell r="F809">
            <v>3.3762000000000003</v>
          </cell>
          <cell r="G809">
            <v>267.49992000000003</v>
          </cell>
          <cell r="H809">
            <v>90.949972800000012</v>
          </cell>
          <cell r="I809">
            <v>358.44989280000004</v>
          </cell>
          <cell r="K809">
            <v>53.767483920000004</v>
          </cell>
          <cell r="L809">
            <v>412.21737672000006</v>
          </cell>
          <cell r="M809">
            <v>83.660852064000039</v>
          </cell>
          <cell r="N809">
            <v>0</v>
          </cell>
          <cell r="O809">
            <v>494.66085206400004</v>
          </cell>
        </row>
        <row r="810">
          <cell r="A810">
            <v>60000565</v>
          </cell>
          <cell r="B810" t="str">
            <v>Определение концентрации ртути в воздухе рабочей зоны</v>
          </cell>
          <cell r="C810">
            <v>391</v>
          </cell>
          <cell r="D810">
            <v>1.17</v>
          </cell>
          <cell r="E810">
            <v>103.0082508</v>
          </cell>
          <cell r="F810">
            <v>0</v>
          </cell>
          <cell r="G810">
            <v>103.0082508</v>
          </cell>
          <cell r="H810">
            <v>35.022805271999999</v>
          </cell>
          <cell r="I810">
            <v>138.03105607200001</v>
          </cell>
          <cell r="K810">
            <v>20.7046584108</v>
          </cell>
          <cell r="L810">
            <v>158.73571448280001</v>
          </cell>
          <cell r="M810">
            <v>-200.51714262063999</v>
          </cell>
          <cell r="N810">
            <v>0.51283156680470587</v>
          </cell>
          <cell r="O810">
            <v>190.48285737936001</v>
          </cell>
        </row>
        <row r="811">
          <cell r="A811">
            <v>60000566</v>
          </cell>
          <cell r="B811" t="str">
            <v>Определение концентрации аминосоединений (ароматические) в воздухе рабочей зоны</v>
          </cell>
          <cell r="C811">
            <v>262</v>
          </cell>
          <cell r="D811">
            <v>1.83</v>
          </cell>
          <cell r="E811">
            <v>161.11546920000004</v>
          </cell>
          <cell r="F811">
            <v>8.7414000000000005</v>
          </cell>
          <cell r="G811">
            <v>169.85686920000003</v>
          </cell>
          <cell r="H811">
            <v>57.751335528000013</v>
          </cell>
          <cell r="I811">
            <v>227.60820472800003</v>
          </cell>
          <cell r="K811">
            <v>34.141230709200002</v>
          </cell>
          <cell r="L811">
            <v>261.74943543720002</v>
          </cell>
          <cell r="M811">
            <v>52.099322524640002</v>
          </cell>
          <cell r="N811">
            <v>-0.19885237604824427</v>
          </cell>
          <cell r="O811">
            <v>314.09932252464</v>
          </cell>
        </row>
        <row r="812">
          <cell r="A812">
            <v>60000567</v>
          </cell>
          <cell r="B812" t="str">
            <v>Определение концентрации свинца в смывах</v>
          </cell>
          <cell r="C812">
            <v>377</v>
          </cell>
          <cell r="D812">
            <v>3</v>
          </cell>
          <cell r="E812">
            <v>264.12372000000005</v>
          </cell>
          <cell r="F812">
            <v>1.5912000000000002</v>
          </cell>
          <cell r="G812">
            <v>265.71492000000006</v>
          </cell>
          <cell r="H812">
            <v>90.34307280000003</v>
          </cell>
          <cell r="I812">
            <v>356.05799280000008</v>
          </cell>
          <cell r="K812">
            <v>53.408698920000013</v>
          </cell>
          <cell r="L812">
            <v>409.46669172000009</v>
          </cell>
          <cell r="M812">
            <v>114.36003006400006</v>
          </cell>
          <cell r="N812">
            <v>-0.30334225481167126</v>
          </cell>
          <cell r="O812">
            <v>491.36003006400006</v>
          </cell>
        </row>
        <row r="813">
          <cell r="A813">
            <v>60000569</v>
          </cell>
          <cell r="B813" t="str">
            <v>Определение концентрации хрома, хромового ангидрида в воздухе рабочей зоны</v>
          </cell>
          <cell r="C813">
            <v>392</v>
          </cell>
          <cell r="D813">
            <v>2.83</v>
          </cell>
          <cell r="E813">
            <v>249.15670920000005</v>
          </cell>
          <cell r="F813">
            <v>1.4585999999999999</v>
          </cell>
          <cell r="G813">
            <v>250.61530920000004</v>
          </cell>
          <cell r="H813">
            <v>85.209205128000022</v>
          </cell>
          <cell r="I813">
            <v>335.82451432800008</v>
          </cell>
          <cell r="K813">
            <v>50.373677149200013</v>
          </cell>
          <cell r="L813">
            <v>386.19819147720011</v>
          </cell>
          <cell r="M813">
            <v>71.4378297726401</v>
          </cell>
          <cell r="N813">
            <v>-0.18223936166489821</v>
          </cell>
          <cell r="O813">
            <v>463.4378297726401</v>
          </cell>
        </row>
        <row r="814">
          <cell r="A814">
            <v>60000570</v>
          </cell>
          <cell r="B814" t="str">
            <v>Определение концентрации стирола в воздухе рабочей зоны</v>
          </cell>
          <cell r="C814">
            <v>398</v>
          </cell>
          <cell r="D814">
            <v>2.33</v>
          </cell>
          <cell r="E814">
            <v>205.13608920000004</v>
          </cell>
          <cell r="F814">
            <v>8.9964000000000013</v>
          </cell>
          <cell r="G814">
            <v>214.13248920000004</v>
          </cell>
          <cell r="H814">
            <v>72.805046328000017</v>
          </cell>
          <cell r="I814">
            <v>286.93753552800007</v>
          </cell>
          <cell r="K814">
            <v>43.040630329200006</v>
          </cell>
          <cell r="L814">
            <v>329.97816585720005</v>
          </cell>
          <cell r="M814">
            <v>-2.0262009713599696</v>
          </cell>
          <cell r="N814">
            <v>5.0909572144722855E-3</v>
          </cell>
          <cell r="O814">
            <v>395.97379902864003</v>
          </cell>
        </row>
        <row r="815">
          <cell r="A815">
            <v>60000571</v>
          </cell>
          <cell r="B815" t="str">
            <v>Определение эпихлоргидрина в воздухе рабочей зоны</v>
          </cell>
          <cell r="C815">
            <v>847</v>
          </cell>
          <cell r="D815">
            <v>4</v>
          </cell>
          <cell r="E815">
            <v>352.16496000000006</v>
          </cell>
          <cell r="F815">
            <v>40.825499999999998</v>
          </cell>
          <cell r="G815">
            <v>392.99046000000004</v>
          </cell>
          <cell r="H815">
            <v>133.61675640000001</v>
          </cell>
          <cell r="I815">
            <v>526.60721640000008</v>
          </cell>
          <cell r="K815">
            <v>78.991082460000015</v>
          </cell>
          <cell r="L815">
            <v>605.59829886000011</v>
          </cell>
          <cell r="M815">
            <v>-120.28204136799991</v>
          </cell>
          <cell r="N815">
            <v>0.14200949394096801</v>
          </cell>
          <cell r="O815">
            <v>726.71795863200009</v>
          </cell>
        </row>
        <row r="816">
          <cell r="A816">
            <v>60000572</v>
          </cell>
          <cell r="B816" t="str">
            <v>Определение концентрации мышьяковистого ангидрида в воздухе рабочей зоны</v>
          </cell>
          <cell r="C816">
            <v>365</v>
          </cell>
          <cell r="D816">
            <v>4</v>
          </cell>
          <cell r="E816">
            <v>352.16496000000006</v>
          </cell>
          <cell r="F816">
            <v>2.5295999999999998</v>
          </cell>
          <cell r="G816">
            <v>354.69456000000008</v>
          </cell>
          <cell r="H816">
            <v>120.59615040000004</v>
          </cell>
          <cell r="I816">
            <v>475.29071040000014</v>
          </cell>
          <cell r="K816">
            <v>71.293606560000015</v>
          </cell>
          <cell r="L816">
            <v>546.58431696000014</v>
          </cell>
          <cell r="M816">
            <v>290.9011803520001</v>
          </cell>
          <cell r="N816">
            <v>-0.79698953521095917</v>
          </cell>
          <cell r="O816">
            <v>655.9011803520001</v>
          </cell>
        </row>
        <row r="817">
          <cell r="A817">
            <v>60000573</v>
          </cell>
          <cell r="B817" t="str">
            <v>Определение концентрации канифоли в воздухе рабочей зоны</v>
          </cell>
          <cell r="C817">
            <v>828</v>
          </cell>
          <cell r="D817">
            <v>4.68</v>
          </cell>
          <cell r="E817">
            <v>412.0330032</v>
          </cell>
          <cell r="F817">
            <v>33.364200000000004</v>
          </cell>
          <cell r="G817">
            <v>445.39720319999998</v>
          </cell>
          <cell r="H817">
            <v>151.435049088</v>
          </cell>
          <cell r="I817">
            <v>596.83225228799995</v>
          </cell>
          <cell r="K817">
            <v>89.52483784319999</v>
          </cell>
          <cell r="L817">
            <v>686.35709013119993</v>
          </cell>
          <cell r="M817">
            <v>-4.3714918425600899</v>
          </cell>
          <cell r="N817">
            <v>5.2795795200001085E-3</v>
          </cell>
          <cell r="O817">
            <v>823.62850815743991</v>
          </cell>
        </row>
        <row r="818">
          <cell r="A818">
            <v>60000576</v>
          </cell>
          <cell r="B818" t="str">
            <v>Определение концентрации озона в воздухе рабочей зоны</v>
          </cell>
          <cell r="C818">
            <v>773</v>
          </cell>
          <cell r="D818">
            <v>3</v>
          </cell>
          <cell r="E818">
            <v>264.12372000000005</v>
          </cell>
          <cell r="F818">
            <v>103.57080000000001</v>
          </cell>
          <cell r="G818">
            <v>367.69452000000007</v>
          </cell>
          <cell r="H818">
            <v>125.01613680000003</v>
          </cell>
          <cell r="I818">
            <v>492.71065680000009</v>
          </cell>
          <cell r="K818">
            <v>73.906598520000017</v>
          </cell>
          <cell r="L818">
            <v>566.61725532000014</v>
          </cell>
          <cell r="M818">
            <v>-93.059293615999877</v>
          </cell>
          <cell r="N818">
            <v>0.12038718449676569</v>
          </cell>
          <cell r="O818">
            <v>679.94070638400012</v>
          </cell>
        </row>
        <row r="819">
          <cell r="A819">
            <v>60000577</v>
          </cell>
          <cell r="B819" t="str">
            <v>Определение концентрации хлороформа в воздухе рабочей зоны</v>
          </cell>
          <cell r="C819">
            <v>315</v>
          </cell>
          <cell r="D819">
            <v>1.7</v>
          </cell>
          <cell r="E819">
            <v>149.67010800000003</v>
          </cell>
          <cell r="F819">
            <v>8.9964000000000013</v>
          </cell>
          <cell r="G819">
            <v>158.66650800000002</v>
          </cell>
          <cell r="H819">
            <v>53.946612720000012</v>
          </cell>
          <cell r="I819">
            <v>212.61312072000004</v>
          </cell>
          <cell r="K819">
            <v>31.891968108000004</v>
          </cell>
          <cell r="L819">
            <v>244.50508882800005</v>
          </cell>
          <cell r="M819">
            <v>-21.593893406399957</v>
          </cell>
          <cell r="N819">
            <v>6.855204255999986E-2</v>
          </cell>
          <cell r="O819">
            <v>293.40610659360004</v>
          </cell>
        </row>
        <row r="820">
          <cell r="A820">
            <v>60000582</v>
          </cell>
          <cell r="B820" t="str">
            <v>Определение концентрации капролактама газохроматографическим методом  в воздухе рабочей зоны</v>
          </cell>
          <cell r="C820">
            <v>374</v>
          </cell>
          <cell r="D820">
            <v>5.5</v>
          </cell>
          <cell r="E820">
            <v>484.22682000000003</v>
          </cell>
          <cell r="F820">
            <v>31.915800000000001</v>
          </cell>
          <cell r="G820">
            <v>516.14262000000008</v>
          </cell>
          <cell r="H820">
            <v>175.48849080000005</v>
          </cell>
          <cell r="I820">
            <v>691.6311108000001</v>
          </cell>
          <cell r="K820">
            <v>103.74466662000002</v>
          </cell>
          <cell r="L820">
            <v>795.37577742000008</v>
          </cell>
          <cell r="M820">
            <v>580.45093290400007</v>
          </cell>
          <cell r="N820">
            <v>-1.5520078419893051</v>
          </cell>
          <cell r="O820">
            <v>954.45093290400007</v>
          </cell>
        </row>
        <row r="821">
          <cell r="A821">
            <v>60000583</v>
          </cell>
          <cell r="B821" t="str">
            <v>Определение концентрации углерода-4 хлористого газохроматографическим методом  в воздухе рабочей зоны</v>
          </cell>
          <cell r="C821">
            <v>329</v>
          </cell>
          <cell r="D821">
            <v>1.5</v>
          </cell>
          <cell r="E821">
            <v>132.06186000000002</v>
          </cell>
          <cell r="F821">
            <v>18.043800000000001</v>
          </cell>
          <cell r="G821">
            <v>150.10566000000003</v>
          </cell>
          <cell r="H821">
            <v>51.035924400000013</v>
          </cell>
          <cell r="I821">
            <v>201.14158440000006</v>
          </cell>
          <cell r="K821">
            <v>30.171237660000006</v>
          </cell>
          <cell r="L821">
            <v>231.31282206000006</v>
          </cell>
          <cell r="M821">
            <v>-51.424613527999952</v>
          </cell>
          <cell r="N821">
            <v>0.15630581619452874</v>
          </cell>
          <cell r="O821">
            <v>277.57538647200005</v>
          </cell>
        </row>
        <row r="822">
          <cell r="A822">
            <v>60000584</v>
          </cell>
          <cell r="B822" t="str">
            <v>Определение концентрации спиртов (С1по С8) газохроматографическим методом в воздухе рабочей зоны</v>
          </cell>
          <cell r="C822">
            <v>417</v>
          </cell>
          <cell r="D822">
            <v>4.58</v>
          </cell>
          <cell r="E822">
            <v>403.22887920000005</v>
          </cell>
          <cell r="F822">
            <v>365.42520000000002</v>
          </cell>
          <cell r="G822">
            <v>768.65407920000007</v>
          </cell>
          <cell r="H822">
            <v>261.34238692800005</v>
          </cell>
          <cell r="I822">
            <v>1029.9964661280001</v>
          </cell>
          <cell r="K822">
            <v>154.49946991920001</v>
          </cell>
          <cell r="L822">
            <v>1184.4959360472001</v>
          </cell>
          <cell r="M822">
            <v>1004.3951232566401</v>
          </cell>
          <cell r="N822">
            <v>-2.4086213986969787</v>
          </cell>
          <cell r="O822">
            <v>1421.3951232566401</v>
          </cell>
        </row>
        <row r="823">
          <cell r="A823">
            <v>60000585</v>
          </cell>
          <cell r="B823" t="str">
            <v>Определение концентрации бензина газохроматографическим методом  в воздухе рабочей зоны</v>
          </cell>
          <cell r="C823">
            <v>374</v>
          </cell>
          <cell r="D823">
            <v>1.5</v>
          </cell>
          <cell r="E823">
            <v>132.06186000000002</v>
          </cell>
          <cell r="F823">
            <v>48.643799999999999</v>
          </cell>
          <cell r="G823">
            <v>180.70566000000002</v>
          </cell>
          <cell r="H823">
            <v>61.43992440000001</v>
          </cell>
          <cell r="I823">
            <v>242.14558440000002</v>
          </cell>
          <cell r="K823">
            <v>36.32183766</v>
          </cell>
          <cell r="L823">
            <v>278.46742205999999</v>
          </cell>
          <cell r="M823">
            <v>-39.839093528000035</v>
          </cell>
          <cell r="N823">
            <v>0.10652164044919796</v>
          </cell>
          <cell r="O823">
            <v>334.16090647199997</v>
          </cell>
        </row>
        <row r="824">
          <cell r="A824">
            <v>60000586</v>
          </cell>
          <cell r="B8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4">
            <v>432</v>
          </cell>
          <cell r="D824">
            <v>5.43</v>
          </cell>
          <cell r="E824">
            <v>478.06393320000001</v>
          </cell>
          <cell r="F824">
            <v>10.873200000000001</v>
          </cell>
          <cell r="G824">
            <v>488.93713320000001</v>
          </cell>
          <cell r="H824">
            <v>166.23862528800001</v>
          </cell>
          <cell r="I824">
            <v>655.17575848800004</v>
          </cell>
          <cell r="K824">
            <v>98.276363773200003</v>
          </cell>
          <cell r="L824">
            <v>753.45212226120009</v>
          </cell>
          <cell r="M824">
            <v>472.14254671344008</v>
          </cell>
          <cell r="N824">
            <v>-1.0929225618366669</v>
          </cell>
          <cell r="O824">
            <v>904.14254671344008</v>
          </cell>
        </row>
        <row r="825">
          <cell r="A825">
            <v>60000587</v>
          </cell>
          <cell r="B8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5">
            <v>449</v>
          </cell>
          <cell r="D825">
            <v>2</v>
          </cell>
          <cell r="E825">
            <v>176.08248000000003</v>
          </cell>
          <cell r="F825">
            <v>41.044800000000002</v>
          </cell>
          <cell r="G825">
            <v>217.12728000000004</v>
          </cell>
          <cell r="H825">
            <v>73.823275200000026</v>
          </cell>
          <cell r="I825">
            <v>290.95055520000005</v>
          </cell>
          <cell r="K825">
            <v>43.642583280000004</v>
          </cell>
          <cell r="L825">
            <v>334.59313848000005</v>
          </cell>
          <cell r="M825">
            <v>-47.488233823999963</v>
          </cell>
          <cell r="N825">
            <v>0.10576444058797319</v>
          </cell>
          <cell r="O825">
            <v>401.51176617600004</v>
          </cell>
        </row>
        <row r="826">
          <cell r="A826">
            <v>60000588</v>
          </cell>
          <cell r="B8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6">
            <v>377</v>
          </cell>
          <cell r="D826">
            <v>5</v>
          </cell>
          <cell r="E826">
            <v>440.20620000000002</v>
          </cell>
          <cell r="F826">
            <v>9.9960000000000004</v>
          </cell>
          <cell r="G826">
            <v>450.2022</v>
          </cell>
          <cell r="H826">
            <v>153.068748</v>
          </cell>
          <cell r="I826">
            <v>603.27094799999998</v>
          </cell>
          <cell r="K826">
            <v>90.490642199999996</v>
          </cell>
          <cell r="L826">
            <v>693.7615902</v>
          </cell>
          <cell r="M826">
            <v>455.51390823999998</v>
          </cell>
          <cell r="N826">
            <v>-1.2082597035543765</v>
          </cell>
          <cell r="O826">
            <v>832.51390823999998</v>
          </cell>
        </row>
        <row r="827">
          <cell r="A827">
            <v>60000589</v>
          </cell>
          <cell r="B827" t="str">
            <v>Определение концентрации этилацетата, бутилацетата газохроматографическим методом  в воздухе рабочей зоны</v>
          </cell>
          <cell r="C827">
            <v>321</v>
          </cell>
          <cell r="D827">
            <v>2</v>
          </cell>
          <cell r="E827">
            <v>176.08248000000003</v>
          </cell>
          <cell r="F827">
            <v>18.910799999999998</v>
          </cell>
          <cell r="G827">
            <v>194.99328000000003</v>
          </cell>
          <cell r="H827">
            <v>66.297715200000013</v>
          </cell>
          <cell r="I827">
            <v>261.29099520000005</v>
          </cell>
          <cell r="K827">
            <v>39.19364928000001</v>
          </cell>
          <cell r="L827">
            <v>300.48464448000004</v>
          </cell>
          <cell r="M827">
            <v>39.581573376000051</v>
          </cell>
          <cell r="N827">
            <v>-0.12330708216822446</v>
          </cell>
          <cell r="O827">
            <v>360.58157337600005</v>
          </cell>
        </row>
        <row r="828">
          <cell r="A828">
            <v>60000591</v>
          </cell>
          <cell r="B828" t="str">
            <v>Определение концентрации аммиака  в воздухе рабочей зоны</v>
          </cell>
          <cell r="C828">
            <v>350</v>
          </cell>
          <cell r="D828">
            <v>2.5</v>
          </cell>
          <cell r="E828">
            <v>220.10310000000001</v>
          </cell>
          <cell r="F828">
            <v>1.4789999999999999</v>
          </cell>
          <cell r="G828">
            <v>221.58210000000003</v>
          </cell>
          <cell r="H828">
            <v>75.337914000000012</v>
          </cell>
          <cell r="I828">
            <v>296.92001400000004</v>
          </cell>
          <cell r="K828">
            <v>44.538002100000007</v>
          </cell>
          <cell r="L828">
            <v>341.45801610000007</v>
          </cell>
          <cell r="M828">
            <v>59.749619320000079</v>
          </cell>
          <cell r="N828">
            <v>-0.17071319805714308</v>
          </cell>
          <cell r="O828">
            <v>409.74961932000008</v>
          </cell>
        </row>
        <row r="829">
          <cell r="A829">
            <v>60000592</v>
          </cell>
          <cell r="B829" t="str">
            <v>Определение концентрации водорода фтористого  в воздухе рабочей зоны</v>
          </cell>
          <cell r="C829">
            <v>398</v>
          </cell>
          <cell r="D829">
            <v>4</v>
          </cell>
          <cell r="E829">
            <v>352.16496000000006</v>
          </cell>
          <cell r="F829">
            <v>5.4875999999999996</v>
          </cell>
          <cell r="G829">
            <v>357.65256000000005</v>
          </cell>
          <cell r="H829">
            <v>121.60187040000002</v>
          </cell>
          <cell r="I829">
            <v>479.25443040000005</v>
          </cell>
          <cell r="K829">
            <v>71.888164560000007</v>
          </cell>
          <cell r="L829">
            <v>551.14259496</v>
          </cell>
          <cell r="M829">
            <v>263.37111395199997</v>
          </cell>
          <cell r="N829">
            <v>-0.66173646721608037</v>
          </cell>
          <cell r="O829">
            <v>661.37111395199997</v>
          </cell>
        </row>
        <row r="830">
          <cell r="A830">
            <v>60000593</v>
          </cell>
          <cell r="B830" t="str">
            <v>Определение концентрации алюминия   в воздухе рабочей зоны</v>
          </cell>
          <cell r="C830">
            <v>365</v>
          </cell>
          <cell r="D830">
            <v>4.33</v>
          </cell>
          <cell r="E830">
            <v>381.21856919999999</v>
          </cell>
          <cell r="F830">
            <v>8.3333999999999993</v>
          </cell>
          <cell r="G830">
            <v>389.55196919999997</v>
          </cell>
          <cell r="H830">
            <v>132.44766952800001</v>
          </cell>
          <cell r="I830">
            <v>521.99963872800004</v>
          </cell>
          <cell r="K830">
            <v>78.299945809199997</v>
          </cell>
          <cell r="L830">
            <v>600.29958453720008</v>
          </cell>
          <cell r="M830">
            <v>355.35950144464005</v>
          </cell>
          <cell r="N830">
            <v>-0.9735876751907947</v>
          </cell>
          <cell r="O830">
            <v>720.35950144464005</v>
          </cell>
        </row>
        <row r="831">
          <cell r="A831">
            <v>60000596</v>
          </cell>
          <cell r="B831" t="str">
            <v>Определение концентрации цинка атомно-абсорбционным методом в воздухе рабочей зоны</v>
          </cell>
          <cell r="C831">
            <v>303</v>
          </cell>
          <cell r="D831">
            <v>4.08</v>
          </cell>
          <cell r="E831">
            <v>359.20825920000004</v>
          </cell>
          <cell r="F831">
            <v>2.8050000000000002</v>
          </cell>
          <cell r="G831">
            <v>362.01325920000005</v>
          </cell>
          <cell r="H831">
            <v>123.08450812800002</v>
          </cell>
          <cell r="I831">
            <v>485.09776732800009</v>
          </cell>
          <cell r="K831">
            <v>72.764665099200016</v>
          </cell>
          <cell r="L831">
            <v>557.86243242720013</v>
          </cell>
          <cell r="M831">
            <v>366.43491891264011</v>
          </cell>
          <cell r="N831">
            <v>-1.2093561680285152</v>
          </cell>
          <cell r="O831">
            <v>669.43491891264011</v>
          </cell>
        </row>
        <row r="832">
          <cell r="A832">
            <v>60001301</v>
          </cell>
          <cell r="B832" t="str">
            <v>Выполнение работ по аттестации промышленной лаборатории с выходом на объект</v>
          </cell>
          <cell r="C832">
            <v>12248</v>
          </cell>
          <cell r="D832">
            <v>25</v>
          </cell>
          <cell r="E832">
            <v>2201.0309999999999</v>
          </cell>
          <cell r="G832">
            <v>2201.0309999999999</v>
          </cell>
          <cell r="H832">
            <v>748.35054000000002</v>
          </cell>
          <cell r="I832">
            <v>2949.3815399999999</v>
          </cell>
          <cell r="K832">
            <v>442.40723099999997</v>
          </cell>
          <cell r="L832">
            <v>3391.788771</v>
          </cell>
          <cell r="M832">
            <v>-8177.8534748000002</v>
          </cell>
          <cell r="N832">
            <v>0.66768888592423259</v>
          </cell>
          <cell r="O832">
            <v>4070.1465251999998</v>
          </cell>
        </row>
        <row r="833">
          <cell r="A833">
            <v>60001302</v>
          </cell>
          <cell r="B833" t="str">
            <v>Выполнение работ по аттестации промышленной лаборатории без выхода на объект</v>
          </cell>
          <cell r="C833">
            <v>6846</v>
          </cell>
          <cell r="D833">
            <v>17</v>
          </cell>
          <cell r="E833">
            <v>1496.70108</v>
          </cell>
          <cell r="F833">
            <v>0</v>
          </cell>
          <cell r="G833">
            <v>1496.70108</v>
          </cell>
          <cell r="H833">
            <v>508.87836720000007</v>
          </cell>
          <cell r="I833">
            <v>2005.5794472000002</v>
          </cell>
          <cell r="K833">
            <v>300.83691708000003</v>
          </cell>
          <cell r="L833">
            <v>2306.4163642800004</v>
          </cell>
          <cell r="M833">
            <v>-4078.3003628639995</v>
          </cell>
          <cell r="N833">
            <v>0.59572018154601214</v>
          </cell>
          <cell r="O833">
            <v>2767.6996371360005</v>
          </cell>
        </row>
        <row r="834">
          <cell r="A834">
            <v>60001319</v>
          </cell>
          <cell r="B8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34">
            <v>6846</v>
          </cell>
          <cell r="D834">
            <v>10.63</v>
          </cell>
          <cell r="E834">
            <v>935.87838120000026</v>
          </cell>
          <cell r="F834">
            <v>0</v>
          </cell>
          <cell r="G834">
            <v>935.87838120000026</v>
          </cell>
          <cell r="H834">
            <v>318.1986496080001</v>
          </cell>
          <cell r="I834">
            <v>1254.0770308080005</v>
          </cell>
          <cell r="K834">
            <v>188.11155462120007</v>
          </cell>
          <cell r="L834">
            <v>1442.1885854292004</v>
          </cell>
          <cell r="M834">
            <v>-5115.3736974849598</v>
          </cell>
          <cell r="N834">
            <v>0.74720620763730061</v>
          </cell>
          <cell r="O834">
            <v>1730.6263025150404</v>
          </cell>
        </row>
        <row r="835">
          <cell r="A835">
            <v>60000039</v>
          </cell>
          <cell r="B835" t="str">
            <v>Исследование воздуха рабочей зоны назоанализатором ГАНК-4 на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35">
            <v>962</v>
          </cell>
          <cell r="D835">
            <v>1.25</v>
          </cell>
          <cell r="E835">
            <v>110.05155000000001</v>
          </cell>
          <cell r="F835">
            <v>382.5</v>
          </cell>
          <cell r="G835">
            <v>492.55155000000002</v>
          </cell>
          <cell r="H835">
            <v>167.46752700000002</v>
          </cell>
          <cell r="I835">
            <v>660.01907700000004</v>
          </cell>
          <cell r="K835">
            <v>99.002861550000006</v>
          </cell>
          <cell r="L835">
            <v>759.02193855000007</v>
          </cell>
          <cell r="M835">
            <v>-51.173673739999913</v>
          </cell>
          <cell r="N835">
            <v>0</v>
          </cell>
          <cell r="O835">
            <v>910.82632626000009</v>
          </cell>
        </row>
        <row r="836">
          <cell r="A836">
            <v>60001324</v>
          </cell>
          <cell r="B836" t="str">
            <v>Определение цефалоспориновых антибиотиков (цефаликсина и цефалоспорина) в воздухе рабочей зоны</v>
          </cell>
          <cell r="C836">
            <v>298</v>
          </cell>
          <cell r="D836">
            <v>1.5</v>
          </cell>
          <cell r="E836">
            <v>132.06186000000002</v>
          </cell>
          <cell r="F836">
            <v>20.981400000000001</v>
          </cell>
          <cell r="G836">
            <v>153.04326000000003</v>
          </cell>
          <cell r="H836">
            <v>52.034708400000014</v>
          </cell>
          <cell r="I836">
            <v>205.07796840000003</v>
          </cell>
          <cell r="K836">
            <v>30.761695260000003</v>
          </cell>
          <cell r="L836">
            <v>235.83966366000004</v>
          </cell>
          <cell r="M836">
            <v>-14.992403607999961</v>
          </cell>
          <cell r="N836">
            <v>5.031007922147638E-2</v>
          </cell>
          <cell r="O836">
            <v>283.00759639200004</v>
          </cell>
        </row>
        <row r="837">
          <cell r="A837" t="str">
            <v>Радиологическая лаборатория</v>
          </cell>
        </row>
        <row r="838">
          <cell r="A838" t="str">
            <v>РАДИОСПЕКТРОМЕТРИЧЕСКИЕ ИССЛЕДОВАНИЯ</v>
          </cell>
        </row>
        <row r="839">
          <cell r="A839">
            <v>70000741</v>
          </cell>
          <cell r="B839" t="str">
            <v>Спектрометрическое исследование лесоматериалов</v>
          </cell>
          <cell r="C839">
            <v>941</v>
          </cell>
          <cell r="D839">
            <v>10.33</v>
          </cell>
          <cell r="E839">
            <v>950.21847900000012</v>
          </cell>
          <cell r="F839">
            <v>0</v>
          </cell>
          <cell r="G839">
            <v>950.21847900000012</v>
          </cell>
          <cell r="H839">
            <v>323.07428286000004</v>
          </cell>
          <cell r="I839">
            <v>1273.2927618600002</v>
          </cell>
          <cell r="K839">
            <v>190.99391427900002</v>
          </cell>
          <cell r="L839">
            <v>1464.2866761390001</v>
          </cell>
          <cell r="M839">
            <v>816.14401136679999</v>
          </cell>
          <cell r="N839">
            <v>-0.86731563375855469</v>
          </cell>
          <cell r="O839">
            <v>1757.1440113668</v>
          </cell>
        </row>
        <row r="840">
          <cell r="A840">
            <v>70000742</v>
          </cell>
          <cell r="B840" t="str">
            <v>Спектрометрическое исследование пищевых продуктов</v>
          </cell>
          <cell r="C840">
            <v>1207</v>
          </cell>
          <cell r="D840">
            <v>10.33</v>
          </cell>
          <cell r="E840">
            <v>950.21847900000012</v>
          </cell>
          <cell r="F840">
            <v>0</v>
          </cell>
          <cell r="G840">
            <v>950.21847900000012</v>
          </cell>
          <cell r="H840">
            <v>323.07428286000004</v>
          </cell>
          <cell r="I840">
            <v>1273.2927618600002</v>
          </cell>
          <cell r="K840">
            <v>190.99391427900002</v>
          </cell>
          <cell r="L840">
            <v>1464.2866761390001</v>
          </cell>
          <cell r="M840">
            <v>550.14401136679999</v>
          </cell>
          <cell r="N840">
            <v>-0.45579454131466446</v>
          </cell>
          <cell r="O840">
            <v>1757.1440113668</v>
          </cell>
        </row>
        <row r="841">
          <cell r="A841">
            <v>70000743</v>
          </cell>
          <cell r="B841" t="str">
            <v>Спектрометрическое исследование воды поверхностных водоемов (цезий - 137, стронций - 90)</v>
          </cell>
          <cell r="C841">
            <v>1200</v>
          </cell>
          <cell r="D841">
            <v>2.83</v>
          </cell>
          <cell r="E841">
            <v>260.32122900000002</v>
          </cell>
          <cell r="F841">
            <v>0</v>
          </cell>
          <cell r="G841">
            <v>260.32122900000002</v>
          </cell>
          <cell r="H841">
            <v>88.509217860000007</v>
          </cell>
          <cell r="I841">
            <v>348.83044686000005</v>
          </cell>
          <cell r="K841">
            <v>52.324567029000008</v>
          </cell>
          <cell r="L841">
            <v>401.15501388900009</v>
          </cell>
          <cell r="M841">
            <v>-718.61398333319994</v>
          </cell>
          <cell r="N841">
            <v>0.5988449861109999</v>
          </cell>
          <cell r="O841">
            <v>481.38601666680006</v>
          </cell>
        </row>
        <row r="842">
          <cell r="A842">
            <v>70000744</v>
          </cell>
          <cell r="B842" t="str">
            <v>Спектрометрическое исследование стройматериалов, шлаков</v>
          </cell>
          <cell r="C842">
            <v>1739</v>
          </cell>
          <cell r="D842">
            <v>4</v>
          </cell>
          <cell r="E842">
            <v>367.94520000000006</v>
          </cell>
          <cell r="F842">
            <v>0</v>
          </cell>
          <cell r="G842">
            <v>367.94520000000006</v>
          </cell>
          <cell r="H842">
            <v>125.10136800000002</v>
          </cell>
          <cell r="I842">
            <v>493.04656800000009</v>
          </cell>
          <cell r="K842">
            <v>73.956985200000005</v>
          </cell>
          <cell r="L842">
            <v>567.00355320000006</v>
          </cell>
          <cell r="M842">
            <v>-1058.5957361599999</v>
          </cell>
          <cell r="N842">
            <v>0.60873820365727427</v>
          </cell>
          <cell r="O842">
            <v>680.40426384</v>
          </cell>
        </row>
        <row r="843">
          <cell r="A843">
            <v>70000745</v>
          </cell>
          <cell r="B843" t="str">
            <v>Спектрометрическое исследование почвы</v>
          </cell>
          <cell r="C843">
            <v>718</v>
          </cell>
          <cell r="D843">
            <v>2.83</v>
          </cell>
          <cell r="E843">
            <v>260.32122900000002</v>
          </cell>
          <cell r="F843">
            <v>0</v>
          </cell>
          <cell r="G843">
            <v>260.32122900000002</v>
          </cell>
          <cell r="H843">
            <v>88.509217860000007</v>
          </cell>
          <cell r="I843">
            <v>348.83044686000005</v>
          </cell>
          <cell r="K843">
            <v>52.324567029000008</v>
          </cell>
          <cell r="L843">
            <v>401.15501388900009</v>
          </cell>
          <cell r="M843">
            <v>-236.61398333319994</v>
          </cell>
          <cell r="N843">
            <v>0.32954593778997204</v>
          </cell>
          <cell r="O843">
            <v>481.38601666680006</v>
          </cell>
        </row>
        <row r="844">
          <cell r="A844">
            <v>70000775</v>
          </cell>
          <cell r="B844" t="str">
            <v>Спектрометрическое исследование минерального сырья</v>
          </cell>
          <cell r="C844">
            <v>3050</v>
          </cell>
          <cell r="D844">
            <v>10</v>
          </cell>
          <cell r="E844">
            <v>919.86300000000006</v>
          </cell>
          <cell r="F844">
            <v>0</v>
          </cell>
          <cell r="G844">
            <v>919.86300000000006</v>
          </cell>
          <cell r="H844">
            <v>312.75342000000006</v>
          </cell>
          <cell r="I844">
            <v>1232.6164200000001</v>
          </cell>
          <cell r="K844">
            <v>184.89246299999999</v>
          </cell>
          <cell r="L844">
            <v>1417.508883</v>
          </cell>
          <cell r="M844">
            <v>-1348.9893404000002</v>
          </cell>
          <cell r="N844">
            <v>0.44229158701639348</v>
          </cell>
          <cell r="O844">
            <v>1701.0106595999998</v>
          </cell>
        </row>
        <row r="845">
          <cell r="A845">
            <v>70000785</v>
          </cell>
          <cell r="B845" t="str">
            <v>Спектрометрическое исследование удельной эффективной активности каменного угля и шлака</v>
          </cell>
          <cell r="C845">
            <v>2158</v>
          </cell>
          <cell r="D845">
            <v>4</v>
          </cell>
          <cell r="E845">
            <v>367.94520000000006</v>
          </cell>
          <cell r="F845">
            <v>0</v>
          </cell>
          <cell r="G845">
            <v>367.94520000000006</v>
          </cell>
          <cell r="H845">
            <v>125.10136800000002</v>
          </cell>
          <cell r="I845">
            <v>493.04656800000009</v>
          </cell>
          <cell r="K845">
            <v>73.956985200000005</v>
          </cell>
          <cell r="L845">
            <v>567.00355320000006</v>
          </cell>
          <cell r="M845">
            <v>-1477.5957361599999</v>
          </cell>
          <cell r="N845">
            <v>0.68470608719184423</v>
          </cell>
          <cell r="O845">
            <v>680.40426384</v>
          </cell>
        </row>
        <row r="846">
          <cell r="A846">
            <v>70000786</v>
          </cell>
          <cell r="B846" t="str">
            <v>Спектрометрическое исследование древесного угля на цезий - 137 и стронций - 90</v>
          </cell>
          <cell r="C846">
            <v>1130</v>
          </cell>
          <cell r="D846">
            <v>2.1</v>
          </cell>
          <cell r="E846">
            <v>193.17123000000001</v>
          </cell>
          <cell r="F846">
            <v>0</v>
          </cell>
          <cell r="G846">
            <v>193.17123000000001</v>
          </cell>
          <cell r="H846">
            <v>65.678218200000003</v>
          </cell>
          <cell r="I846">
            <v>258.84944819999998</v>
          </cell>
          <cell r="K846">
            <v>38.827417229999995</v>
          </cell>
          <cell r="L846">
            <v>297.67686542999996</v>
          </cell>
          <cell r="M846">
            <v>-772.78776148400004</v>
          </cell>
          <cell r="N846">
            <v>0.6838829747646018</v>
          </cell>
          <cell r="O846">
            <v>357.21223851599996</v>
          </cell>
        </row>
        <row r="847">
          <cell r="A847">
            <v>70000787</v>
          </cell>
          <cell r="B847" t="str">
            <v>Спектрометрическое исследование мебельной продукции</v>
          </cell>
          <cell r="C847">
            <v>2158</v>
          </cell>
          <cell r="D847">
            <v>4</v>
          </cell>
          <cell r="E847">
            <v>367.94520000000006</v>
          </cell>
          <cell r="F847">
            <v>0</v>
          </cell>
          <cell r="G847">
            <v>367.94520000000006</v>
          </cell>
          <cell r="H847">
            <v>125.10136800000002</v>
          </cell>
          <cell r="I847">
            <v>493.04656800000009</v>
          </cell>
          <cell r="K847">
            <v>73.956985200000005</v>
          </cell>
          <cell r="L847">
            <v>567.00355320000006</v>
          </cell>
          <cell r="M847">
            <v>-1477.5957361599999</v>
          </cell>
          <cell r="N847">
            <v>0.68470608719184423</v>
          </cell>
          <cell r="O847">
            <v>680.40426384</v>
          </cell>
        </row>
        <row r="848">
          <cell r="A848">
            <v>70000754</v>
          </cell>
          <cell r="B848" t="str">
            <v>Определение общей альфа- и бета- активности в пробе питьевой воды, воды поверхностных водоемов</v>
          </cell>
          <cell r="C848">
            <v>1624</v>
          </cell>
          <cell r="D848">
            <v>20.66</v>
          </cell>
          <cell r="E848">
            <v>1900.4369580000002</v>
          </cell>
          <cell r="F848">
            <v>7.76</v>
          </cell>
          <cell r="G848">
            <v>1908.1969580000002</v>
          </cell>
          <cell r="H848">
            <v>648.78696572000013</v>
          </cell>
          <cell r="I848">
            <v>2556.9839237200003</v>
          </cell>
          <cell r="K848">
            <v>383.54758855800003</v>
          </cell>
          <cell r="L848">
            <v>2940.5315122780003</v>
          </cell>
          <cell r="M848">
            <v>1904.6378147336004</v>
          </cell>
          <cell r="N848">
            <v>-1.17280653616601</v>
          </cell>
          <cell r="O848">
            <v>3528.6378147336004</v>
          </cell>
        </row>
        <row r="849">
          <cell r="A849">
            <v>70000761</v>
          </cell>
          <cell r="B849" t="str">
            <v>Измерение активности радона в пробе воды.</v>
          </cell>
          <cell r="C849">
            <v>1278</v>
          </cell>
          <cell r="D849">
            <v>2.5</v>
          </cell>
          <cell r="E849">
            <v>229.96575000000001</v>
          </cell>
          <cell r="F849">
            <v>0</v>
          </cell>
          <cell r="G849">
            <v>229.96575000000001</v>
          </cell>
          <cell r="H849">
            <v>78.188355000000016</v>
          </cell>
          <cell r="I849">
            <v>308.15410500000002</v>
          </cell>
          <cell r="K849">
            <v>46.223115749999998</v>
          </cell>
          <cell r="L849">
            <v>354.37722074999999</v>
          </cell>
          <cell r="M849">
            <v>-852.7473351000001</v>
          </cell>
          <cell r="N849">
            <v>0.66725143591549307</v>
          </cell>
          <cell r="O849">
            <v>425.25266489999996</v>
          </cell>
        </row>
        <row r="850">
          <cell r="A850" t="str">
            <v>ДОЗИМЕТРИЧЕСКИЕ МЕТОДЫ</v>
          </cell>
        </row>
        <row r="851">
          <cell r="A851">
            <v>70000763</v>
          </cell>
          <cell r="B851" t="str">
            <v>Радиационный контроль черного металла, находящегося в трехтонном контейнере.</v>
          </cell>
          <cell r="C851">
            <v>407</v>
          </cell>
          <cell r="D851">
            <v>1.5</v>
          </cell>
          <cell r="E851">
            <v>137.97945000000001</v>
          </cell>
          <cell r="F851">
            <v>0</v>
          </cell>
          <cell r="G851">
            <v>137.97945000000001</v>
          </cell>
          <cell r="H851">
            <v>46.913013000000007</v>
          </cell>
          <cell r="I851">
            <v>184.89246300000002</v>
          </cell>
          <cell r="K851">
            <v>27.733869450000004</v>
          </cell>
          <cell r="L851">
            <v>212.62633245000004</v>
          </cell>
          <cell r="M851">
            <v>-151.84840105999996</v>
          </cell>
          <cell r="N851">
            <v>0.37309189449631441</v>
          </cell>
          <cell r="O851">
            <v>255.15159894000004</v>
          </cell>
        </row>
        <row r="852">
          <cell r="A852">
            <v>70000764</v>
          </cell>
          <cell r="B852" t="str">
            <v>Радиационный контроль черного металла, находящегося в пятитонном контейнере.</v>
          </cell>
          <cell r="C852">
            <v>582</v>
          </cell>
          <cell r="D852">
            <v>1.9</v>
          </cell>
          <cell r="E852">
            <v>174.77397000000002</v>
          </cell>
          <cell r="F852">
            <v>0</v>
          </cell>
          <cell r="G852">
            <v>174.77397000000002</v>
          </cell>
          <cell r="H852">
            <v>59.423149800000012</v>
          </cell>
          <cell r="I852">
            <v>234.19711980000002</v>
          </cell>
          <cell r="K852">
            <v>35.129567970000004</v>
          </cell>
          <cell r="L852">
            <v>269.32668777000004</v>
          </cell>
          <cell r="M852">
            <v>-258.80797467599996</v>
          </cell>
          <cell r="N852">
            <v>0.44468724171134011</v>
          </cell>
          <cell r="O852">
            <v>323.19202532400004</v>
          </cell>
        </row>
        <row r="853">
          <cell r="A853">
            <v>70000765</v>
          </cell>
          <cell r="B853" t="str">
            <v>Радиационный контроль черного металла, находящегося в двадцатитонном контейнере.</v>
          </cell>
          <cell r="C853">
            <v>973</v>
          </cell>
          <cell r="D853">
            <v>3.5</v>
          </cell>
          <cell r="E853">
            <v>321.95205000000004</v>
          </cell>
          <cell r="F853">
            <v>0</v>
          </cell>
          <cell r="G853">
            <v>321.95205000000004</v>
          </cell>
          <cell r="H853">
            <v>109.46369700000002</v>
          </cell>
          <cell r="I853">
            <v>431.41574700000007</v>
          </cell>
          <cell r="K853">
            <v>64.71236205000001</v>
          </cell>
          <cell r="L853">
            <v>496.12810905000009</v>
          </cell>
          <cell r="M853">
            <v>-377.64626913999996</v>
          </cell>
          <cell r="N853">
            <v>0.38812566201438847</v>
          </cell>
          <cell r="O853">
            <v>595.35373086000004</v>
          </cell>
        </row>
        <row r="854">
          <cell r="A854">
            <v>70000766</v>
          </cell>
          <cell r="B854" t="str">
            <v>Радиационный контроль черного металла, находящегося в железнодорожном вагоне</v>
          </cell>
          <cell r="C854">
            <v>997</v>
          </cell>
          <cell r="D854">
            <v>5</v>
          </cell>
          <cell r="E854">
            <v>459.93150000000003</v>
          </cell>
          <cell r="F854">
            <v>0</v>
          </cell>
          <cell r="G854">
            <v>459.93150000000003</v>
          </cell>
          <cell r="H854">
            <v>156.37671000000003</v>
          </cell>
          <cell r="I854">
            <v>616.30821000000003</v>
          </cell>
          <cell r="K854">
            <v>92.446231499999996</v>
          </cell>
          <cell r="L854">
            <v>708.75444149999998</v>
          </cell>
          <cell r="M854">
            <v>-146.49467020000009</v>
          </cell>
          <cell r="N854">
            <v>0.14693547662988976</v>
          </cell>
          <cell r="O854">
            <v>850.50532979999991</v>
          </cell>
        </row>
        <row r="855">
          <cell r="A855">
            <v>70000767</v>
          </cell>
          <cell r="B855" t="str">
            <v>Радиационный контроль цветного металлолома, находящегося в трехтонном контейнере</v>
          </cell>
          <cell r="C855">
            <v>776</v>
          </cell>
          <cell r="D855">
            <v>2.6</v>
          </cell>
          <cell r="E855">
            <v>239.16438000000005</v>
          </cell>
          <cell r="F855">
            <v>0</v>
          </cell>
          <cell r="G855">
            <v>239.16438000000005</v>
          </cell>
          <cell r="H855">
            <v>81.315889200000029</v>
          </cell>
          <cell r="I855">
            <v>320.48026920000007</v>
          </cell>
          <cell r="K855">
            <v>48.072040380000011</v>
          </cell>
          <cell r="L855">
            <v>368.5523095800001</v>
          </cell>
          <cell r="M855">
            <v>-333.73722850399992</v>
          </cell>
          <cell r="N855">
            <v>0.43007374807216486</v>
          </cell>
          <cell r="O855">
            <v>442.26277149600008</v>
          </cell>
        </row>
        <row r="856">
          <cell r="A856">
            <v>70000768</v>
          </cell>
          <cell r="B856" t="str">
            <v>Радиационный контроль цветного металлолома, находящегося в пятитонном контейнере</v>
          </cell>
          <cell r="C856">
            <v>1160</v>
          </cell>
          <cell r="D856">
            <v>4</v>
          </cell>
          <cell r="E856">
            <v>367.94520000000006</v>
          </cell>
          <cell r="F856">
            <v>0</v>
          </cell>
          <cell r="G856">
            <v>367.94520000000006</v>
          </cell>
          <cell r="H856">
            <v>125.10136800000002</v>
          </cell>
          <cell r="I856">
            <v>493.04656800000009</v>
          </cell>
          <cell r="K856">
            <v>73.956985200000005</v>
          </cell>
          <cell r="L856">
            <v>567.00355320000006</v>
          </cell>
          <cell r="M856">
            <v>-479.59573616</v>
          </cell>
          <cell r="N856">
            <v>0.41344460013793105</v>
          </cell>
          <cell r="O856">
            <v>680.40426384</v>
          </cell>
        </row>
        <row r="857">
          <cell r="A857">
            <v>70000769</v>
          </cell>
          <cell r="B857" t="str">
            <v>Радиационный контроль цветного металлолома, находящегося в двадцатитонном контейнере</v>
          </cell>
          <cell r="C857">
            <v>1396</v>
          </cell>
          <cell r="D857">
            <v>4.5</v>
          </cell>
          <cell r="E857">
            <v>413.93835000000001</v>
          </cell>
          <cell r="F857">
            <v>0</v>
          </cell>
          <cell r="G857">
            <v>413.93835000000001</v>
          </cell>
          <cell r="H857">
            <v>140.73903900000002</v>
          </cell>
          <cell r="I857">
            <v>554.67738900000006</v>
          </cell>
          <cell r="K857">
            <v>83.201608350000001</v>
          </cell>
          <cell r="L857">
            <v>637.87899735000008</v>
          </cell>
          <cell r="M857">
            <v>-630.54520317999993</v>
          </cell>
          <cell r="N857">
            <v>0.45167994497134667</v>
          </cell>
          <cell r="O857">
            <v>765.45479682000007</v>
          </cell>
        </row>
        <row r="858">
          <cell r="A858">
            <v>70000770</v>
          </cell>
          <cell r="B858" t="str">
            <v>Радиационный контроль цветного металлолома, находящегося в железнодорожном вагоне</v>
          </cell>
          <cell r="C858">
            <v>2674</v>
          </cell>
          <cell r="D858">
            <v>11</v>
          </cell>
          <cell r="E858">
            <v>1011.8493000000002</v>
          </cell>
          <cell r="F858">
            <v>0</v>
          </cell>
          <cell r="G858">
            <v>1011.8493000000002</v>
          </cell>
          <cell r="H858">
            <v>344.02876200000009</v>
          </cell>
          <cell r="I858">
            <v>1355.8780620000002</v>
          </cell>
          <cell r="K858">
            <v>203.38170930000004</v>
          </cell>
          <cell r="L858">
            <v>1559.2597713000002</v>
          </cell>
          <cell r="M858">
            <v>-802.8882744399998</v>
          </cell>
          <cell r="N858">
            <v>0.30025739507853394</v>
          </cell>
          <cell r="O858">
            <v>1871.1117255600002</v>
          </cell>
        </row>
        <row r="859">
          <cell r="A859">
            <v>70000771</v>
          </cell>
          <cell r="B859" t="str">
            <v>Радиационный контроль черного и цветного металлолома, находящегося в автомобиле длиной до 3,5 м</v>
          </cell>
          <cell r="C859">
            <v>737</v>
          </cell>
          <cell r="D859">
            <v>2.5</v>
          </cell>
          <cell r="E859">
            <v>229.96575000000001</v>
          </cell>
          <cell r="F859">
            <v>0</v>
          </cell>
          <cell r="G859">
            <v>229.96575000000001</v>
          </cell>
          <cell r="H859">
            <v>78.188355000000016</v>
          </cell>
          <cell r="I859">
            <v>308.15410500000002</v>
          </cell>
          <cell r="K859">
            <v>46.223115749999998</v>
          </cell>
          <cell r="L859">
            <v>354.37722074999999</v>
          </cell>
          <cell r="M859">
            <v>-311.74733510000004</v>
          </cell>
          <cell r="N859">
            <v>0.42299502727272731</v>
          </cell>
          <cell r="O859">
            <v>425.25266489999996</v>
          </cell>
        </row>
        <row r="860">
          <cell r="A860">
            <v>70000772</v>
          </cell>
          <cell r="B860" t="str">
            <v>Радиационный контроль черного и цветного металлолома, находящегося в автомобиле длиной от 4,5м.</v>
          </cell>
          <cell r="C860">
            <v>834</v>
          </cell>
          <cell r="D860">
            <v>2.5</v>
          </cell>
          <cell r="E860">
            <v>229.96575000000001</v>
          </cell>
          <cell r="F860">
            <v>0</v>
          </cell>
          <cell r="G860">
            <v>229.96575000000001</v>
          </cell>
          <cell r="H860">
            <v>78.188355000000016</v>
          </cell>
          <cell r="I860">
            <v>308.15410500000002</v>
          </cell>
          <cell r="K860">
            <v>46.223115749999998</v>
          </cell>
          <cell r="L860">
            <v>354.37722074999999</v>
          </cell>
          <cell r="M860">
            <v>-408.74733510000004</v>
          </cell>
          <cell r="N860">
            <v>0.49010471834532382</v>
          </cell>
          <cell r="O860">
            <v>425.25266489999996</v>
          </cell>
        </row>
        <row r="861">
          <cell r="A861">
            <v>70000773</v>
          </cell>
          <cell r="B861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61">
            <v>1227</v>
          </cell>
          <cell r="D861">
            <v>4</v>
          </cell>
          <cell r="E861">
            <v>367.94520000000006</v>
          </cell>
          <cell r="F861">
            <v>0</v>
          </cell>
          <cell r="G861">
            <v>367.94520000000006</v>
          </cell>
          <cell r="H861">
            <v>125.10136800000002</v>
          </cell>
          <cell r="I861">
            <v>493.04656800000009</v>
          </cell>
          <cell r="K861">
            <v>73.956985200000005</v>
          </cell>
          <cell r="L861">
            <v>567.00355320000006</v>
          </cell>
          <cell r="M861">
            <v>-546.59573616</v>
          </cell>
          <cell r="N861">
            <v>0.44547329760391197</v>
          </cell>
          <cell r="O861">
            <v>680.40426384</v>
          </cell>
        </row>
        <row r="862">
          <cell r="A862">
            <v>70000749</v>
          </cell>
          <cell r="B862" t="str">
            <v>Индивидуальный дозиметрический контроль персонала 1 дозиметр в течение года</v>
          </cell>
          <cell r="C862">
            <v>1426</v>
          </cell>
          <cell r="D862">
            <v>3</v>
          </cell>
          <cell r="E862">
            <v>275.95890000000003</v>
          </cell>
          <cell r="F862">
            <v>0</v>
          </cell>
          <cell r="G862">
            <v>275.95890000000003</v>
          </cell>
          <cell r="H862">
            <v>93.826026000000013</v>
          </cell>
          <cell r="I862">
            <v>369.78492600000004</v>
          </cell>
          <cell r="K862">
            <v>55.467738900000008</v>
          </cell>
          <cell r="L862">
            <v>425.25266490000007</v>
          </cell>
          <cell r="M862">
            <v>-915.69680211999992</v>
          </cell>
          <cell r="N862">
            <v>0.64214361999999992</v>
          </cell>
          <cell r="O862">
            <v>510.30319788000008</v>
          </cell>
        </row>
        <row r="863">
          <cell r="A863">
            <v>70000777</v>
          </cell>
          <cell r="B863" t="str">
            <v>Индивидуальный дозиметрический контроль персонала 1 дозиметр в течение квартала</v>
          </cell>
          <cell r="C863">
            <v>355</v>
          </cell>
          <cell r="D863">
            <v>0.75</v>
          </cell>
          <cell r="E863">
            <v>68.989725000000007</v>
          </cell>
          <cell r="F863">
            <v>0</v>
          </cell>
          <cell r="G863">
            <v>68.989725000000007</v>
          </cell>
          <cell r="H863">
            <v>23.456506500000003</v>
          </cell>
          <cell r="I863">
            <v>92.44623150000001</v>
          </cell>
          <cell r="K863">
            <v>13.866934725000002</v>
          </cell>
          <cell r="L863">
            <v>106.31316622500002</v>
          </cell>
          <cell r="M863">
            <v>-227.42420052999998</v>
          </cell>
          <cell r="N863">
            <v>0.64063155078873235</v>
          </cell>
          <cell r="O863">
            <v>127.57579947000002</v>
          </cell>
        </row>
        <row r="864">
          <cell r="A864">
            <v>70000750</v>
          </cell>
          <cell r="B864" t="str">
            <v>Измерение мощности дозы гамма – излучения  на местности, в зданиях.</v>
          </cell>
          <cell r="C864">
            <v>77</v>
          </cell>
          <cell r="D864">
            <v>0.5</v>
          </cell>
          <cell r="E864">
            <v>45.993150000000007</v>
          </cell>
          <cell r="F864">
            <v>0</v>
          </cell>
          <cell r="G864">
            <v>45.993150000000007</v>
          </cell>
          <cell r="H864">
            <v>15.637671000000003</v>
          </cell>
          <cell r="I864">
            <v>61.630821000000012</v>
          </cell>
          <cell r="K864">
            <v>9.2446231500000007</v>
          </cell>
          <cell r="L864">
            <v>70.875444150000007</v>
          </cell>
          <cell r="M864">
            <v>8.0505329799999998</v>
          </cell>
          <cell r="N864">
            <v>-0.10455237636363636</v>
          </cell>
          <cell r="O864">
            <v>85.05053298</v>
          </cell>
        </row>
        <row r="865">
          <cell r="A865">
            <v>70000751</v>
          </cell>
          <cell r="B865" t="str">
            <v>Измерение мощности дозы гамма-излучения и рентгеновского излучения на радиологическом объекте</v>
          </cell>
          <cell r="C865">
            <v>153</v>
          </cell>
          <cell r="D865">
            <v>0.5</v>
          </cell>
          <cell r="E865">
            <v>45.993150000000007</v>
          </cell>
          <cell r="F865">
            <v>0</v>
          </cell>
          <cell r="G865">
            <v>45.993150000000007</v>
          </cell>
          <cell r="H865">
            <v>15.637671000000003</v>
          </cell>
          <cell r="I865">
            <v>61.630821000000012</v>
          </cell>
          <cell r="K865">
            <v>9.2446231500000007</v>
          </cell>
          <cell r="L865">
            <v>70.875444150000007</v>
          </cell>
          <cell r="M865">
            <v>-67.94946702</v>
          </cell>
          <cell r="N865">
            <v>0.44411416352941174</v>
          </cell>
          <cell r="O865">
            <v>85.05053298</v>
          </cell>
        </row>
        <row r="866">
          <cell r="A866">
            <v>70000752</v>
          </cell>
          <cell r="B866" t="str">
            <v>Измерение потока альфа-частиц и бета-частиц</v>
          </cell>
          <cell r="C866">
            <v>155</v>
          </cell>
          <cell r="D866">
            <v>0.5</v>
          </cell>
          <cell r="E866">
            <v>45.993150000000007</v>
          </cell>
          <cell r="F866">
            <v>0</v>
          </cell>
          <cell r="G866">
            <v>45.993150000000007</v>
          </cell>
          <cell r="H866">
            <v>15.637671000000003</v>
          </cell>
          <cell r="I866">
            <v>61.630821000000012</v>
          </cell>
          <cell r="K866">
            <v>9.2446231500000007</v>
          </cell>
          <cell r="L866">
            <v>70.875444150000007</v>
          </cell>
          <cell r="M866">
            <v>-69.94946702</v>
          </cell>
          <cell r="N866">
            <v>0.451286884</v>
          </cell>
          <cell r="O866">
            <v>85.05053298</v>
          </cell>
        </row>
        <row r="867">
          <cell r="A867">
            <v>70000780</v>
          </cell>
          <cell r="B867" t="str">
            <v>Радиационный контроль золы, находящейся в железнодорожном вагоне</v>
          </cell>
          <cell r="C867">
            <v>1534</v>
          </cell>
          <cell r="D867">
            <v>5</v>
          </cell>
          <cell r="E867">
            <v>459.93150000000003</v>
          </cell>
          <cell r="F867">
            <v>0</v>
          </cell>
          <cell r="G867">
            <v>459.93150000000003</v>
          </cell>
          <cell r="H867">
            <v>156.37671000000003</v>
          </cell>
          <cell r="I867">
            <v>616.30821000000003</v>
          </cell>
          <cell r="K867">
            <v>92.446231499999996</v>
          </cell>
          <cell r="L867">
            <v>708.75444149999998</v>
          </cell>
          <cell r="M867">
            <v>-683.49467020000009</v>
          </cell>
          <cell r="N867">
            <v>0.44556367027379407</v>
          </cell>
          <cell r="O867">
            <v>850.50532979999991</v>
          </cell>
        </row>
        <row r="868">
          <cell r="A868">
            <v>70000748</v>
          </cell>
          <cell r="B868" t="str">
            <v>Индивидуальный дозиметрический контроль персона ЛПУ в течение года ( 4 считывания)</v>
          </cell>
          <cell r="C868">
            <v>1324</v>
          </cell>
          <cell r="D868">
            <v>2.4</v>
          </cell>
          <cell r="E868">
            <v>220.76712000000001</v>
          </cell>
          <cell r="G868">
            <v>220.76712000000001</v>
          </cell>
          <cell r="H868">
            <v>75.060820800000002</v>
          </cell>
          <cell r="I868">
            <v>295.82794080000002</v>
          </cell>
          <cell r="K868">
            <v>44.374191119999999</v>
          </cell>
          <cell r="L868">
            <v>340.20213192</v>
          </cell>
          <cell r="M868">
            <v>-915.757441696</v>
          </cell>
          <cell r="N868">
            <v>0.6916596991661631</v>
          </cell>
          <cell r="O868">
            <v>408.242558304</v>
          </cell>
        </row>
        <row r="869">
          <cell r="A869" t="str">
            <v>ПРОЧИЕ УСЛУГИ</v>
          </cell>
        </row>
        <row r="870">
          <cell r="A870">
            <v>70000789</v>
          </cell>
          <cell r="B870" t="str">
            <v>Измерение плотности потока радона с поверхности грунта с оформлением картограммы земельного участка</v>
          </cell>
          <cell r="C870">
            <v>1105</v>
          </cell>
          <cell r="D870">
            <v>2.5</v>
          </cell>
          <cell r="E870">
            <v>229.96575000000001</v>
          </cell>
          <cell r="F870">
            <v>0</v>
          </cell>
          <cell r="G870">
            <v>229.96575000000001</v>
          </cell>
          <cell r="H870">
            <v>78.188355000000016</v>
          </cell>
          <cell r="I870">
            <v>308.15410500000002</v>
          </cell>
          <cell r="K870">
            <v>46.223115749999998</v>
          </cell>
          <cell r="L870">
            <v>354.37722074999999</v>
          </cell>
          <cell r="M870">
            <v>-679.7473351000001</v>
          </cell>
          <cell r="N870">
            <v>0.6151559593665159</v>
          </cell>
          <cell r="O870">
            <v>425.25266489999996</v>
          </cell>
        </row>
        <row r="871">
          <cell r="A871">
            <v>70000781</v>
          </cell>
          <cell r="B871" t="str">
            <v xml:space="preserve">Отбор одной пробы  почв </v>
          </cell>
          <cell r="C871">
            <v>256</v>
          </cell>
          <cell r="D871">
            <v>1</v>
          </cell>
          <cell r="E871">
            <v>91.986300000000014</v>
          </cell>
          <cell r="F871">
            <v>0</v>
          </cell>
          <cell r="G871">
            <v>91.986300000000014</v>
          </cell>
          <cell r="H871">
            <v>31.275342000000006</v>
          </cell>
          <cell r="I871">
            <v>123.26164200000002</v>
          </cell>
          <cell r="K871">
            <v>18.489246300000001</v>
          </cell>
          <cell r="L871">
            <v>141.75088830000001</v>
          </cell>
          <cell r="M871">
            <v>-85.89893404</v>
          </cell>
          <cell r="N871">
            <v>0.33554271109375</v>
          </cell>
          <cell r="O871">
            <v>170.10106596</v>
          </cell>
        </row>
        <row r="872">
          <cell r="A872">
            <v>70000782</v>
          </cell>
          <cell r="B872" t="str">
            <v>Аттестация термостатов</v>
          </cell>
          <cell r="C872">
            <v>2116</v>
          </cell>
          <cell r="D872">
            <v>4.5</v>
          </cell>
          <cell r="E872">
            <v>413.93835000000001</v>
          </cell>
          <cell r="F872">
            <v>0</v>
          </cell>
          <cell r="G872">
            <v>413.93835000000001</v>
          </cell>
          <cell r="H872">
            <v>140.73903900000002</v>
          </cell>
          <cell r="I872">
            <v>554.67738900000006</v>
          </cell>
          <cell r="K872">
            <v>83.201608350000001</v>
          </cell>
          <cell r="L872">
            <v>637.87899735000008</v>
          </cell>
          <cell r="M872">
            <v>-1350.54520318</v>
          </cell>
          <cell r="N872">
            <v>0.63825387673913048</v>
          </cell>
          <cell r="O872">
            <v>765.45479682000007</v>
          </cell>
        </row>
        <row r="873">
          <cell r="A873">
            <v>70000125</v>
          </cell>
          <cell r="B873" t="str">
            <v>Возмещение за порчу и утерю дозиметра ДТЛ</v>
          </cell>
          <cell r="C873">
            <v>3894</v>
          </cell>
          <cell r="D873">
            <v>0</v>
          </cell>
          <cell r="E873">
            <v>0</v>
          </cell>
          <cell r="F873">
            <v>3084.75</v>
          </cell>
          <cell r="G873">
            <v>3084.75</v>
          </cell>
          <cell r="H873">
            <v>1048.8150000000001</v>
          </cell>
          <cell r="I873">
            <v>4133.5650000000005</v>
          </cell>
          <cell r="L873">
            <v>4133.5650000000005</v>
          </cell>
          <cell r="M873">
            <v>1066.2780000000002</v>
          </cell>
          <cell r="N873">
            <v>-0.27382588597842844</v>
          </cell>
          <cell r="O873">
            <v>4960.2780000000002</v>
          </cell>
        </row>
        <row r="874">
          <cell r="A874" t="str">
            <v>РАДИОХИМИЧЕСКИЙ МЕТОД</v>
          </cell>
        </row>
        <row r="875">
          <cell r="A875">
            <v>70000755</v>
          </cell>
          <cell r="B875" t="str">
            <v>Анализ золы растений на стронций-90</v>
          </cell>
          <cell r="C875">
            <v>3298</v>
          </cell>
          <cell r="D875">
            <v>10</v>
          </cell>
          <cell r="E875">
            <v>919.86300000000006</v>
          </cell>
          <cell r="F875">
            <v>0</v>
          </cell>
          <cell r="G875">
            <v>919.86300000000006</v>
          </cell>
          <cell r="H875">
            <v>312.75342000000006</v>
          </cell>
          <cell r="I875">
            <v>1232.6164200000001</v>
          </cell>
          <cell r="K875">
            <v>184.89246299999999</v>
          </cell>
          <cell r="L875">
            <v>1417.508883</v>
          </cell>
          <cell r="M875">
            <v>-1596.9893404000002</v>
          </cell>
          <cell r="N875">
            <v>0.48422963626440274</v>
          </cell>
          <cell r="O875">
            <v>1701.0106595999998</v>
          </cell>
        </row>
        <row r="876">
          <cell r="A876">
            <v>70000756</v>
          </cell>
          <cell r="B876" t="str">
            <v>Анализ золы растений на цезий-137</v>
          </cell>
          <cell r="C876">
            <v>3298</v>
          </cell>
          <cell r="D876">
            <v>10</v>
          </cell>
          <cell r="E876">
            <v>919.86300000000006</v>
          </cell>
          <cell r="F876">
            <v>0</v>
          </cell>
          <cell r="G876">
            <v>919.86300000000006</v>
          </cell>
          <cell r="H876">
            <v>312.75342000000006</v>
          </cell>
          <cell r="I876">
            <v>1232.6164200000001</v>
          </cell>
          <cell r="K876">
            <v>184.89246299999999</v>
          </cell>
          <cell r="L876">
            <v>1417.508883</v>
          </cell>
          <cell r="M876">
            <v>-1596.9893404000002</v>
          </cell>
          <cell r="N876">
            <v>0.48422963626440274</v>
          </cell>
          <cell r="O876">
            <v>1701.0106595999998</v>
          </cell>
        </row>
        <row r="877">
          <cell r="A877">
            <v>70000739</v>
          </cell>
          <cell r="B877" t="str">
            <v>Анализ золы пищевых продуктов на сторнций-90</v>
          </cell>
          <cell r="C877">
            <v>5050</v>
          </cell>
          <cell r="D877">
            <v>10</v>
          </cell>
          <cell r="E877">
            <v>919.86300000000006</v>
          </cell>
          <cell r="F877">
            <v>29.25</v>
          </cell>
          <cell r="G877">
            <v>949.11300000000006</v>
          </cell>
          <cell r="H877">
            <v>322.69842000000006</v>
          </cell>
          <cell r="I877">
            <v>1271.81142</v>
          </cell>
          <cell r="K877">
            <v>190.77171300000001</v>
          </cell>
          <cell r="L877">
            <v>1462.5831330000001</v>
          </cell>
          <cell r="M877">
            <v>-3294.9002404000003</v>
          </cell>
          <cell r="N877">
            <v>0.65245549314851492</v>
          </cell>
          <cell r="O877">
            <v>1755.0997596</v>
          </cell>
        </row>
        <row r="878">
          <cell r="A878">
            <v>70000740</v>
          </cell>
          <cell r="B878" t="str">
            <v>Анализ золы пищевых продуктов на цезий-137</v>
          </cell>
          <cell r="C878">
            <v>4053</v>
          </cell>
          <cell r="D878">
            <v>10</v>
          </cell>
          <cell r="E878">
            <v>919.86300000000006</v>
          </cell>
          <cell r="F878">
            <v>60.56</v>
          </cell>
          <cell r="G878">
            <v>980.423</v>
          </cell>
          <cell r="H878">
            <v>333.34382000000005</v>
          </cell>
          <cell r="I878">
            <v>1313.7668200000001</v>
          </cell>
          <cell r="K878">
            <v>197.065023</v>
          </cell>
          <cell r="L878">
            <v>1510.8318429999999</v>
          </cell>
          <cell r="M878">
            <v>-2240.0017883999999</v>
          </cell>
          <cell r="N878">
            <v>0.55267747061435968</v>
          </cell>
          <cell r="O878">
            <v>1812.9982115999999</v>
          </cell>
        </row>
        <row r="879">
          <cell r="A879" t="str">
            <v>РАДОНОМЕТРИЧЕСКИЕ МЕТОДЫ</v>
          </cell>
        </row>
        <row r="880">
          <cell r="A880">
            <v>70000760</v>
          </cell>
          <cell r="B880" t="str">
            <v>Измерение активности изотопов радона в воздухе помещений.</v>
          </cell>
          <cell r="C880">
            <v>442</v>
          </cell>
          <cell r="D880">
            <v>1.2</v>
          </cell>
          <cell r="E880">
            <v>110.38356</v>
          </cell>
          <cell r="F880">
            <v>0</v>
          </cell>
          <cell r="G880">
            <v>110.38356</v>
          </cell>
          <cell r="H880">
            <v>37.530410400000001</v>
          </cell>
          <cell r="I880">
            <v>147.91397040000001</v>
          </cell>
          <cell r="K880">
            <v>22.187095559999999</v>
          </cell>
          <cell r="L880">
            <v>170.10106596</v>
          </cell>
          <cell r="M880">
            <v>-237.878720848</v>
          </cell>
          <cell r="N880">
            <v>0.53818715123981897</v>
          </cell>
          <cell r="O880">
            <v>204.121279152</v>
          </cell>
        </row>
        <row r="881">
          <cell r="A881">
            <v>70000762</v>
          </cell>
          <cell r="B881" t="str">
            <v>Измерение плотности потока радона с поверхности грунта.</v>
          </cell>
          <cell r="C881">
            <v>588</v>
          </cell>
          <cell r="D881">
            <v>3</v>
          </cell>
          <cell r="E881">
            <v>275.95890000000003</v>
          </cell>
          <cell r="F881">
            <v>0</v>
          </cell>
          <cell r="G881">
            <v>275.95890000000003</v>
          </cell>
          <cell r="H881">
            <v>93.826026000000013</v>
          </cell>
          <cell r="I881">
            <v>369.78492600000004</v>
          </cell>
          <cell r="K881">
            <v>55.467738900000008</v>
          </cell>
          <cell r="L881">
            <v>425.25266490000007</v>
          </cell>
          <cell r="M881">
            <v>-77.696802119999916</v>
          </cell>
          <cell r="N881">
            <v>0.13213741857142844</v>
          </cell>
          <cell r="O881">
            <v>510.30319788000008</v>
          </cell>
        </row>
        <row r="882">
          <cell r="A882" t="str">
            <v>Лаборатория профилактической токсикологии</v>
          </cell>
        </row>
        <row r="883">
          <cell r="A883">
            <v>80000644</v>
          </cell>
          <cell r="B883" t="str">
            <v>Приготовление модельных  вытяжек из керамической, стеклянной, металлической  посуды</v>
          </cell>
          <cell r="C883">
            <v>379</v>
          </cell>
          <cell r="D883">
            <v>2</v>
          </cell>
          <cell r="E883">
            <v>162.59376</v>
          </cell>
          <cell r="F883">
            <v>3.23</v>
          </cell>
          <cell r="G883">
            <v>165.82375999999999</v>
          </cell>
          <cell r="H883">
            <v>56.380078400000002</v>
          </cell>
          <cell r="I883">
            <v>222.2038384</v>
          </cell>
          <cell r="K883">
            <v>33.330575759999995</v>
          </cell>
          <cell r="L883">
            <v>255.53441415999998</v>
          </cell>
          <cell r="M883">
            <v>-72.35870300800002</v>
          </cell>
          <cell r="N883">
            <v>0.19092006070712406</v>
          </cell>
          <cell r="O883">
            <v>306.64129699199998</v>
          </cell>
        </row>
        <row r="884">
          <cell r="A884">
            <v>80000645</v>
          </cell>
          <cell r="B884" t="str">
            <v>Приготовление модельных вытяжек из жестяной тары</v>
          </cell>
          <cell r="C884">
            <v>379</v>
          </cell>
          <cell r="D884">
            <v>2</v>
          </cell>
          <cell r="E884">
            <v>162.59376</v>
          </cell>
          <cell r="F884">
            <v>2.95</v>
          </cell>
          <cell r="G884">
            <v>165.54375999999999</v>
          </cell>
          <cell r="H884">
            <v>56.284878400000004</v>
          </cell>
          <cell r="I884">
            <v>221.82863839999999</v>
          </cell>
          <cell r="K884">
            <v>33.274295759999994</v>
          </cell>
          <cell r="L884">
            <v>255.10293415999999</v>
          </cell>
          <cell r="M884">
            <v>-72.876479008000047</v>
          </cell>
          <cell r="N884">
            <v>0.19228622429551465</v>
          </cell>
          <cell r="O884">
            <v>306.12352099199995</v>
          </cell>
        </row>
        <row r="885">
          <cell r="A885">
            <v>80000646</v>
          </cell>
          <cell r="B885" t="str">
            <v>Приготовление вытяжек из игрушек</v>
          </cell>
          <cell r="C885">
            <v>364</v>
          </cell>
          <cell r="D885">
            <v>1.5</v>
          </cell>
          <cell r="E885">
            <v>121.94532</v>
          </cell>
          <cell r="F885">
            <v>40.020000000000003</v>
          </cell>
          <cell r="G885">
            <v>161.96531999999999</v>
          </cell>
          <cell r="H885">
            <v>55.068208800000001</v>
          </cell>
          <cell r="I885">
            <v>217.0335288</v>
          </cell>
          <cell r="K885">
            <v>32.555029319999996</v>
          </cell>
          <cell r="L885">
            <v>249.58855811999999</v>
          </cell>
          <cell r="M885">
            <v>-64.493730256000049</v>
          </cell>
          <cell r="N885">
            <v>0.17718057762637376</v>
          </cell>
          <cell r="O885">
            <v>299.50626974399995</v>
          </cell>
        </row>
        <row r="886">
          <cell r="A886">
            <v>80000647</v>
          </cell>
          <cell r="B886" t="str">
            <v>Приготовление вытяжек из одежды, обуви, тканей</v>
          </cell>
          <cell r="C886">
            <v>295</v>
          </cell>
          <cell r="D886">
            <v>1.5</v>
          </cell>
          <cell r="E886">
            <v>121.94532</v>
          </cell>
          <cell r="F886">
            <v>20.010000000000002</v>
          </cell>
          <cell r="G886">
            <v>141.95532</v>
          </cell>
          <cell r="H886">
            <v>48.264808800000004</v>
          </cell>
          <cell r="I886">
            <v>190.2201288</v>
          </cell>
          <cell r="K886">
            <v>28.533019319999998</v>
          </cell>
          <cell r="L886">
            <v>218.75314811999999</v>
          </cell>
          <cell r="M886">
            <v>-32.49622225600001</v>
          </cell>
          <cell r="N886">
            <v>0.11015668561355936</v>
          </cell>
          <cell r="O886">
            <v>262.50377774399999</v>
          </cell>
        </row>
        <row r="887">
          <cell r="A887">
            <v>80000648</v>
          </cell>
          <cell r="B887" t="str">
            <v>Приготовление вытяжек из посуды из полимерных материалов и изделий,  контактирующих с пищевыми продуктами</v>
          </cell>
          <cell r="C887">
            <v>230</v>
          </cell>
          <cell r="D887">
            <v>1</v>
          </cell>
          <cell r="E887">
            <v>81.296880000000002</v>
          </cell>
          <cell r="F887">
            <v>32.78</v>
          </cell>
          <cell r="G887">
            <v>114.07688</v>
          </cell>
          <cell r="H887">
            <v>38.786139200000001</v>
          </cell>
          <cell r="I887">
            <v>152.8630192</v>
          </cell>
          <cell r="K887">
            <v>22.929452879999999</v>
          </cell>
          <cell r="L887">
            <v>175.79247207999998</v>
          </cell>
          <cell r="M887">
            <v>-19.049033504000022</v>
          </cell>
          <cell r="N887">
            <v>8.2821884800000092E-2</v>
          </cell>
          <cell r="O887">
            <v>210.95096649599998</v>
          </cell>
        </row>
        <row r="888">
          <cell r="A888">
            <v>80000649</v>
          </cell>
          <cell r="B888" t="str">
            <v>Определение  индекса токсичности образца</v>
          </cell>
          <cell r="C888">
            <v>1073</v>
          </cell>
          <cell r="D888">
            <v>5</v>
          </cell>
          <cell r="E888">
            <v>406.48439999999999</v>
          </cell>
          <cell r="F888">
            <v>114.9</v>
          </cell>
          <cell r="G888">
            <v>521.38440000000003</v>
          </cell>
          <cell r="H888">
            <v>177.27069600000002</v>
          </cell>
          <cell r="I888">
            <v>698.65509600000007</v>
          </cell>
          <cell r="K888">
            <v>104.79826440000001</v>
          </cell>
          <cell r="L888">
            <v>803.45336040000007</v>
          </cell>
          <cell r="M888">
            <v>-108.85596751999992</v>
          </cell>
          <cell r="N888">
            <v>0.10145010952469703</v>
          </cell>
          <cell r="O888">
            <v>964.14403248000008</v>
          </cell>
        </row>
        <row r="889">
          <cell r="A889">
            <v>80000650</v>
          </cell>
          <cell r="B889" t="str">
            <v>Исследование игрушек на запах</v>
          </cell>
          <cell r="C889">
            <v>186</v>
          </cell>
          <cell r="D889">
            <v>1</v>
          </cell>
          <cell r="E889">
            <v>81.296880000000002</v>
          </cell>
          <cell r="F889">
            <v>0</v>
          </cell>
          <cell r="G889">
            <v>81.296880000000002</v>
          </cell>
          <cell r="H889">
            <v>27.640939200000002</v>
          </cell>
          <cell r="I889">
            <v>108.93781920000001</v>
          </cell>
          <cell r="K889">
            <v>16.34067288</v>
          </cell>
          <cell r="L889">
            <v>125.27849208000001</v>
          </cell>
          <cell r="M889">
            <v>-35.665809504000009</v>
          </cell>
          <cell r="N889">
            <v>0.19175166400000004</v>
          </cell>
          <cell r="O889">
            <v>150.33419049599999</v>
          </cell>
        </row>
        <row r="890">
          <cell r="A890">
            <v>80000654</v>
          </cell>
          <cell r="B890" t="str">
            <v>Определение сурьмы в игрушке</v>
          </cell>
          <cell r="C890">
            <v>724</v>
          </cell>
          <cell r="D890">
            <v>3.5</v>
          </cell>
          <cell r="E890">
            <v>284.53908000000001</v>
          </cell>
          <cell r="F890">
            <v>40.85</v>
          </cell>
          <cell r="G890">
            <v>325.38908000000004</v>
          </cell>
          <cell r="H890">
            <v>110.63228720000002</v>
          </cell>
          <cell r="I890">
            <v>436.02136720000004</v>
          </cell>
          <cell r="K890">
            <v>65.403205080000006</v>
          </cell>
          <cell r="L890">
            <v>501.42457228000006</v>
          </cell>
          <cell r="M890">
            <v>-122.29051326399997</v>
          </cell>
          <cell r="N890">
            <v>0.16890954870718228</v>
          </cell>
          <cell r="O890">
            <v>601.70948673600003</v>
          </cell>
        </row>
        <row r="891">
          <cell r="A891">
            <v>80000655</v>
          </cell>
          <cell r="B891" t="str">
            <v>Определение  мышьяка в игрушке</v>
          </cell>
          <cell r="C891">
            <v>727</v>
          </cell>
          <cell r="D891">
            <v>3.5</v>
          </cell>
          <cell r="E891">
            <v>284.53908000000001</v>
          </cell>
          <cell r="F891">
            <v>41.35</v>
          </cell>
          <cell r="G891">
            <v>325.88908000000004</v>
          </cell>
          <cell r="H891">
            <v>110.80228720000002</v>
          </cell>
          <cell r="I891">
            <v>436.69136720000006</v>
          </cell>
          <cell r="K891">
            <v>65.503705080000003</v>
          </cell>
          <cell r="L891">
            <v>502.19507228000009</v>
          </cell>
          <cell r="M891">
            <v>-124.36591326399991</v>
          </cell>
          <cell r="N891">
            <v>0.17106728096836302</v>
          </cell>
          <cell r="O891">
            <v>602.63408673600009</v>
          </cell>
        </row>
        <row r="892">
          <cell r="A892">
            <v>80000656</v>
          </cell>
          <cell r="B892" t="str">
            <v>Определение кадмия, свинца, в игрушке</v>
          </cell>
          <cell r="C892">
            <v>767</v>
          </cell>
          <cell r="D892">
            <v>2.83</v>
          </cell>
          <cell r="E892">
            <v>230.07017039999999</v>
          </cell>
          <cell r="F892">
            <v>70.680000000000007</v>
          </cell>
          <cell r="G892">
            <v>300.7501704</v>
          </cell>
          <cell r="H892">
            <v>102.25505793600001</v>
          </cell>
          <cell r="I892">
            <v>403.00522833600002</v>
          </cell>
          <cell r="K892">
            <v>60.450784250399998</v>
          </cell>
          <cell r="L892">
            <v>463.45601258639999</v>
          </cell>
          <cell r="M892">
            <v>-210.85278489632003</v>
          </cell>
          <cell r="N892">
            <v>0.27490584732245116</v>
          </cell>
          <cell r="O892">
            <v>556.14721510367997</v>
          </cell>
        </row>
        <row r="893">
          <cell r="A893">
            <v>80000658</v>
          </cell>
          <cell r="B893" t="str">
            <v>Определение ртути в игрушке</v>
          </cell>
          <cell r="C893">
            <v>727</v>
          </cell>
          <cell r="D893">
            <v>3.5</v>
          </cell>
          <cell r="E893">
            <v>284.53908000000001</v>
          </cell>
          <cell r="F893">
            <v>40.840000000000003</v>
          </cell>
          <cell r="G893">
            <v>325.37908000000004</v>
          </cell>
          <cell r="H893">
            <v>110.62888720000002</v>
          </cell>
          <cell r="I893">
            <v>436.00796720000005</v>
          </cell>
          <cell r="K893">
            <v>65.401195080000008</v>
          </cell>
          <cell r="L893">
            <v>501.40916228000003</v>
          </cell>
          <cell r="M893">
            <v>-125.30900526400001</v>
          </cell>
          <cell r="N893">
            <v>0.17236451893259974</v>
          </cell>
          <cell r="O893">
            <v>601.69099473599999</v>
          </cell>
        </row>
        <row r="894">
          <cell r="A894">
            <v>80000659</v>
          </cell>
          <cell r="B894" t="str">
            <v>Определение селена в игрушке</v>
          </cell>
          <cell r="C894">
            <v>699</v>
          </cell>
          <cell r="D894">
            <v>3.5</v>
          </cell>
          <cell r="E894">
            <v>284.53908000000001</v>
          </cell>
          <cell r="F894">
            <v>40.840000000000003</v>
          </cell>
          <cell r="G894">
            <v>325.37908000000004</v>
          </cell>
          <cell r="H894">
            <v>110.62888720000002</v>
          </cell>
          <cell r="I894">
            <v>436.00796720000005</v>
          </cell>
          <cell r="K894">
            <v>65.401195080000008</v>
          </cell>
          <cell r="L894">
            <v>501.40916228000003</v>
          </cell>
          <cell r="M894">
            <v>-97.309005264000007</v>
          </cell>
          <cell r="N894">
            <v>0.1392117385751073</v>
          </cell>
          <cell r="O894">
            <v>601.69099473599999</v>
          </cell>
        </row>
        <row r="895">
          <cell r="A895">
            <v>80000660</v>
          </cell>
          <cell r="B895" t="str">
            <v>Определение формальдегида в игрушке</v>
          </cell>
          <cell r="C895">
            <v>789</v>
          </cell>
          <cell r="D895">
            <v>3.08</v>
          </cell>
          <cell r="E895">
            <v>250.39439040000002</v>
          </cell>
          <cell r="F895">
            <v>73</v>
          </cell>
          <cell r="G895">
            <v>323.39439040000002</v>
          </cell>
          <cell r="H895">
            <v>109.95409273600002</v>
          </cell>
          <cell r="I895">
            <v>433.34848313600003</v>
          </cell>
          <cell r="K895">
            <v>65.002272470400001</v>
          </cell>
          <cell r="L895">
            <v>498.35075560640001</v>
          </cell>
          <cell r="M895">
            <v>-190.97909327232003</v>
          </cell>
          <cell r="N895">
            <v>0.24205208272790879</v>
          </cell>
          <cell r="O895">
            <v>598.02090672767997</v>
          </cell>
        </row>
        <row r="896">
          <cell r="A896">
            <v>80000666</v>
          </cell>
          <cell r="B896" t="str">
            <v>Исследование одежды и тканей на гигроскопичность</v>
          </cell>
          <cell r="C896">
            <v>619</v>
          </cell>
          <cell r="D896">
            <v>3</v>
          </cell>
          <cell r="E896">
            <v>243.89063999999999</v>
          </cell>
          <cell r="F896">
            <v>0</v>
          </cell>
          <cell r="G896">
            <v>243.89063999999999</v>
          </cell>
          <cell r="H896">
            <v>82.922817600000002</v>
          </cell>
          <cell r="I896">
            <v>326.81345759999999</v>
          </cell>
          <cell r="K896">
            <v>49.022018639999999</v>
          </cell>
          <cell r="L896">
            <v>375.83547623999999</v>
          </cell>
          <cell r="M896">
            <v>-167.997428512</v>
          </cell>
          <cell r="N896">
            <v>0.27140133846849757</v>
          </cell>
          <cell r="O896">
            <v>451.002571488</v>
          </cell>
        </row>
        <row r="897">
          <cell r="A897">
            <v>80000667</v>
          </cell>
          <cell r="B897" t="str">
            <v>Исследование одежды и тканей на содержание  формальдегида</v>
          </cell>
          <cell r="C897">
            <v>789</v>
          </cell>
          <cell r="D897">
            <v>3.08</v>
          </cell>
          <cell r="E897">
            <v>250.39439040000002</v>
          </cell>
          <cell r="F897">
            <v>73.3</v>
          </cell>
          <cell r="G897">
            <v>323.69439040000003</v>
          </cell>
          <cell r="H897">
            <v>110.05609273600002</v>
          </cell>
          <cell r="I897">
            <v>433.75048313600007</v>
          </cell>
          <cell r="K897">
            <v>65.062572470400013</v>
          </cell>
          <cell r="L897">
            <v>498.8130556064001</v>
          </cell>
          <cell r="M897">
            <v>-190.42433327231993</v>
          </cell>
          <cell r="N897">
            <v>0.24134896485718621</v>
          </cell>
          <cell r="O897">
            <v>598.57566672768007</v>
          </cell>
        </row>
        <row r="898">
          <cell r="A898">
            <v>80000669</v>
          </cell>
          <cell r="B898" t="str">
            <v>Определение  устойчивости окраски тканей и одежды к поту.</v>
          </cell>
          <cell r="C898">
            <v>390</v>
          </cell>
          <cell r="D898">
            <v>1.7</v>
          </cell>
          <cell r="E898">
            <v>138.20469600000001</v>
          </cell>
          <cell r="F898">
            <v>4.5199999999999996</v>
          </cell>
          <cell r="G898">
            <v>142.72469600000002</v>
          </cell>
          <cell r="H898">
            <v>48.526396640000009</v>
          </cell>
          <cell r="I898">
            <v>191.25109264000002</v>
          </cell>
          <cell r="K898">
            <v>28.687663896000004</v>
          </cell>
          <cell r="L898">
            <v>219.93875653600003</v>
          </cell>
          <cell r="M898">
            <v>-126.0734921568</v>
          </cell>
          <cell r="N898">
            <v>0.3232653645046154</v>
          </cell>
          <cell r="O898">
            <v>263.9265078432</v>
          </cell>
        </row>
        <row r="899">
          <cell r="A899">
            <v>80000670</v>
          </cell>
          <cell r="B899" t="str">
            <v>Определение  устойчивости окраски тканей и одежды к стирке</v>
          </cell>
          <cell r="C899">
            <v>390</v>
          </cell>
          <cell r="D899">
            <v>1.7</v>
          </cell>
          <cell r="E899">
            <v>138.20469600000001</v>
          </cell>
          <cell r="F899">
            <v>40.25</v>
          </cell>
          <cell r="G899">
            <v>178.45469600000001</v>
          </cell>
          <cell r="H899">
            <v>60.674596640000011</v>
          </cell>
          <cell r="I899">
            <v>239.12929264000002</v>
          </cell>
          <cell r="K899">
            <v>35.869393895999998</v>
          </cell>
          <cell r="L899">
            <v>274.99868653600004</v>
          </cell>
          <cell r="M899">
            <v>-60.001576156799956</v>
          </cell>
          <cell r="N899">
            <v>0.15385019527384605</v>
          </cell>
          <cell r="O899">
            <v>329.99842384320004</v>
          </cell>
        </row>
        <row r="900">
          <cell r="A900">
            <v>80000671</v>
          </cell>
          <cell r="B900" t="str">
            <v>Определение  устойчивости окраски тканей и изделий  к морской воде</v>
          </cell>
          <cell r="C900">
            <v>350</v>
          </cell>
          <cell r="D900">
            <v>1.7</v>
          </cell>
          <cell r="E900">
            <v>138.20469600000001</v>
          </cell>
          <cell r="F900">
            <v>40.200000000000003</v>
          </cell>
          <cell r="G900">
            <v>178.404696</v>
          </cell>
          <cell r="H900">
            <v>60.657596640000001</v>
          </cell>
          <cell r="I900">
            <v>239.06229264000001</v>
          </cell>
          <cell r="K900">
            <v>35.859343895999999</v>
          </cell>
          <cell r="L900">
            <v>274.92163653599999</v>
          </cell>
          <cell r="M900">
            <v>-20.09403615680003</v>
          </cell>
          <cell r="N900">
            <v>5.7411531876571512E-2</v>
          </cell>
          <cell r="O900">
            <v>329.90596384319997</v>
          </cell>
        </row>
        <row r="901">
          <cell r="A901">
            <v>80000673</v>
          </cell>
          <cell r="B901" t="str">
            <v>Определение  устойчивости окраски тканей и изделий  к сухому трению</v>
          </cell>
          <cell r="C901">
            <v>323</v>
          </cell>
          <cell r="D901">
            <v>0.8</v>
          </cell>
          <cell r="E901">
            <v>65.037503999999998</v>
          </cell>
          <cell r="F901">
            <v>70.001000000000005</v>
          </cell>
          <cell r="G901">
            <v>135.03850399999999</v>
          </cell>
          <cell r="H901">
            <v>45.913091360000003</v>
          </cell>
          <cell r="I901">
            <v>180.95159536</v>
          </cell>
          <cell r="K901">
            <v>27.142739303999999</v>
          </cell>
          <cell r="L901">
            <v>208.094334664</v>
          </cell>
          <cell r="M901">
            <v>-73.286798403200009</v>
          </cell>
          <cell r="N901">
            <v>0.22689411270340559</v>
          </cell>
          <cell r="O901">
            <v>249.71320159679999</v>
          </cell>
        </row>
        <row r="902">
          <cell r="A902">
            <v>80000674</v>
          </cell>
          <cell r="B902" t="str">
            <v>Определение  устойчивости окраски тканей и изделий  к органическим растворителям</v>
          </cell>
          <cell r="C902">
            <v>365</v>
          </cell>
          <cell r="D902">
            <v>1.7</v>
          </cell>
          <cell r="E902">
            <v>138.20469600000001</v>
          </cell>
          <cell r="F902">
            <v>44.8</v>
          </cell>
          <cell r="G902">
            <v>183.00469600000002</v>
          </cell>
          <cell r="H902">
            <v>62.221596640000016</v>
          </cell>
          <cell r="I902">
            <v>245.22629264000005</v>
          </cell>
          <cell r="K902">
            <v>36.783943896000004</v>
          </cell>
          <cell r="L902">
            <v>282.01023653600004</v>
          </cell>
          <cell r="M902">
            <v>-26.587716156799956</v>
          </cell>
          <cell r="N902">
            <v>7.28430579638355E-2</v>
          </cell>
          <cell r="O902">
            <v>338.41228384320004</v>
          </cell>
        </row>
        <row r="903">
          <cell r="A903">
            <v>80000675</v>
          </cell>
          <cell r="B903" t="str">
            <v>Определение массовой доли химических волокон в изделиях и ткани</v>
          </cell>
          <cell r="C903">
            <v>1160</v>
          </cell>
          <cell r="D903">
            <v>5.25</v>
          </cell>
          <cell r="E903">
            <v>426.80862000000002</v>
          </cell>
          <cell r="F903">
            <v>83.87</v>
          </cell>
          <cell r="G903">
            <v>510.67862000000002</v>
          </cell>
          <cell r="H903">
            <v>173.63073080000001</v>
          </cell>
          <cell r="I903">
            <v>684.30935080000006</v>
          </cell>
          <cell r="K903">
            <v>102.64640262</v>
          </cell>
          <cell r="L903">
            <v>786.95575342000006</v>
          </cell>
          <cell r="M903">
            <v>-215.65309589599997</v>
          </cell>
          <cell r="N903">
            <v>0.18590784128965515</v>
          </cell>
          <cell r="O903">
            <v>944.34690410400003</v>
          </cell>
        </row>
        <row r="904">
          <cell r="A904">
            <v>80000679</v>
          </cell>
          <cell r="B904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04">
            <v>140</v>
          </cell>
          <cell r="D904">
            <v>0.75</v>
          </cell>
          <cell r="E904">
            <v>60.972659999999998</v>
          </cell>
          <cell r="F904">
            <v>0</v>
          </cell>
          <cell r="G904">
            <v>60.972659999999998</v>
          </cell>
          <cell r="H904">
            <v>20.7307044</v>
          </cell>
          <cell r="I904">
            <v>81.703364399999998</v>
          </cell>
          <cell r="K904">
            <v>12.25550466</v>
          </cell>
          <cell r="L904">
            <v>93.958869059999998</v>
          </cell>
          <cell r="M904">
            <v>-27.249357128</v>
          </cell>
          <cell r="N904">
            <v>0.19463826519999999</v>
          </cell>
          <cell r="O904">
            <v>112.750642872</v>
          </cell>
        </row>
        <row r="905">
          <cell r="A905">
            <v>80000680</v>
          </cell>
          <cell r="B905" t="str">
            <v>Определение нормируемых органических веществ в водных вытяжках из материалов различного состава</v>
          </cell>
          <cell r="C905">
            <v>3472</v>
          </cell>
          <cell r="D905">
            <v>8</v>
          </cell>
          <cell r="E905">
            <v>650.37504000000001</v>
          </cell>
          <cell r="F905">
            <v>1000.01</v>
          </cell>
          <cell r="G905">
            <v>1650.3850400000001</v>
          </cell>
          <cell r="H905">
            <v>561.1309136000001</v>
          </cell>
          <cell r="I905">
            <v>2211.5159536000001</v>
          </cell>
          <cell r="K905">
            <v>331.72739303999998</v>
          </cell>
          <cell r="L905">
            <v>2543.2433466400003</v>
          </cell>
          <cell r="M905">
            <v>-420.10798403199988</v>
          </cell>
          <cell r="N905">
            <v>0.12099884332718891</v>
          </cell>
          <cell r="O905">
            <v>3051.8920159680001</v>
          </cell>
        </row>
        <row r="906">
          <cell r="A906">
            <v>80000681</v>
          </cell>
          <cell r="B906" t="str">
            <v>Определение формальдегида в модельной вытяжке  из образца</v>
          </cell>
          <cell r="C906">
            <v>695</v>
          </cell>
          <cell r="D906">
            <v>1.75</v>
          </cell>
          <cell r="E906">
            <v>142.26954000000001</v>
          </cell>
          <cell r="F906">
            <v>201.75</v>
          </cell>
          <cell r="G906">
            <v>344.01954000000001</v>
          </cell>
          <cell r="H906">
            <v>116.96664360000001</v>
          </cell>
          <cell r="I906">
            <v>460.9861836</v>
          </cell>
          <cell r="K906">
            <v>69.147927539999998</v>
          </cell>
          <cell r="L906">
            <v>530.13411113999996</v>
          </cell>
          <cell r="M906">
            <v>-58.839066632000026</v>
          </cell>
          <cell r="N906">
            <v>8.4660527528057597E-2</v>
          </cell>
          <cell r="O906">
            <v>636.16093336799997</v>
          </cell>
        </row>
        <row r="907">
          <cell r="A907">
            <v>80000682</v>
          </cell>
          <cell r="B907" t="str">
            <v>Определение диоктилфталата в модельных вытяжках из образца</v>
          </cell>
          <cell r="C907">
            <v>935</v>
          </cell>
          <cell r="D907">
            <v>1.33</v>
          </cell>
          <cell r="E907">
            <v>108.12485040000001</v>
          </cell>
          <cell r="F907">
            <v>323.98</v>
          </cell>
          <cell r="G907">
            <v>432.10485040000003</v>
          </cell>
          <cell r="H907">
            <v>146.91564913600001</v>
          </cell>
          <cell r="I907">
            <v>579.02049953599999</v>
          </cell>
          <cell r="K907">
            <v>86.853074930399998</v>
          </cell>
          <cell r="L907">
            <v>665.87357446639999</v>
          </cell>
          <cell r="M907">
            <v>-135.95171064032002</v>
          </cell>
          <cell r="N907">
            <v>0.14540289908055617</v>
          </cell>
          <cell r="O907">
            <v>799.04828935967998</v>
          </cell>
        </row>
        <row r="908">
          <cell r="A908">
            <v>80000688</v>
          </cell>
          <cell r="B908" t="str">
            <v>Определение свинца, меди, цинка, кадмия в модельных вытяжках из образца</v>
          </cell>
          <cell r="C908">
            <v>838</v>
          </cell>
          <cell r="D908">
            <v>5.5</v>
          </cell>
          <cell r="E908">
            <v>447.13283999999999</v>
          </cell>
          <cell r="F908">
            <v>1.36</v>
          </cell>
          <cell r="G908">
            <v>448.49284</v>
          </cell>
          <cell r="H908">
            <v>152.48756560000001</v>
          </cell>
          <cell r="I908">
            <v>600.98040560000004</v>
          </cell>
          <cell r="K908">
            <v>90.147060840000009</v>
          </cell>
          <cell r="L908">
            <v>691.12746644000003</v>
          </cell>
          <cell r="M908">
            <v>-8.6470402720000266</v>
          </cell>
          <cell r="N908">
            <v>1.0318663809069244E-2</v>
          </cell>
          <cell r="O908">
            <v>829.35295972799997</v>
          </cell>
        </row>
        <row r="909">
          <cell r="A909">
            <v>80000690</v>
          </cell>
          <cell r="B909" t="str">
            <v>Определение марганца в модельных вытяжках из образца</v>
          </cell>
          <cell r="C909">
            <v>575</v>
          </cell>
          <cell r="D909">
            <v>2.42</v>
          </cell>
          <cell r="E909">
            <v>196.7384496</v>
          </cell>
          <cell r="F909">
            <v>71.7</v>
          </cell>
          <cell r="G909">
            <v>268.43844960000001</v>
          </cell>
          <cell r="H909">
            <v>91.269072864000009</v>
          </cell>
          <cell r="I909">
            <v>359.70752246400002</v>
          </cell>
          <cell r="K909">
            <v>53.956128369600002</v>
          </cell>
          <cell r="L909">
            <v>413.6636508336</v>
          </cell>
          <cell r="M909">
            <v>-78.603618999680009</v>
          </cell>
          <cell r="N909">
            <v>0.13670194608640002</v>
          </cell>
          <cell r="O909">
            <v>496.39638100031999</v>
          </cell>
        </row>
        <row r="910">
          <cell r="A910">
            <v>80000691</v>
          </cell>
          <cell r="B910" t="str">
            <v>Определение диметилтерефталата в модельной вытяжке из образца</v>
          </cell>
          <cell r="C910">
            <v>904</v>
          </cell>
          <cell r="D910">
            <v>3.16</v>
          </cell>
          <cell r="E910">
            <v>256.89814080000002</v>
          </cell>
          <cell r="F910">
            <v>122.51</v>
          </cell>
          <cell r="G910">
            <v>379.40814080000001</v>
          </cell>
          <cell r="H910">
            <v>128.998767872</v>
          </cell>
          <cell r="I910">
            <v>508.40690867199999</v>
          </cell>
          <cell r="K910">
            <v>76.261036300800001</v>
          </cell>
          <cell r="L910">
            <v>584.6679449728</v>
          </cell>
          <cell r="M910">
            <v>-202.39846603264004</v>
          </cell>
          <cell r="N910">
            <v>0.22389210844318588</v>
          </cell>
          <cell r="O910">
            <v>701.60153396735996</v>
          </cell>
        </row>
        <row r="911">
          <cell r="A911">
            <v>80000692</v>
          </cell>
          <cell r="B911" t="str">
            <v>Определение  тиурама в модельных вытяжках из образца</v>
          </cell>
          <cell r="C911">
            <v>889</v>
          </cell>
          <cell r="D911">
            <v>1.58</v>
          </cell>
          <cell r="E911">
            <v>128.44907040000001</v>
          </cell>
          <cell r="F911">
            <v>283.32</v>
          </cell>
          <cell r="G911">
            <v>411.76907040000003</v>
          </cell>
          <cell r="H911">
            <v>140.00148393600003</v>
          </cell>
          <cell r="I911">
            <v>551.77055433600003</v>
          </cell>
          <cell r="K911">
            <v>82.765583150400005</v>
          </cell>
          <cell r="L911">
            <v>634.53613748640009</v>
          </cell>
          <cell r="M911">
            <v>-127.55663501631989</v>
          </cell>
          <cell r="N911">
            <v>0.14348327898348695</v>
          </cell>
          <cell r="O911">
            <v>761.44336498368011</v>
          </cell>
        </row>
        <row r="912">
          <cell r="A912">
            <v>80000693</v>
          </cell>
          <cell r="B912" t="str">
            <v>Определение  альтакса в модельных вытяжках из образца</v>
          </cell>
          <cell r="C912">
            <v>889</v>
          </cell>
          <cell r="D912">
            <v>1.58</v>
          </cell>
          <cell r="E912">
            <v>128.44907040000001</v>
          </cell>
          <cell r="F912">
            <v>278.06</v>
          </cell>
          <cell r="G912">
            <v>406.50907040000004</v>
          </cell>
          <cell r="H912">
            <v>138.21308393600003</v>
          </cell>
          <cell r="I912">
            <v>544.72215433600013</v>
          </cell>
          <cell r="K912">
            <v>81.70832315040002</v>
          </cell>
          <cell r="L912">
            <v>626.43047748640015</v>
          </cell>
          <cell r="M912">
            <v>-137.28342701631982</v>
          </cell>
          <cell r="N912">
            <v>0.15442455232431926</v>
          </cell>
          <cell r="O912">
            <v>751.71657298368018</v>
          </cell>
        </row>
        <row r="913">
          <cell r="A913">
            <v>80000697</v>
          </cell>
          <cell r="B913" t="str">
            <v>Определение фенола, выделяющегося из образца в воздух.</v>
          </cell>
          <cell r="C913">
            <v>1042</v>
          </cell>
          <cell r="D913">
            <v>6.03</v>
          </cell>
          <cell r="E913">
            <v>490.22018639999999</v>
          </cell>
          <cell r="F913">
            <v>0.69</v>
          </cell>
          <cell r="G913">
            <v>490.91018639999999</v>
          </cell>
          <cell r="H913">
            <v>166.90946337600002</v>
          </cell>
          <cell r="I913">
            <v>657.81964977600001</v>
          </cell>
          <cell r="K913">
            <v>98.672947466400004</v>
          </cell>
          <cell r="L913">
            <v>756.49259724240005</v>
          </cell>
          <cell r="M913">
            <v>-134.20888330911998</v>
          </cell>
          <cell r="N913">
            <v>0.1287993121968522</v>
          </cell>
          <cell r="O913">
            <v>907.79111669088002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воздух.</v>
          </cell>
          <cell r="C914">
            <v>1141</v>
          </cell>
          <cell r="D914">
            <v>8.36</v>
          </cell>
          <cell r="E914">
            <v>679.64191679999999</v>
          </cell>
          <cell r="F914">
            <v>1.0900000000000001</v>
          </cell>
          <cell r="G914">
            <v>680.73191680000002</v>
          </cell>
          <cell r="H914">
            <v>231.44885171200002</v>
          </cell>
          <cell r="I914">
            <v>912.18076851199999</v>
          </cell>
          <cell r="K914">
            <v>136.82711527679999</v>
          </cell>
          <cell r="L914">
            <v>1049.0078837888</v>
          </cell>
          <cell r="M914">
            <v>117.80946054655988</v>
          </cell>
          <cell r="N914">
            <v>-0.10325106095228735</v>
          </cell>
          <cell r="O914">
            <v>1258.8094605465599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воздух.</v>
          </cell>
          <cell r="C915">
            <v>1041</v>
          </cell>
          <cell r="D915">
            <v>6.2</v>
          </cell>
          <cell r="E915">
            <v>504.04065600000001</v>
          </cell>
          <cell r="F915">
            <v>8.92</v>
          </cell>
          <cell r="G915">
            <v>512.96065599999997</v>
          </cell>
          <cell r="H915">
            <v>174.40662304</v>
          </cell>
          <cell r="I915">
            <v>687.36727903999997</v>
          </cell>
          <cell r="K915">
            <v>103.10509185599999</v>
          </cell>
          <cell r="L915">
            <v>790.47237089599992</v>
          </cell>
          <cell r="M915">
            <v>-92.433154924800192</v>
          </cell>
          <cell r="N915">
            <v>8.8792656027665895E-2</v>
          </cell>
          <cell r="O915">
            <v>948.56684507519981</v>
          </cell>
        </row>
        <row r="916">
          <cell r="A916">
            <v>80000701</v>
          </cell>
          <cell r="B916" t="str">
            <v>Определение метилового спирта, выделяющегося из образца в воздух.</v>
          </cell>
          <cell r="C916">
            <v>1041</v>
          </cell>
          <cell r="D916">
            <v>6.37</v>
          </cell>
          <cell r="E916">
            <v>517.86112560000004</v>
          </cell>
          <cell r="F916">
            <v>2.84</v>
          </cell>
          <cell r="G916">
            <v>520.70112560000007</v>
          </cell>
          <cell r="H916">
            <v>177.03838270400004</v>
          </cell>
          <cell r="I916">
            <v>697.73950830400008</v>
          </cell>
          <cell r="K916">
            <v>104.66092624560001</v>
          </cell>
          <cell r="L916">
            <v>802.40043454960005</v>
          </cell>
          <cell r="M916">
            <v>-78.119478540480031</v>
          </cell>
          <cell r="N916">
            <v>7.5042726743976981E-2</v>
          </cell>
          <cell r="O916">
            <v>962.88052145951997</v>
          </cell>
        </row>
        <row r="917">
          <cell r="A917">
            <v>80000702</v>
          </cell>
          <cell r="B917" t="str">
            <v>Определение бензола, толуола, ксилола, выделяющегося из образца в воздух.</v>
          </cell>
          <cell r="C917">
            <v>1271</v>
          </cell>
          <cell r="D917">
            <v>8.8699999999999992</v>
          </cell>
          <cell r="E917">
            <v>721.10332559999995</v>
          </cell>
          <cell r="F917">
            <v>0.8</v>
          </cell>
          <cell r="G917">
            <v>721.9033255999999</v>
          </cell>
          <cell r="H917">
            <v>245.44713070399999</v>
          </cell>
          <cell r="I917">
            <v>967.35045630399986</v>
          </cell>
          <cell r="K917">
            <v>145.10256844559999</v>
          </cell>
          <cell r="L917">
            <v>1112.4530247495998</v>
          </cell>
          <cell r="M917">
            <v>63.943629699519761</v>
          </cell>
          <cell r="N917">
            <v>-5.0309700786404218E-2</v>
          </cell>
          <cell r="O917">
            <v>1334.9436296995198</v>
          </cell>
        </row>
        <row r="918">
          <cell r="A918">
            <v>80000703</v>
          </cell>
          <cell r="B918" t="str">
            <v>Определение винилацетата, выделяющегося из образца в воздух.</v>
          </cell>
          <cell r="C918">
            <v>1328</v>
          </cell>
          <cell r="D918">
            <v>6.37</v>
          </cell>
          <cell r="E918">
            <v>517.86112560000004</v>
          </cell>
          <cell r="F918">
            <v>48.09</v>
          </cell>
          <cell r="G918">
            <v>565.95112560000007</v>
          </cell>
          <cell r="H918">
            <v>192.42338270400003</v>
          </cell>
          <cell r="I918">
            <v>758.37450830400007</v>
          </cell>
          <cell r="K918">
            <v>113.7561762456</v>
          </cell>
          <cell r="L918">
            <v>872.13068454960012</v>
          </cell>
          <cell r="M918">
            <v>-281.44317854047995</v>
          </cell>
          <cell r="N918">
            <v>0.21193010432265055</v>
          </cell>
          <cell r="O918">
            <v>1046.5568214595201</v>
          </cell>
        </row>
        <row r="919">
          <cell r="A919">
            <v>80000705</v>
          </cell>
          <cell r="B919" t="str">
            <v>Определение органолептики модельных растворов посуды металлической, эмалированной, стеклянной, фарфоровой.</v>
          </cell>
          <cell r="C919">
            <v>230</v>
          </cell>
          <cell r="D919">
            <v>1</v>
          </cell>
          <cell r="E919">
            <v>81.296880000000002</v>
          </cell>
          <cell r="F919">
            <v>0</v>
          </cell>
          <cell r="G919">
            <v>81.296880000000002</v>
          </cell>
          <cell r="H919">
            <v>27.640939200000002</v>
          </cell>
          <cell r="I919">
            <v>108.93781920000001</v>
          </cell>
          <cell r="K919">
            <v>16.34067288</v>
          </cell>
          <cell r="L919">
            <v>125.27849208000001</v>
          </cell>
          <cell r="M919">
            <v>-79.665809504000009</v>
          </cell>
          <cell r="N919">
            <v>0.34637308480000006</v>
          </cell>
          <cell r="O919">
            <v>150.33419049599999</v>
          </cell>
        </row>
        <row r="920">
          <cell r="A920">
            <v>80000708</v>
          </cell>
          <cell r="B920" t="str">
            <v>Определение бора в модельных вытяжках из образца</v>
          </cell>
          <cell r="C920">
            <v>392</v>
          </cell>
          <cell r="D920">
            <v>1.75</v>
          </cell>
          <cell r="E920">
            <v>142.26954000000001</v>
          </cell>
          <cell r="F920">
            <v>46.3</v>
          </cell>
          <cell r="G920">
            <v>188.56954000000002</v>
          </cell>
          <cell r="H920">
            <v>64.113643600000017</v>
          </cell>
          <cell r="I920">
            <v>252.68318360000004</v>
          </cell>
          <cell r="K920">
            <v>37.902477540000007</v>
          </cell>
          <cell r="L920">
            <v>290.58566114000007</v>
          </cell>
          <cell r="M920">
            <v>-43.297206631999927</v>
          </cell>
          <cell r="N920">
            <v>0.11045205773469369</v>
          </cell>
          <cell r="O920">
            <v>348.70279336800007</v>
          </cell>
        </row>
        <row r="921">
          <cell r="A921">
            <v>80000709</v>
          </cell>
          <cell r="B921" t="str">
            <v>Определение фтора в модельных вытяжках из образца</v>
          </cell>
          <cell r="C921">
            <v>417</v>
          </cell>
          <cell r="D921">
            <v>1.33</v>
          </cell>
          <cell r="E921">
            <v>108.12485040000001</v>
          </cell>
          <cell r="F921">
            <v>100.65</v>
          </cell>
          <cell r="G921">
            <v>208.77485040000002</v>
          </cell>
          <cell r="H921">
            <v>70.983449136000019</v>
          </cell>
          <cell r="I921">
            <v>279.75829953600004</v>
          </cell>
          <cell r="K921">
            <v>41.963744930400004</v>
          </cell>
          <cell r="L921">
            <v>321.72204446640006</v>
          </cell>
          <cell r="M921">
            <v>-30.933546640319946</v>
          </cell>
          <cell r="N921">
            <v>7.4181167003165335E-2</v>
          </cell>
          <cell r="O921">
            <v>386.06645335968005</v>
          </cell>
        </row>
        <row r="922">
          <cell r="A922">
            <v>80000710</v>
          </cell>
          <cell r="B922" t="str">
            <v>Определение никеля в модельных вытяжках из образца</v>
          </cell>
          <cell r="C922">
            <v>723</v>
          </cell>
          <cell r="D922">
            <v>2.17</v>
          </cell>
          <cell r="E922">
            <v>176.4142296</v>
          </cell>
          <cell r="F922">
            <v>150.34</v>
          </cell>
          <cell r="G922">
            <v>326.75422960000003</v>
          </cell>
          <cell r="H922">
            <v>111.09643806400001</v>
          </cell>
          <cell r="I922">
            <v>437.85066766400007</v>
          </cell>
          <cell r="K922">
            <v>65.677600149600011</v>
          </cell>
          <cell r="L922">
            <v>503.52826781360011</v>
          </cell>
          <cell r="M922">
            <v>-118.76607862367985</v>
          </cell>
          <cell r="N922">
            <v>0.16426843516414916</v>
          </cell>
          <cell r="O922">
            <v>604.23392137632015</v>
          </cell>
        </row>
        <row r="923">
          <cell r="A923">
            <v>80000711</v>
          </cell>
          <cell r="B923" t="str">
            <v>Определение кобальта в модельных вытяжках из образца</v>
          </cell>
          <cell r="C923">
            <v>723</v>
          </cell>
          <cell r="D923">
            <v>2.17</v>
          </cell>
          <cell r="E923">
            <v>176.4142296</v>
          </cell>
          <cell r="F923">
            <v>150.34</v>
          </cell>
          <cell r="G923">
            <v>326.75422960000003</v>
          </cell>
          <cell r="H923">
            <v>111.09643806400001</v>
          </cell>
          <cell r="I923">
            <v>437.85066766400007</v>
          </cell>
          <cell r="K923">
            <v>65.677600149600011</v>
          </cell>
          <cell r="L923">
            <v>503.52826781360011</v>
          </cell>
          <cell r="M923">
            <v>-118.76607862367985</v>
          </cell>
          <cell r="N923">
            <v>0.16426843516414916</v>
          </cell>
          <cell r="O923">
            <v>604.23392137632015</v>
          </cell>
        </row>
        <row r="924">
          <cell r="A924">
            <v>80000712</v>
          </cell>
          <cell r="B924" t="str">
            <v>Определение мышьяка в модельных вытяжках из образца</v>
          </cell>
          <cell r="C924">
            <v>723</v>
          </cell>
          <cell r="D924">
            <v>3.83</v>
          </cell>
          <cell r="E924">
            <v>311.36705039999998</v>
          </cell>
          <cell r="F924">
            <v>100.52</v>
          </cell>
          <cell r="G924">
            <v>411.88705039999996</v>
          </cell>
          <cell r="H924">
            <v>140.04159713600001</v>
          </cell>
          <cell r="I924">
            <v>551.92864753599997</v>
          </cell>
          <cell r="K924">
            <v>82.789297130399987</v>
          </cell>
          <cell r="L924">
            <v>634.71794466639994</v>
          </cell>
          <cell r="M924">
            <v>38.661533599679956</v>
          </cell>
          <cell r="N924">
            <v>-5.3473767081161763E-2</v>
          </cell>
          <cell r="O924">
            <v>761.66153359967996</v>
          </cell>
        </row>
        <row r="925">
          <cell r="A925">
            <v>80000713</v>
          </cell>
          <cell r="B925" t="str">
            <v>Определение алюминия в модельных вытяжках из образца</v>
          </cell>
          <cell r="C925">
            <v>690</v>
          </cell>
          <cell r="D925">
            <v>2.17</v>
          </cell>
          <cell r="E925">
            <v>176.4142296</v>
          </cell>
          <cell r="F925">
            <v>100.23</v>
          </cell>
          <cell r="G925">
            <v>276.64422960000002</v>
          </cell>
          <cell r="H925">
            <v>94.059038064000006</v>
          </cell>
          <cell r="I925">
            <v>370.70326766400001</v>
          </cell>
          <cell r="K925">
            <v>55.605490149600001</v>
          </cell>
          <cell r="L925">
            <v>426.30875781359998</v>
          </cell>
          <cell r="M925">
            <v>-178.42949062368007</v>
          </cell>
          <cell r="N925">
            <v>0.25859346467200012</v>
          </cell>
          <cell r="O925">
            <v>511.57050937631993</v>
          </cell>
        </row>
        <row r="926">
          <cell r="A926">
            <v>80000716</v>
          </cell>
          <cell r="B926" t="str">
            <v>Определение хрома в модельных вытяжках из образца</v>
          </cell>
          <cell r="C926">
            <v>631</v>
          </cell>
          <cell r="D926">
            <v>2.75</v>
          </cell>
          <cell r="E926">
            <v>223.56641999999999</v>
          </cell>
          <cell r="F926">
            <v>100.85</v>
          </cell>
          <cell r="G926">
            <v>324.41642000000002</v>
          </cell>
          <cell r="H926">
            <v>110.30158280000002</v>
          </cell>
          <cell r="I926">
            <v>434.71800280000002</v>
          </cell>
          <cell r="K926">
            <v>65.207700419999995</v>
          </cell>
          <cell r="L926">
            <v>499.92570322</v>
          </cell>
          <cell r="M926">
            <v>-31.089156136000042</v>
          </cell>
          <cell r="N926">
            <v>4.9269661071315439E-2</v>
          </cell>
          <cell r="O926">
            <v>599.91084386399996</v>
          </cell>
        </row>
        <row r="927">
          <cell r="A927">
            <v>80000718</v>
          </cell>
          <cell r="B927" t="str">
            <v>Определение железа в модельных вытяжках из образца</v>
          </cell>
          <cell r="C927">
            <v>488</v>
          </cell>
          <cell r="D927">
            <v>1.25</v>
          </cell>
          <cell r="E927">
            <v>101.6211</v>
          </cell>
          <cell r="F927">
            <v>102.76</v>
          </cell>
          <cell r="G927">
            <v>204.3811</v>
          </cell>
          <cell r="H927">
            <v>69.489574000000005</v>
          </cell>
          <cell r="I927">
            <v>273.87067400000001</v>
          </cell>
          <cell r="K927">
            <v>41.080601100000003</v>
          </cell>
          <cell r="L927">
            <v>314.95127510000003</v>
          </cell>
          <cell r="M927">
            <v>-110.05846987999996</v>
          </cell>
          <cell r="N927">
            <v>0.22552965139344255</v>
          </cell>
          <cell r="O927">
            <v>377.94153012000004</v>
          </cell>
        </row>
        <row r="928">
          <cell r="A928">
            <v>80000721</v>
          </cell>
          <cell r="B928" t="str">
            <v>Определение водородного показателя (РН) в непроизводственной продукции</v>
          </cell>
          <cell r="C928">
            <v>463</v>
          </cell>
          <cell r="D928">
            <v>1</v>
          </cell>
          <cell r="E928">
            <v>81.296880000000002</v>
          </cell>
          <cell r="F928">
            <v>172.23</v>
          </cell>
          <cell r="G928">
            <v>253.52688000000001</v>
          </cell>
          <cell r="H928">
            <v>86.199139200000005</v>
          </cell>
          <cell r="I928">
            <v>339.7260192</v>
          </cell>
          <cell r="K928">
            <v>50.958902879999997</v>
          </cell>
          <cell r="L928">
            <v>390.68492207999998</v>
          </cell>
          <cell r="M928">
            <v>5.82190649599994</v>
          </cell>
          <cell r="N928">
            <v>-1.2574312086392959E-2</v>
          </cell>
          <cell r="O928">
            <v>468.82190649599994</v>
          </cell>
        </row>
        <row r="929">
          <cell r="A929">
            <v>80000742</v>
          </cell>
          <cell r="B929" t="str">
            <v>Определение органолептических показателей тканей и изделий.</v>
          </cell>
          <cell r="C929">
            <v>231</v>
          </cell>
          <cell r="D929">
            <v>0.3</v>
          </cell>
          <cell r="E929">
            <v>24.389064000000001</v>
          </cell>
          <cell r="F929">
            <v>0</v>
          </cell>
          <cell r="G929">
            <v>24.389064000000001</v>
          </cell>
          <cell r="H929">
            <v>8.2922817600000016</v>
          </cell>
          <cell r="I929">
            <v>32.681345759999999</v>
          </cell>
          <cell r="K929">
            <v>4.9022018639999994</v>
          </cell>
          <cell r="L929">
            <v>37.583547623999998</v>
          </cell>
          <cell r="M929">
            <v>-185.89974285120002</v>
          </cell>
          <cell r="N929">
            <v>0.80476079156363645</v>
          </cell>
          <cell r="O929">
            <v>45.100257148799997</v>
          </cell>
        </row>
        <row r="930">
          <cell r="A930">
            <v>80000747</v>
          </cell>
          <cell r="B930" t="str">
            <v>Определение ртути в модельных вытяжках из образца</v>
          </cell>
          <cell r="C930">
            <v>820</v>
          </cell>
          <cell r="D930">
            <v>3.83</v>
          </cell>
          <cell r="E930">
            <v>311.36705039999998</v>
          </cell>
          <cell r="F930">
            <v>48.74</v>
          </cell>
          <cell r="G930">
            <v>360.10705039999999</v>
          </cell>
          <cell r="H930">
            <v>122.43639713600001</v>
          </cell>
          <cell r="I930">
            <v>482.54344753600003</v>
          </cell>
          <cell r="K930">
            <v>72.381517130399999</v>
          </cell>
          <cell r="L930">
            <v>554.9249646664</v>
          </cell>
          <cell r="M930">
            <v>-154.09004240032004</v>
          </cell>
          <cell r="N930">
            <v>0.18791468585404883</v>
          </cell>
          <cell r="O930">
            <v>665.90995759967996</v>
          </cell>
        </row>
        <row r="931">
          <cell r="A931">
            <v>80000750</v>
          </cell>
          <cell r="B931" t="str">
            <v>Определение смываемости с посуды</v>
          </cell>
          <cell r="C931">
            <v>643</v>
          </cell>
          <cell r="D931">
            <v>2</v>
          </cell>
          <cell r="E931">
            <v>162.59376</v>
          </cell>
          <cell r="F931">
            <v>127.53</v>
          </cell>
          <cell r="G931">
            <v>290.12376</v>
          </cell>
          <cell r="H931">
            <v>98.642078400000003</v>
          </cell>
          <cell r="I931">
            <v>388.76583840000001</v>
          </cell>
          <cell r="K931">
            <v>58.31487576</v>
          </cell>
          <cell r="L931">
            <v>447.08071416000001</v>
          </cell>
          <cell r="M931">
            <v>-106.50314300800005</v>
          </cell>
          <cell r="N931">
            <v>0.16563474806842932</v>
          </cell>
          <cell r="O931">
            <v>536.49685699199995</v>
          </cell>
        </row>
        <row r="932">
          <cell r="A932">
            <v>80000752</v>
          </cell>
          <cell r="B932" t="str">
            <v>Определение органолептических показателей парфюмерно-косметических изделий</v>
          </cell>
          <cell r="C932">
            <v>231</v>
          </cell>
          <cell r="D932">
            <v>1</v>
          </cell>
          <cell r="E932">
            <v>81.296880000000002</v>
          </cell>
          <cell r="F932">
            <v>0</v>
          </cell>
          <cell r="G932">
            <v>81.296880000000002</v>
          </cell>
          <cell r="H932">
            <v>27.640939200000002</v>
          </cell>
          <cell r="I932">
            <v>108.93781920000001</v>
          </cell>
          <cell r="K932">
            <v>16.34067288</v>
          </cell>
          <cell r="L932">
            <v>125.27849208000001</v>
          </cell>
          <cell r="M932">
            <v>-80.665809504000009</v>
          </cell>
          <cell r="N932">
            <v>0.34920263854545458</v>
          </cell>
          <cell r="O932">
            <v>150.33419049599999</v>
          </cell>
        </row>
        <row r="933">
          <cell r="A933">
            <v>80000753</v>
          </cell>
          <cell r="B933" t="str">
            <v>Определение пенообразующей способности синтетических моющих средств и шампуней</v>
          </cell>
          <cell r="C933">
            <v>625</v>
          </cell>
          <cell r="D933">
            <v>1.5</v>
          </cell>
          <cell r="E933">
            <v>121.94532</v>
          </cell>
          <cell r="F933">
            <v>108.05</v>
          </cell>
          <cell r="G933">
            <v>229.99531999999999</v>
          </cell>
          <cell r="H933">
            <v>78.19840880000001</v>
          </cell>
          <cell r="I933">
            <v>308.19372880000003</v>
          </cell>
          <cell r="K933">
            <v>46.229059320000005</v>
          </cell>
          <cell r="L933">
            <v>354.42278812000006</v>
          </cell>
          <cell r="M933">
            <v>-199.69265425599991</v>
          </cell>
          <cell r="N933">
            <v>0.31950824680959988</v>
          </cell>
          <cell r="O933">
            <v>425.30734574400009</v>
          </cell>
        </row>
        <row r="934">
          <cell r="A934">
            <v>80000754</v>
          </cell>
          <cell r="B934" t="str">
            <v>Определение термостабильности косметических изделий</v>
          </cell>
          <cell r="C934">
            <v>253</v>
          </cell>
          <cell r="D934">
            <v>1</v>
          </cell>
          <cell r="E934">
            <v>81.296880000000002</v>
          </cell>
          <cell r="F934">
            <v>0</v>
          </cell>
          <cell r="G934">
            <v>81.296880000000002</v>
          </cell>
          <cell r="H934">
            <v>27.640939200000002</v>
          </cell>
          <cell r="I934">
            <v>108.93781920000001</v>
          </cell>
          <cell r="K934">
            <v>16.34067288</v>
          </cell>
          <cell r="L934">
            <v>125.27849208000001</v>
          </cell>
          <cell r="M934">
            <v>-102.66580950400001</v>
          </cell>
          <cell r="N934">
            <v>0.40579371345454551</v>
          </cell>
          <cell r="O934">
            <v>150.33419049599999</v>
          </cell>
        </row>
        <row r="935">
          <cell r="A935">
            <v>80000755</v>
          </cell>
          <cell r="B935" t="str">
            <v>Определение коллоидной стабильности косметических изделий</v>
          </cell>
          <cell r="C935">
            <v>253</v>
          </cell>
          <cell r="D935">
            <v>1</v>
          </cell>
          <cell r="E935">
            <v>81.296880000000002</v>
          </cell>
          <cell r="F935">
            <v>0</v>
          </cell>
          <cell r="G935">
            <v>81.296880000000002</v>
          </cell>
          <cell r="H935">
            <v>27.640939200000002</v>
          </cell>
          <cell r="I935">
            <v>108.93781920000001</v>
          </cell>
          <cell r="K935">
            <v>16.34067288</v>
          </cell>
          <cell r="L935">
            <v>125.27849208000001</v>
          </cell>
          <cell r="M935">
            <v>-102.66580950400001</v>
          </cell>
          <cell r="N935">
            <v>0.40579371345454551</v>
          </cell>
          <cell r="O935">
            <v>150.33419049599999</v>
          </cell>
        </row>
        <row r="936">
          <cell r="A936">
            <v>80000758</v>
          </cell>
          <cell r="B936" t="str">
            <v>Определение хрома в игрушках</v>
          </cell>
          <cell r="C936">
            <v>832</v>
          </cell>
          <cell r="D936">
            <v>3</v>
          </cell>
          <cell r="E936">
            <v>243.89063999999999</v>
          </cell>
          <cell r="F936">
            <v>101.7</v>
          </cell>
          <cell r="G936">
            <v>345.59064000000001</v>
          </cell>
          <cell r="H936">
            <v>117.5008176</v>
          </cell>
          <cell r="I936">
            <v>463.09145760000001</v>
          </cell>
          <cell r="K936">
            <v>69.463718639999996</v>
          </cell>
          <cell r="L936">
            <v>532.55517624000004</v>
          </cell>
          <cell r="M936">
            <v>-192.93378851199998</v>
          </cell>
          <cell r="N936">
            <v>0.23189157273076921</v>
          </cell>
          <cell r="O936">
            <v>639.06621148800002</v>
          </cell>
        </row>
        <row r="937">
          <cell r="A937">
            <v>80000759</v>
          </cell>
          <cell r="B937" t="str">
            <v>Определение бария в игрушках</v>
          </cell>
          <cell r="C937">
            <v>832</v>
          </cell>
          <cell r="D937">
            <v>3</v>
          </cell>
          <cell r="E937">
            <v>243.89063999999999</v>
          </cell>
          <cell r="F937">
            <v>101.7</v>
          </cell>
          <cell r="G937">
            <v>345.59064000000001</v>
          </cell>
          <cell r="H937">
            <v>117.5008176</v>
          </cell>
          <cell r="I937">
            <v>463.09145760000001</v>
          </cell>
          <cell r="K937">
            <v>69.463718639999996</v>
          </cell>
          <cell r="L937">
            <v>532.55517624000004</v>
          </cell>
          <cell r="M937">
            <v>-192.93378851199998</v>
          </cell>
          <cell r="N937">
            <v>0.23189157273076921</v>
          </cell>
          <cell r="O937">
            <v>639.06621148800002</v>
          </cell>
        </row>
        <row r="938">
          <cell r="A938">
            <v>80000760</v>
          </cell>
          <cell r="B938" t="str">
            <v>Определение дибутилфталата в модельных вытяжках</v>
          </cell>
          <cell r="C938">
            <v>989</v>
          </cell>
          <cell r="D938">
            <v>3</v>
          </cell>
          <cell r="E938">
            <v>243.89063999999999</v>
          </cell>
          <cell r="F938">
            <v>223.91</v>
          </cell>
          <cell r="G938">
            <v>467.80063999999999</v>
          </cell>
          <cell r="H938">
            <v>159.05221760000001</v>
          </cell>
          <cell r="I938">
            <v>626.85285759999999</v>
          </cell>
          <cell r="K938">
            <v>94.027928639999999</v>
          </cell>
          <cell r="L938">
            <v>720.88078624000002</v>
          </cell>
          <cell r="M938">
            <v>-123.943056512</v>
          </cell>
          <cell r="N938">
            <v>0.12532159404651164</v>
          </cell>
          <cell r="O938">
            <v>865.056943488</v>
          </cell>
        </row>
        <row r="939">
          <cell r="A939">
            <v>80000761</v>
          </cell>
          <cell r="B939" t="str">
            <v>Определение этиленгликоля в модельных вытяжках</v>
          </cell>
          <cell r="C939">
            <v>834</v>
          </cell>
          <cell r="D939">
            <v>2</v>
          </cell>
          <cell r="E939">
            <v>162.59376</v>
          </cell>
          <cell r="F939">
            <v>219.61</v>
          </cell>
          <cell r="G939">
            <v>382.20375999999999</v>
          </cell>
          <cell r="H939">
            <v>129.9492784</v>
          </cell>
          <cell r="I939">
            <v>512.15303840000001</v>
          </cell>
          <cell r="K939">
            <v>76.822955759999999</v>
          </cell>
          <cell r="L939">
            <v>588.97599416000003</v>
          </cell>
          <cell r="M939">
            <v>-127.22880700799999</v>
          </cell>
          <cell r="N939">
            <v>0.15255252638848921</v>
          </cell>
          <cell r="O939">
            <v>706.77119299200001</v>
          </cell>
        </row>
        <row r="940">
          <cell r="A940">
            <v>80000762</v>
          </cell>
          <cell r="B940" t="str">
            <v>Определение массовой доли свободной едкой щелочи в мыле</v>
          </cell>
          <cell r="C940">
            <v>284</v>
          </cell>
          <cell r="D940">
            <v>1</v>
          </cell>
          <cell r="E940">
            <v>81.296880000000002</v>
          </cell>
          <cell r="F940">
            <v>43.73</v>
          </cell>
          <cell r="G940">
            <v>125.02688000000001</v>
          </cell>
          <cell r="H940">
            <v>42.509139200000007</v>
          </cell>
          <cell r="I940">
            <v>167.5360192</v>
          </cell>
          <cell r="K940">
            <v>25.130402879999998</v>
          </cell>
          <cell r="L940">
            <v>192.66642207999999</v>
          </cell>
          <cell r="M940">
            <v>-52.800293504000024</v>
          </cell>
          <cell r="N940">
            <v>0.18591652642253528</v>
          </cell>
          <cell r="O940">
            <v>231.19970649599998</v>
          </cell>
        </row>
        <row r="941">
          <cell r="A941">
            <v>80000763</v>
          </cell>
          <cell r="B941" t="str">
            <v>Определение массовой доли свободного углекислого натрия в мыле</v>
          </cell>
          <cell r="C941">
            <v>262</v>
          </cell>
          <cell r="D941">
            <v>1</v>
          </cell>
          <cell r="E941">
            <v>81.296880000000002</v>
          </cell>
          <cell r="F941">
            <v>30.15</v>
          </cell>
          <cell r="G941">
            <v>111.44687999999999</v>
          </cell>
          <cell r="H941">
            <v>37.891939200000003</v>
          </cell>
          <cell r="I941">
            <v>149.33881919999999</v>
          </cell>
          <cell r="K941">
            <v>22.400822879999996</v>
          </cell>
          <cell r="L941">
            <v>171.73964207999998</v>
          </cell>
          <cell r="M941">
            <v>-55.912429504000016</v>
          </cell>
          <cell r="N941">
            <v>0.21340621948091609</v>
          </cell>
          <cell r="O941">
            <v>206.08757049599998</v>
          </cell>
        </row>
        <row r="942">
          <cell r="A942">
            <v>80000764</v>
          </cell>
          <cell r="B942" t="str">
            <v>Определение капролактама в водной вытяжке</v>
          </cell>
          <cell r="C942">
            <v>699</v>
          </cell>
          <cell r="D942">
            <v>2</v>
          </cell>
          <cell r="E942">
            <v>162.59376</v>
          </cell>
          <cell r="F942">
            <v>143.66</v>
          </cell>
          <cell r="G942">
            <v>306.25376</v>
          </cell>
          <cell r="H942">
            <v>104.1262784</v>
          </cell>
          <cell r="I942">
            <v>410.38003839999999</v>
          </cell>
          <cell r="K942">
            <v>61.557005759999996</v>
          </cell>
          <cell r="L942">
            <v>471.93704415999997</v>
          </cell>
          <cell r="M942">
            <v>-132.67554700800008</v>
          </cell>
          <cell r="N942">
            <v>0.18980764951072973</v>
          </cell>
          <cell r="O942">
            <v>566.32445299199992</v>
          </cell>
        </row>
        <row r="943">
          <cell r="A943">
            <v>80001022</v>
          </cell>
          <cell r="B943" t="str">
            <v>Определение ртути в парфюмерно - косметических товарах и средствах гигиены полости рта</v>
          </cell>
          <cell r="C943">
            <v>1093</v>
          </cell>
          <cell r="D943">
            <v>6</v>
          </cell>
          <cell r="E943">
            <v>487.78127999999998</v>
          </cell>
          <cell r="F943">
            <v>141.94</v>
          </cell>
          <cell r="G943">
            <v>629.72127999999998</v>
          </cell>
          <cell r="H943">
            <v>214.10523520000001</v>
          </cell>
          <cell r="I943">
            <v>843.82651520000002</v>
          </cell>
          <cell r="K943">
            <v>126.57397727999999</v>
          </cell>
          <cell r="L943">
            <v>970.40049248000003</v>
          </cell>
          <cell r="M943">
            <v>71.48059097600003</v>
          </cell>
          <cell r="N943">
            <v>-6.5398527882891147E-2</v>
          </cell>
          <cell r="O943">
            <v>1164.480590976</v>
          </cell>
        </row>
        <row r="944">
          <cell r="A944">
            <v>80001023</v>
          </cell>
          <cell r="B944" t="str">
            <v>Определение мышьяка в парфюмерно - косметических товарах и средствах гигиены полости рта</v>
          </cell>
          <cell r="C944">
            <v>1017</v>
          </cell>
          <cell r="D944">
            <v>6</v>
          </cell>
          <cell r="E944">
            <v>487.78127999999998</v>
          </cell>
          <cell r="F944">
            <v>23.86</v>
          </cell>
          <cell r="G944">
            <v>511.64127999999999</v>
          </cell>
          <cell r="H944">
            <v>173.95803520000001</v>
          </cell>
          <cell r="I944">
            <v>685.59931519999998</v>
          </cell>
          <cell r="K944">
            <v>102.83989727999999</v>
          </cell>
          <cell r="L944">
            <v>788.43921247999992</v>
          </cell>
          <cell r="M944">
            <v>-70.87294502400016</v>
          </cell>
          <cell r="N944">
            <v>6.9688244861357093E-2</v>
          </cell>
          <cell r="O944">
            <v>946.12705497599984</v>
          </cell>
        </row>
        <row r="945">
          <cell r="A945">
            <v>80001024</v>
          </cell>
          <cell r="B945" t="str">
            <v>Определение свинца в парфюмерно - косметических товарах и средствах гигиены полости рта</v>
          </cell>
          <cell r="C945">
            <v>1017</v>
          </cell>
          <cell r="D945">
            <v>6</v>
          </cell>
          <cell r="E945">
            <v>487.78127999999998</v>
          </cell>
          <cell r="F945">
            <v>2</v>
          </cell>
          <cell r="G945">
            <v>489.78127999999998</v>
          </cell>
          <cell r="H945">
            <v>166.52563520000001</v>
          </cell>
          <cell r="I945">
            <v>656.30691520000005</v>
          </cell>
          <cell r="K945">
            <v>98.446037279999999</v>
          </cell>
          <cell r="L945">
            <v>754.75295248000009</v>
          </cell>
          <cell r="M945">
            <v>-111.29645702399989</v>
          </cell>
          <cell r="N945">
            <v>0.10943604427138633</v>
          </cell>
          <cell r="O945">
            <v>905.70354297600011</v>
          </cell>
        </row>
        <row r="946">
          <cell r="A946">
            <v>80001026</v>
          </cell>
          <cell r="B946" t="str">
            <v>Определение  устойчивости окраски тканей и одежды  к дистиллированной воде</v>
          </cell>
          <cell r="C946">
            <v>353</v>
          </cell>
          <cell r="D946">
            <v>1.7</v>
          </cell>
          <cell r="E946">
            <v>138.20469600000001</v>
          </cell>
          <cell r="F946">
            <v>41.48</v>
          </cell>
          <cell r="G946">
            <v>179.684696</v>
          </cell>
          <cell r="H946">
            <v>61.092796640000003</v>
          </cell>
          <cell r="I946">
            <v>240.77749263999999</v>
          </cell>
          <cell r="K946">
            <v>36.116623896</v>
          </cell>
          <cell r="L946">
            <v>276.89411653600001</v>
          </cell>
          <cell r="M946">
            <v>-20.727060156800007</v>
          </cell>
          <cell r="N946">
            <v>5.8716884296883876E-2</v>
          </cell>
          <cell r="O946">
            <v>332.27293984319999</v>
          </cell>
        </row>
        <row r="947">
          <cell r="A947">
            <v>80001035</v>
          </cell>
          <cell r="B947" t="str">
            <v>Определение стойкости лакового покрытия металлических крышек при кипячении (в 4-х растворах).</v>
          </cell>
          <cell r="C947">
            <v>1096</v>
          </cell>
          <cell r="D947">
            <v>5</v>
          </cell>
          <cell r="E947">
            <v>406.48439999999999</v>
          </cell>
          <cell r="F947">
            <v>76.09</v>
          </cell>
          <cell r="G947">
            <v>482.57439999999997</v>
          </cell>
          <cell r="H947">
            <v>164.07529600000001</v>
          </cell>
          <cell r="I947">
            <v>646.64969599999995</v>
          </cell>
          <cell r="K947">
            <v>96.997454399999995</v>
          </cell>
          <cell r="L947">
            <v>743.64715039999999</v>
          </cell>
          <cell r="M947">
            <v>-203.62341952000008</v>
          </cell>
          <cell r="N947">
            <v>0.1857877915328468</v>
          </cell>
          <cell r="O947">
            <v>892.37658047999992</v>
          </cell>
        </row>
        <row r="948">
          <cell r="A948">
            <v>80001036</v>
          </cell>
          <cell r="B948" t="str">
            <v>Определение фенола в модельной вытяжке из образца</v>
          </cell>
          <cell r="C948">
            <v>645</v>
          </cell>
          <cell r="D948">
            <v>2.92</v>
          </cell>
          <cell r="E948">
            <v>237.38688959999999</v>
          </cell>
          <cell r="F948">
            <v>72.97</v>
          </cell>
          <cell r="G948">
            <v>310.35688959999999</v>
          </cell>
          <cell r="H948">
            <v>105.521342464</v>
          </cell>
          <cell r="I948">
            <v>415.87823206399997</v>
          </cell>
          <cell r="K948">
            <v>62.38173480959999</v>
          </cell>
          <cell r="L948">
            <v>478.25996687359998</v>
          </cell>
          <cell r="M948">
            <v>-71.088039751680071</v>
          </cell>
          <cell r="N948">
            <v>0.11021401511888383</v>
          </cell>
          <cell r="O948">
            <v>573.91196024831993</v>
          </cell>
        </row>
        <row r="949">
          <cell r="A949">
            <v>80001037</v>
          </cell>
          <cell r="B949" t="str">
            <v xml:space="preserve">Определение стойкости защитно-декоративного покрытия игрушки </v>
          </cell>
          <cell r="C949">
            <v>310</v>
          </cell>
          <cell r="D949">
            <v>0.5</v>
          </cell>
          <cell r="E949">
            <v>40.648440000000001</v>
          </cell>
          <cell r="F949">
            <v>101.94</v>
          </cell>
          <cell r="G949">
            <v>142.58843999999999</v>
          </cell>
          <cell r="H949">
            <v>48.4800696</v>
          </cell>
          <cell r="I949">
            <v>191.0685096</v>
          </cell>
          <cell r="K949">
            <v>28.660276440000001</v>
          </cell>
          <cell r="L949">
            <v>219.72878603999999</v>
          </cell>
          <cell r="M949">
            <v>-46.325456752000036</v>
          </cell>
          <cell r="N949">
            <v>0.14943695726451625</v>
          </cell>
          <cell r="O949">
            <v>263.67454324799996</v>
          </cell>
        </row>
        <row r="950">
          <cell r="A950">
            <v>80001301</v>
          </cell>
          <cell r="B950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50">
            <v>1692</v>
          </cell>
          <cell r="D950">
            <v>3.67</v>
          </cell>
          <cell r="E950">
            <v>298.35954959999998</v>
          </cell>
          <cell r="F950">
            <v>453</v>
          </cell>
          <cell r="G950">
            <v>751.35954960000004</v>
          </cell>
          <cell r="H950">
            <v>255.46224686400004</v>
          </cell>
          <cell r="I950">
            <v>1006.821796464</v>
          </cell>
          <cell r="K950">
            <v>151.0232694696</v>
          </cell>
          <cell r="L950">
            <v>1157.8450659335999</v>
          </cell>
          <cell r="M950">
            <v>-302.58592087968009</v>
          </cell>
          <cell r="N950">
            <v>0.17883328657191494</v>
          </cell>
          <cell r="O950">
            <v>1389.4140791203199</v>
          </cell>
        </row>
        <row r="951">
          <cell r="A951">
            <v>80000695</v>
          </cell>
          <cell r="B951" t="str">
            <v>Исследование обуви на запах</v>
          </cell>
          <cell r="C951">
            <v>169</v>
          </cell>
          <cell r="D951">
            <v>0.5</v>
          </cell>
          <cell r="E951">
            <v>40.648440000000001</v>
          </cell>
          <cell r="F951">
            <v>0</v>
          </cell>
          <cell r="G951">
            <v>40.648440000000001</v>
          </cell>
          <cell r="H951">
            <v>13.820469600000001</v>
          </cell>
          <cell r="I951">
            <v>54.468909600000003</v>
          </cell>
          <cell r="K951">
            <v>8.1703364399999998</v>
          </cell>
          <cell r="L951">
            <v>62.639246040000003</v>
          </cell>
          <cell r="M951">
            <v>-93.832904752000005</v>
          </cell>
          <cell r="N951">
            <v>0.5552242884733728</v>
          </cell>
          <cell r="O951">
            <v>75.167095247999995</v>
          </cell>
        </row>
        <row r="952">
          <cell r="A952">
            <v>80000704</v>
          </cell>
          <cell r="B952" t="str">
            <v>Определение воздухопроницаемости текстильных материалов и изделий</v>
          </cell>
          <cell r="C952">
            <v>741</v>
          </cell>
          <cell r="D952">
            <v>1</v>
          </cell>
          <cell r="E952">
            <v>81.296880000000002</v>
          </cell>
          <cell r="F952">
            <v>0</v>
          </cell>
          <cell r="G952">
            <v>81.296880000000002</v>
          </cell>
          <cell r="H952">
            <v>27.640939200000002</v>
          </cell>
          <cell r="I952">
            <v>108.93781920000001</v>
          </cell>
          <cell r="K952">
            <v>16.34067288</v>
          </cell>
          <cell r="L952">
            <v>125.27849208000001</v>
          </cell>
          <cell r="M952">
            <v>-590.66580950399998</v>
          </cell>
          <cell r="N952">
            <v>0.79711985088259107</v>
          </cell>
          <cell r="O952">
            <v>150.33419049599999</v>
          </cell>
        </row>
        <row r="953">
          <cell r="A953">
            <v>80001302</v>
          </cell>
          <cell r="B953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53">
            <v>3103</v>
          </cell>
          <cell r="D953">
            <v>9.25</v>
          </cell>
          <cell r="E953">
            <v>751.99613999999997</v>
          </cell>
          <cell r="F953">
            <v>574</v>
          </cell>
          <cell r="G953">
            <v>1325.99614</v>
          </cell>
          <cell r="H953">
            <v>450.83868760000001</v>
          </cell>
          <cell r="I953">
            <v>1776.8348275999999</v>
          </cell>
          <cell r="K953">
            <v>266.52522413999998</v>
          </cell>
          <cell r="L953">
            <v>2043.36005174</v>
          </cell>
          <cell r="M953">
            <v>-650.96793791200025</v>
          </cell>
          <cell r="N953">
            <v>0.20978663806380929</v>
          </cell>
          <cell r="O953">
            <v>2452.0320620879997</v>
          </cell>
        </row>
        <row r="954">
          <cell r="A954">
            <v>80001303</v>
          </cell>
          <cell r="B954" t="str">
            <v>Определение 1 элемента атомно-абсорбционным методом в модельных вытяжках из образца</v>
          </cell>
          <cell r="C954">
            <v>638</v>
          </cell>
          <cell r="D954">
            <v>1.6</v>
          </cell>
          <cell r="E954">
            <v>130.075008</v>
          </cell>
          <cell r="F954">
            <v>238</v>
          </cell>
          <cell r="G954">
            <v>368.07500800000003</v>
          </cell>
          <cell r="H954">
            <v>125.14550272000002</v>
          </cell>
          <cell r="I954">
            <v>493.22051072000005</v>
          </cell>
          <cell r="K954">
            <v>73.983076608000005</v>
          </cell>
          <cell r="L954">
            <v>567.20358732800003</v>
          </cell>
          <cell r="M954">
            <v>42.644304793599986</v>
          </cell>
          <cell r="N954">
            <v>-6.6840603124764864E-2</v>
          </cell>
          <cell r="O954">
            <v>680.64430479359999</v>
          </cell>
        </row>
        <row r="955">
          <cell r="A955">
            <v>80001304</v>
          </cell>
          <cell r="B955" t="str">
            <v>Определение кислостойкости (химической стойкости)</v>
          </cell>
          <cell r="C955">
            <v>249</v>
          </cell>
          <cell r="D955">
            <v>1.2</v>
          </cell>
          <cell r="E955">
            <v>97.556256000000005</v>
          </cell>
          <cell r="F955">
            <v>21.44</v>
          </cell>
          <cell r="G955">
            <v>118.996256</v>
          </cell>
          <cell r="H955">
            <v>40.458727040000007</v>
          </cell>
          <cell r="I955">
            <v>159.45498304</v>
          </cell>
          <cell r="K955">
            <v>23.918247456</v>
          </cell>
          <cell r="L955">
            <v>183.37323049599999</v>
          </cell>
          <cell r="M955">
            <v>-28.952123404800005</v>
          </cell>
          <cell r="N955">
            <v>0.11627358797108436</v>
          </cell>
          <cell r="O955">
            <v>220.04787659519999</v>
          </cell>
        </row>
        <row r="956">
          <cell r="A956">
            <v>80001305</v>
          </cell>
          <cell r="B956" t="str">
            <v>Стойкость к горячей обработке металлических крышек</v>
          </cell>
          <cell r="C956">
            <v>167</v>
          </cell>
          <cell r="D956">
            <v>0.9</v>
          </cell>
          <cell r="E956">
            <v>73.167192</v>
          </cell>
          <cell r="F956">
            <v>0</v>
          </cell>
          <cell r="G956">
            <v>73.167192</v>
          </cell>
          <cell r="H956">
            <v>24.876845280000001</v>
          </cell>
          <cell r="I956">
            <v>98.044037279999998</v>
          </cell>
          <cell r="K956">
            <v>14.706605591999999</v>
          </cell>
          <cell r="L956">
            <v>112.750642872</v>
          </cell>
          <cell r="M956">
            <v>-31.699228553599994</v>
          </cell>
          <cell r="N956">
            <v>0.18981573984191613</v>
          </cell>
          <cell r="O956">
            <v>135.30077144640001</v>
          </cell>
        </row>
        <row r="957">
          <cell r="A957">
            <v>80001306</v>
          </cell>
          <cell r="B957" t="str">
            <v>Стойкость упаковки к горячей воде</v>
          </cell>
          <cell r="C957">
            <v>167</v>
          </cell>
          <cell r="D957">
            <v>0.9</v>
          </cell>
          <cell r="E957">
            <v>73.167192</v>
          </cell>
          <cell r="F957">
            <v>0</v>
          </cell>
          <cell r="G957">
            <v>73.167192</v>
          </cell>
          <cell r="H957">
            <v>24.876845280000001</v>
          </cell>
          <cell r="I957">
            <v>98.044037279999998</v>
          </cell>
          <cell r="K957">
            <v>14.706605591999999</v>
          </cell>
          <cell r="L957">
            <v>112.750642872</v>
          </cell>
          <cell r="M957">
            <v>-31.699228553599994</v>
          </cell>
          <cell r="N957">
            <v>0.18981573984191613</v>
          </cell>
          <cell r="O957">
            <v>135.30077144640001</v>
          </cell>
        </row>
        <row r="958">
          <cell r="A958">
            <v>80001307</v>
          </cell>
          <cell r="B958" t="str">
            <v>Стойкость рисунка флексографической печати к липкой ленте</v>
          </cell>
          <cell r="C958">
            <v>197</v>
          </cell>
          <cell r="D958">
            <v>0.9</v>
          </cell>
          <cell r="E958">
            <v>73.167192</v>
          </cell>
          <cell r="F958">
            <v>5.4</v>
          </cell>
          <cell r="G958">
            <v>78.567192000000006</v>
          </cell>
          <cell r="H958">
            <v>26.712845280000003</v>
          </cell>
          <cell r="I958">
            <v>105.28003728000002</v>
          </cell>
          <cell r="K958">
            <v>15.792005592000002</v>
          </cell>
          <cell r="L958">
            <v>121.07204287200003</v>
          </cell>
          <cell r="M958">
            <v>-51.713548553599963</v>
          </cell>
          <cell r="N958">
            <v>0.26250532260710641</v>
          </cell>
          <cell r="O958">
            <v>145.28645144640004</v>
          </cell>
        </row>
        <row r="959">
          <cell r="A959">
            <v>80001308</v>
          </cell>
          <cell r="B959" t="str">
            <v>Стойкость к миграции красителя</v>
          </cell>
          <cell r="C959">
            <v>129</v>
          </cell>
          <cell r="D959">
            <v>0.6</v>
          </cell>
          <cell r="E959">
            <v>48.778128000000002</v>
          </cell>
          <cell r="F959">
            <v>1.43</v>
          </cell>
          <cell r="G959">
            <v>50.208128000000002</v>
          </cell>
          <cell r="H959">
            <v>17.070763520000003</v>
          </cell>
          <cell r="I959">
            <v>67.278891520000002</v>
          </cell>
          <cell r="K959">
            <v>10.091833727999999</v>
          </cell>
          <cell r="L959">
            <v>77.370725247999999</v>
          </cell>
          <cell r="M959">
            <v>-36.155129702400004</v>
          </cell>
          <cell r="N959">
            <v>0.28027232327441864</v>
          </cell>
          <cell r="O959">
            <v>92.844870297599996</v>
          </cell>
        </row>
        <row r="960">
          <cell r="A960">
            <v>80001309</v>
          </cell>
          <cell r="B960" t="str">
            <v>Герметичность сварного шва</v>
          </cell>
          <cell r="C960">
            <v>203</v>
          </cell>
          <cell r="D960">
            <v>1</v>
          </cell>
          <cell r="E960">
            <v>81.296880000000002</v>
          </cell>
          <cell r="F960">
            <v>0</v>
          </cell>
          <cell r="G960">
            <v>81.296880000000002</v>
          </cell>
          <cell r="H960">
            <v>27.640939200000002</v>
          </cell>
          <cell r="I960">
            <v>108.93781920000001</v>
          </cell>
          <cell r="K960">
            <v>16.34067288</v>
          </cell>
          <cell r="L960">
            <v>125.27849208000001</v>
          </cell>
          <cell r="M960">
            <v>-52.665809504000009</v>
          </cell>
          <cell r="N960">
            <v>0.25943748524137933</v>
          </cell>
          <cell r="O960">
            <v>150.33419049599999</v>
          </cell>
        </row>
        <row r="961">
          <cell r="A961">
            <v>80001310</v>
          </cell>
          <cell r="B961" t="str">
            <v>Стойкость к раствору кислоты и мыльно-щелочным растворам</v>
          </cell>
          <cell r="C961">
            <v>303</v>
          </cell>
          <cell r="D961">
            <v>1.45</v>
          </cell>
          <cell r="E961">
            <v>117.880476</v>
          </cell>
          <cell r="F961">
            <v>1.96</v>
          </cell>
          <cell r="G961">
            <v>119.840476</v>
          </cell>
          <cell r="H961">
            <v>40.74576184</v>
          </cell>
          <cell r="I961">
            <v>160.58623784</v>
          </cell>
          <cell r="K961">
            <v>24.087935675999997</v>
          </cell>
          <cell r="L961">
            <v>184.674173516</v>
          </cell>
          <cell r="M961">
            <v>-81.390991780800022</v>
          </cell>
          <cell r="N961">
            <v>0.26861713459009906</v>
          </cell>
          <cell r="O961">
            <v>221.60900821919998</v>
          </cell>
        </row>
        <row r="962">
          <cell r="A962">
            <v>80001311</v>
          </cell>
          <cell r="B962" t="str">
            <v>Водостойкость (водонепроницаемость) упаковки</v>
          </cell>
          <cell r="C962">
            <v>185</v>
          </cell>
          <cell r="D962">
            <v>0.9</v>
          </cell>
          <cell r="E962">
            <v>73.167192</v>
          </cell>
          <cell r="F962">
            <v>0</v>
          </cell>
          <cell r="G962">
            <v>73.167192</v>
          </cell>
          <cell r="H962">
            <v>24.876845280000001</v>
          </cell>
          <cell r="I962">
            <v>98.044037279999998</v>
          </cell>
          <cell r="K962">
            <v>14.706605591999999</v>
          </cell>
          <cell r="L962">
            <v>112.750642872</v>
          </cell>
          <cell r="M962">
            <v>-49.699228553599994</v>
          </cell>
          <cell r="N962">
            <v>0.26864447866810809</v>
          </cell>
          <cell r="O962">
            <v>135.30077144640001</v>
          </cell>
        </row>
        <row r="963">
          <cell r="A963">
            <v>80001312</v>
          </cell>
          <cell r="B963" t="str">
            <v>Изменение рН водной вытяжки</v>
          </cell>
          <cell r="C963">
            <v>450</v>
          </cell>
          <cell r="D963">
            <v>1.45</v>
          </cell>
          <cell r="E963">
            <v>117.880476</v>
          </cell>
          <cell r="F963">
            <v>72.23</v>
          </cell>
          <cell r="G963">
            <v>190.11047600000001</v>
          </cell>
          <cell r="H963">
            <v>64.637561840000004</v>
          </cell>
          <cell r="I963">
            <v>254.74803783999999</v>
          </cell>
          <cell r="K963">
            <v>38.212205675999996</v>
          </cell>
          <cell r="L963">
            <v>292.96024351599999</v>
          </cell>
          <cell r="M963">
            <v>-98.447707780800044</v>
          </cell>
          <cell r="N963">
            <v>0.21877268395733343</v>
          </cell>
          <cell r="O963">
            <v>351.55229221919996</v>
          </cell>
        </row>
        <row r="964">
          <cell r="A964">
            <v>80000642</v>
          </cell>
          <cell r="B964" t="str">
            <v>Определение активного хлора в товарах бытовой химии</v>
          </cell>
          <cell r="C964">
            <v>410</v>
          </cell>
          <cell r="D964">
            <v>1</v>
          </cell>
          <cell r="E964">
            <v>81.296880000000002</v>
          </cell>
          <cell r="F964">
            <v>107.46</v>
          </cell>
          <cell r="G964">
            <v>188.75688</v>
          </cell>
          <cell r="H964">
            <v>64.177339200000006</v>
          </cell>
          <cell r="I964">
            <v>252.9342192</v>
          </cell>
          <cell r="K964">
            <v>37.94013288</v>
          </cell>
          <cell r="L964">
            <v>290.87435207999999</v>
          </cell>
          <cell r="M964">
            <v>-60.95077750400003</v>
          </cell>
          <cell r="N964">
            <v>0</v>
          </cell>
          <cell r="O964">
            <v>349.04922249599997</v>
          </cell>
        </row>
        <row r="965">
          <cell r="A965">
            <v>80000643</v>
          </cell>
          <cell r="B965" t="str">
            <v>Изменение кислотного числа (в упаковке)</v>
          </cell>
          <cell r="C965">
            <v>410</v>
          </cell>
          <cell r="D965">
            <v>1</v>
          </cell>
          <cell r="E965">
            <v>81.296880000000002</v>
          </cell>
          <cell r="F965">
            <v>118.19</v>
          </cell>
          <cell r="G965">
            <v>199.48687999999999</v>
          </cell>
          <cell r="H965">
            <v>67.825539199999994</v>
          </cell>
          <cell r="I965">
            <v>267.31241919999997</v>
          </cell>
          <cell r="K965">
            <v>40.096862879999996</v>
          </cell>
          <cell r="L965">
            <v>307.40928207999997</v>
          </cell>
          <cell r="M965">
            <v>-41.10886150400006</v>
          </cell>
          <cell r="N965">
            <v>0</v>
          </cell>
          <cell r="O965">
            <v>368.89113849599994</v>
          </cell>
        </row>
        <row r="966">
          <cell r="A966" t="str">
            <v>Лаборатория неионизирующих излучений</v>
          </cell>
        </row>
        <row r="967">
          <cell r="A967">
            <v>90000602</v>
          </cell>
          <cell r="B967" t="str">
            <v>Измерение интенсивности теплового облучения</v>
          </cell>
          <cell r="C967">
            <v>358</v>
          </cell>
          <cell r="D967">
            <v>1.5</v>
          </cell>
          <cell r="E967">
            <v>143.70174</v>
          </cell>
          <cell r="F967">
            <v>45.08</v>
          </cell>
          <cell r="G967">
            <v>188.78174000000001</v>
          </cell>
          <cell r="H967">
            <v>64.185791600000016</v>
          </cell>
          <cell r="I967">
            <v>252.96753160000003</v>
          </cell>
          <cell r="K967">
            <v>37.945129740000006</v>
          </cell>
          <cell r="L967">
            <v>290.91266134000006</v>
          </cell>
          <cell r="M967">
            <v>-8.9048063919999549</v>
          </cell>
          <cell r="N967">
            <v>2.4873760871508253E-2</v>
          </cell>
          <cell r="O967">
            <v>349.09519360800005</v>
          </cell>
        </row>
        <row r="968">
          <cell r="A968">
            <v>90000097</v>
          </cell>
          <cell r="B968" t="str">
            <v>Измерение энергетической освещенности в области спектра УФ-А (315-400) нм, УФ-В (280-315)нм, УФ-С (200-280) нм.</v>
          </cell>
          <cell r="C968">
            <v>395</v>
          </cell>
          <cell r="D968">
            <v>1.5</v>
          </cell>
          <cell r="E968">
            <v>143.70174</v>
          </cell>
          <cell r="F968">
            <v>74.150000000000006</v>
          </cell>
          <cell r="G968">
            <v>217.85174000000001</v>
          </cell>
          <cell r="H968">
            <v>74.06959160000001</v>
          </cell>
          <cell r="I968">
            <v>291.92133160000003</v>
          </cell>
          <cell r="K968">
            <v>43.788199740000003</v>
          </cell>
          <cell r="L968">
            <v>335.70953134000001</v>
          </cell>
          <cell r="M968">
            <v>7.8514376080000261</v>
          </cell>
          <cell r="N968">
            <v>0</v>
          </cell>
          <cell r="O968">
            <v>402.85143760800003</v>
          </cell>
        </row>
        <row r="969">
          <cell r="A969">
            <v>90000603</v>
          </cell>
          <cell r="B969" t="str">
            <v>Измерение эквивалентного уровня  шума (непостоянный)</v>
          </cell>
          <cell r="C969">
            <v>658</v>
          </cell>
          <cell r="D969">
            <v>2</v>
          </cell>
          <cell r="E969">
            <v>191.60231999999999</v>
          </cell>
          <cell r="F969">
            <v>157.21</v>
          </cell>
          <cell r="G969">
            <v>348.81232</v>
          </cell>
          <cell r="H969">
            <v>118.59618880000001</v>
          </cell>
          <cell r="I969">
            <v>467.40850879999999</v>
          </cell>
          <cell r="K969">
            <v>70.111276320000002</v>
          </cell>
          <cell r="L969">
            <v>537.51978512000005</v>
          </cell>
          <cell r="M969">
            <v>-12.976257855999961</v>
          </cell>
          <cell r="N969">
            <v>1.9720756620060731E-2</v>
          </cell>
          <cell r="O969">
            <v>645.02374214400004</v>
          </cell>
        </row>
        <row r="970">
          <cell r="A970">
            <v>90000604</v>
          </cell>
          <cell r="B970" t="str">
            <v>Спектральный анализ состава общей вибрации</v>
          </cell>
          <cell r="C970">
            <v>658</v>
          </cell>
          <cell r="D970">
            <v>2</v>
          </cell>
          <cell r="E970">
            <v>191.60231999999999</v>
          </cell>
          <cell r="F970">
            <v>156.72</v>
          </cell>
          <cell r="G970">
            <v>348.32231999999999</v>
          </cell>
          <cell r="H970">
            <v>118.4295888</v>
          </cell>
          <cell r="I970">
            <v>466.75190880000002</v>
          </cell>
          <cell r="K970">
            <v>70.012786320000004</v>
          </cell>
          <cell r="L970">
            <v>536.76469512000006</v>
          </cell>
          <cell r="M970">
            <v>-13.882365855999979</v>
          </cell>
          <cell r="N970">
            <v>2.1097820449847992E-2</v>
          </cell>
          <cell r="O970">
            <v>644.11763414400002</v>
          </cell>
        </row>
        <row r="971">
          <cell r="A971">
            <v>90000605</v>
          </cell>
          <cell r="B971" t="str">
            <v>Замеры ВЧ-полей и УВЧ полей в  производственных  помещениях    и на селитебной территории</v>
          </cell>
          <cell r="C971">
            <v>928</v>
          </cell>
          <cell r="D971">
            <v>2</v>
          </cell>
          <cell r="E971">
            <v>191.60231999999999</v>
          </cell>
          <cell r="F971">
            <v>0</v>
          </cell>
          <cell r="G971">
            <v>191.60231999999999</v>
          </cell>
          <cell r="H971">
            <v>65.144788800000001</v>
          </cell>
          <cell r="I971">
            <v>256.74710879999998</v>
          </cell>
          <cell r="K971">
            <v>38.512066319999995</v>
          </cell>
          <cell r="L971">
            <v>295.25917511999995</v>
          </cell>
          <cell r="M971">
            <v>-573.68898985600003</v>
          </cell>
          <cell r="N971">
            <v>0.6181993425172414</v>
          </cell>
          <cell r="O971">
            <v>354.31101014399991</v>
          </cell>
        </row>
        <row r="972">
          <cell r="A972">
            <v>90000606</v>
          </cell>
          <cell r="B972" t="str">
            <v>Измерение лазерного излучения</v>
          </cell>
          <cell r="C972">
            <v>1665</v>
          </cell>
          <cell r="D972">
            <v>1.5</v>
          </cell>
          <cell r="E972">
            <v>143.70174</v>
          </cell>
          <cell r="F972">
            <v>715.25</v>
          </cell>
          <cell r="G972">
            <v>858.95173999999997</v>
          </cell>
          <cell r="H972">
            <v>292.04359160000001</v>
          </cell>
          <cell r="I972">
            <v>1150.9953316000001</v>
          </cell>
          <cell r="K972">
            <v>172.64929974</v>
          </cell>
          <cell r="L972">
            <v>1323.6446313400002</v>
          </cell>
          <cell r="M972">
            <v>-76.626442391999944</v>
          </cell>
          <cell r="N972">
            <v>4.6021887322522492E-2</v>
          </cell>
          <cell r="O972">
            <v>1588.3735576080001</v>
          </cell>
        </row>
        <row r="973">
          <cell r="A973">
            <v>90000607</v>
          </cell>
          <cell r="B973" t="str">
            <v>Измерение воздушного ультразвука</v>
          </cell>
          <cell r="C973">
            <v>545</v>
          </cell>
          <cell r="D973">
            <v>2</v>
          </cell>
          <cell r="E973">
            <v>191.60231999999999</v>
          </cell>
          <cell r="F973">
            <v>0</v>
          </cell>
          <cell r="G973">
            <v>191.60231999999999</v>
          </cell>
          <cell r="H973">
            <v>65.144788800000001</v>
          </cell>
          <cell r="I973">
            <v>256.74710879999998</v>
          </cell>
          <cell r="K973">
            <v>38.512066319999995</v>
          </cell>
          <cell r="L973">
            <v>295.25917511999995</v>
          </cell>
          <cell r="M973">
            <v>-190.68898985600009</v>
          </cell>
          <cell r="N973">
            <v>0.34988805478165153</v>
          </cell>
          <cell r="O973">
            <v>354.31101014399991</v>
          </cell>
        </row>
        <row r="974">
          <cell r="A974">
            <v>90000609</v>
          </cell>
          <cell r="B974" t="str">
            <v>Измерение освещенности рабочих мест</v>
          </cell>
          <cell r="C974">
            <v>96</v>
          </cell>
          <cell r="D974">
            <v>1</v>
          </cell>
          <cell r="E974">
            <v>95.801159999999996</v>
          </cell>
          <cell r="F974">
            <v>15.25</v>
          </cell>
          <cell r="G974">
            <v>111.05116</v>
          </cell>
          <cell r="H974">
            <v>37.757394400000003</v>
          </cell>
          <cell r="I974">
            <v>148.80855439999999</v>
          </cell>
          <cell r="K974">
            <v>22.321283159999997</v>
          </cell>
          <cell r="L974">
            <v>171.12983756</v>
          </cell>
          <cell r="M974">
            <v>109.35580507199998</v>
          </cell>
          <cell r="N974">
            <v>-1.1391229694999998</v>
          </cell>
          <cell r="O974">
            <v>205.35580507199998</v>
          </cell>
        </row>
        <row r="975">
          <cell r="A975">
            <v>90000617</v>
          </cell>
          <cell r="B975" t="str">
            <v>Измерение уровней искусственной освещенности (за пределами регламентированного рабочего дня)</v>
          </cell>
          <cell r="C975">
            <v>144</v>
          </cell>
          <cell r="D975">
            <v>1</v>
          </cell>
          <cell r="E975">
            <v>95.801159999999996</v>
          </cell>
          <cell r="F975">
            <v>0</v>
          </cell>
          <cell r="G975">
            <v>95.801159999999996</v>
          </cell>
          <cell r="H975">
            <v>32.5723944</v>
          </cell>
          <cell r="I975">
            <v>128.37355439999999</v>
          </cell>
          <cell r="K975">
            <v>19.256033159999998</v>
          </cell>
          <cell r="L975">
            <v>147.62958755999998</v>
          </cell>
          <cell r="M975">
            <v>33.155505071999954</v>
          </cell>
          <cell r="N975">
            <v>-0.23024656299999968</v>
          </cell>
          <cell r="O975">
            <v>177.15550507199995</v>
          </cell>
        </row>
        <row r="976">
          <cell r="A976">
            <v>90000611</v>
          </cell>
          <cell r="B976" t="str">
            <v>Измерение яркости</v>
          </cell>
          <cell r="C976">
            <v>74</v>
          </cell>
          <cell r="D976">
            <v>1</v>
          </cell>
          <cell r="E976">
            <v>95.801159999999996</v>
          </cell>
          <cell r="F976">
            <v>2.0299999999999998</v>
          </cell>
          <cell r="G976">
            <v>97.831159999999997</v>
          </cell>
          <cell r="H976">
            <v>33.262594400000005</v>
          </cell>
          <cell r="I976">
            <v>131.09375439999999</v>
          </cell>
          <cell r="K976">
            <v>19.664063159999998</v>
          </cell>
          <cell r="L976">
            <v>150.75781755999998</v>
          </cell>
          <cell r="M976">
            <v>106.90938107199997</v>
          </cell>
          <cell r="N976">
            <v>-1.4447213658378375</v>
          </cell>
          <cell r="O976">
            <v>180.90938107199997</v>
          </cell>
        </row>
        <row r="977">
          <cell r="A977">
            <v>90000612</v>
          </cell>
          <cell r="B977" t="str">
            <v>Измерение пульсации</v>
          </cell>
          <cell r="C977">
            <v>74</v>
          </cell>
          <cell r="D977">
            <v>1</v>
          </cell>
          <cell r="E977">
            <v>95.801159999999996</v>
          </cell>
          <cell r="F977">
            <v>5.08</v>
          </cell>
          <cell r="G977">
            <v>100.88115999999999</v>
          </cell>
          <cell r="H977">
            <v>34.299594400000004</v>
          </cell>
          <cell r="I977">
            <v>135.18075440000001</v>
          </cell>
          <cell r="K977">
            <v>20.277113160000003</v>
          </cell>
          <cell r="L977">
            <v>155.45786756000001</v>
          </cell>
          <cell r="M977">
            <v>112.54944107200001</v>
          </cell>
          <cell r="N977">
            <v>-1.520938392864865</v>
          </cell>
          <cell r="O977">
            <v>186.54944107200001</v>
          </cell>
        </row>
        <row r="978">
          <cell r="A978">
            <v>90000613</v>
          </cell>
          <cell r="B978" t="str">
            <v>Измерение максимального уровня звукового давления</v>
          </cell>
          <cell r="C978">
            <v>599</v>
          </cell>
          <cell r="D978">
            <v>2</v>
          </cell>
          <cell r="E978">
            <v>191.60231999999999</v>
          </cell>
          <cell r="F978">
            <v>0</v>
          </cell>
          <cell r="G978">
            <v>191.60231999999999</v>
          </cell>
          <cell r="H978">
            <v>65.144788800000001</v>
          </cell>
          <cell r="I978">
            <v>256.74710879999998</v>
          </cell>
          <cell r="K978">
            <v>38.512066319999995</v>
          </cell>
          <cell r="L978">
            <v>295.25917511999995</v>
          </cell>
          <cell r="M978">
            <v>-244.68898985600009</v>
          </cell>
          <cell r="N978">
            <v>0.40849580944240416</v>
          </cell>
          <cell r="O978">
            <v>354.31101014399991</v>
          </cell>
        </row>
        <row r="979">
          <cell r="A979">
            <v>90000614</v>
          </cell>
          <cell r="B979" t="str">
            <v>Измерение уровня шума по среднегеометрическим частотам (спектральный-постоянный)</v>
          </cell>
          <cell r="C979">
            <v>599</v>
          </cell>
          <cell r="D979">
            <v>1.5</v>
          </cell>
          <cell r="E979">
            <v>143.70174</v>
          </cell>
          <cell r="F979">
            <v>0</v>
          </cell>
          <cell r="G979">
            <v>143.70174</v>
          </cell>
          <cell r="H979">
            <v>48.858591600000004</v>
          </cell>
          <cell r="I979">
            <v>192.56033160000001</v>
          </cell>
          <cell r="K979">
            <v>28.884049740000002</v>
          </cell>
          <cell r="L979">
            <v>221.44438134000001</v>
          </cell>
          <cell r="M979">
            <v>-333.26674239200003</v>
          </cell>
          <cell r="N979">
            <v>0.55637185708180303</v>
          </cell>
          <cell r="O979">
            <v>265.73325760799997</v>
          </cell>
        </row>
        <row r="980">
          <cell r="A980">
            <v>90000615</v>
          </cell>
          <cell r="B980" t="str">
            <v>Измерения спектрального состава локальной вибрации</v>
          </cell>
          <cell r="C980">
            <v>621</v>
          </cell>
          <cell r="D980">
            <v>2</v>
          </cell>
          <cell r="E980">
            <v>191.60231999999999</v>
          </cell>
          <cell r="F980">
            <v>0</v>
          </cell>
          <cell r="G980">
            <v>191.60231999999999</v>
          </cell>
          <cell r="H980">
            <v>65.144788800000001</v>
          </cell>
          <cell r="I980">
            <v>256.74710879999998</v>
          </cell>
          <cell r="K980">
            <v>38.512066319999995</v>
          </cell>
          <cell r="L980">
            <v>295.25917511999995</v>
          </cell>
          <cell r="M980">
            <v>-266.68898985600009</v>
          </cell>
          <cell r="N980">
            <v>0.42945086933333348</v>
          </cell>
          <cell r="O980">
            <v>354.31101014399991</v>
          </cell>
        </row>
        <row r="981">
          <cell r="A981">
            <v>90000645</v>
          </cell>
          <cell r="B981" t="str">
            <v>Измерение микроклиматических параметров производственной среды</v>
          </cell>
          <cell r="C981">
            <v>127</v>
          </cell>
          <cell r="D981">
            <v>3</v>
          </cell>
          <cell r="E981">
            <v>287.40348</v>
          </cell>
          <cell r="F981">
            <v>48.78</v>
          </cell>
          <cell r="G981">
            <v>336.18348000000003</v>
          </cell>
          <cell r="H981">
            <v>114.30238320000002</v>
          </cell>
          <cell r="I981">
            <v>450.48586320000004</v>
          </cell>
          <cell r="K981">
            <v>67.572879479999997</v>
          </cell>
          <cell r="L981">
            <v>518.05874268000002</v>
          </cell>
          <cell r="M981">
            <v>494.67049121599996</v>
          </cell>
          <cell r="N981">
            <v>-3.8950432379212594</v>
          </cell>
          <cell r="O981">
            <v>621.67049121599996</v>
          </cell>
        </row>
        <row r="982">
          <cell r="A982">
            <v>90000647</v>
          </cell>
          <cell r="B982" t="str">
            <v>Измерение инфразвука</v>
          </cell>
          <cell r="C982">
            <v>549</v>
          </cell>
          <cell r="D982">
            <v>2</v>
          </cell>
          <cell r="E982">
            <v>191.60231999999999</v>
          </cell>
          <cell r="F982">
            <v>0</v>
          </cell>
          <cell r="G982">
            <v>191.60231999999999</v>
          </cell>
          <cell r="H982">
            <v>65.144788800000001</v>
          </cell>
          <cell r="I982">
            <v>256.74710879999998</v>
          </cell>
          <cell r="K982">
            <v>38.512066319999995</v>
          </cell>
          <cell r="L982">
            <v>295.25917511999995</v>
          </cell>
          <cell r="M982">
            <v>-194.68898985600009</v>
          </cell>
          <cell r="N982">
            <v>0.35462475383606573</v>
          </cell>
          <cell r="O982">
            <v>354.31101014399991</v>
          </cell>
        </row>
        <row r="983">
          <cell r="A983">
            <v>90000094</v>
          </cell>
          <cell r="B983" t="str">
            <v>Измерение ЭМП в производственных помещениях и на селитебной территории от ЗССС (1 точка)</v>
          </cell>
          <cell r="C983">
            <v>1925</v>
          </cell>
          <cell r="D983">
            <v>5</v>
          </cell>
          <cell r="E983">
            <v>479.00579999999997</v>
          </cell>
          <cell r="F983">
            <v>1</v>
          </cell>
          <cell r="G983">
            <v>480.00579999999997</v>
          </cell>
          <cell r="H983">
            <v>163.20197200000001</v>
          </cell>
          <cell r="I983">
            <v>643.20777199999998</v>
          </cell>
          <cell r="K983">
            <v>96.481165799999999</v>
          </cell>
          <cell r="L983">
            <v>739.68893779999996</v>
          </cell>
          <cell r="M983">
            <v>-1037.3732746400001</v>
          </cell>
          <cell r="N983">
            <v>0.53889520760519483</v>
          </cell>
          <cell r="O983">
            <v>887.62672535999991</v>
          </cell>
        </row>
        <row r="984">
          <cell r="A984">
            <v>90000093</v>
          </cell>
          <cell r="B984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984">
            <v>920</v>
          </cell>
          <cell r="D984">
            <v>5</v>
          </cell>
          <cell r="E984">
            <v>479.00579999999997</v>
          </cell>
          <cell r="F984">
            <v>2</v>
          </cell>
          <cell r="G984">
            <v>481.00579999999997</v>
          </cell>
          <cell r="H984">
            <v>163.54197199999999</v>
          </cell>
          <cell r="I984">
            <v>644.5477719999999</v>
          </cell>
          <cell r="K984">
            <v>96.682165799999979</v>
          </cell>
          <cell r="L984">
            <v>741.2299377999999</v>
          </cell>
          <cell r="M984">
            <v>-30.524074640000094</v>
          </cell>
          <cell r="N984">
            <v>3.3178342000000104E-2</v>
          </cell>
          <cell r="O984">
            <v>889.47592535999991</v>
          </cell>
        </row>
        <row r="985">
          <cell r="A985">
            <v>90000092</v>
          </cell>
          <cell r="B985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985">
            <v>952</v>
          </cell>
          <cell r="D985">
            <v>5</v>
          </cell>
          <cell r="E985">
            <v>479.00579999999997</v>
          </cell>
          <cell r="F985">
            <v>3</v>
          </cell>
          <cell r="G985">
            <v>482.00579999999997</v>
          </cell>
          <cell r="H985">
            <v>163.88197199999999</v>
          </cell>
          <cell r="I985">
            <v>645.88777199999993</v>
          </cell>
          <cell r="K985">
            <v>96.883165799999986</v>
          </cell>
          <cell r="L985">
            <v>742.77093779999996</v>
          </cell>
          <cell r="M985">
            <v>-60.674874640000098</v>
          </cell>
          <cell r="N985">
            <v>6.3734112016806829E-2</v>
          </cell>
          <cell r="O985">
            <v>891.3251253599999</v>
          </cell>
        </row>
        <row r="986">
          <cell r="A986">
            <v>90000091</v>
          </cell>
          <cell r="B986" t="str">
            <v>Измерение плотности потока энергии от передающего радиотехнического объекта в помещениях (1 точка)</v>
          </cell>
          <cell r="C986">
            <v>1235</v>
          </cell>
          <cell r="D986">
            <v>5</v>
          </cell>
          <cell r="E986">
            <v>479.00579999999997</v>
          </cell>
          <cell r="F986">
            <v>4</v>
          </cell>
          <cell r="G986">
            <v>483.00579999999997</v>
          </cell>
          <cell r="H986">
            <v>164.22197199999999</v>
          </cell>
          <cell r="I986">
            <v>647.22777199999996</v>
          </cell>
          <cell r="K986">
            <v>97.084165799999994</v>
          </cell>
          <cell r="L986">
            <v>744.3119377999999</v>
          </cell>
          <cell r="M986">
            <v>-341.8256746400001</v>
          </cell>
          <cell r="N986">
            <v>0.27678192278542518</v>
          </cell>
          <cell r="O986">
            <v>893.1743253599999</v>
          </cell>
        </row>
        <row r="987">
          <cell r="A987">
            <v>90000090</v>
          </cell>
          <cell r="B987" t="str">
            <v>Измерение плотности потока энергии от передающего радиотехнического объекта на территории (1 точка)</v>
          </cell>
          <cell r="C987">
            <v>1027</v>
          </cell>
          <cell r="D987">
            <v>5</v>
          </cell>
          <cell r="E987">
            <v>479.00579999999997</v>
          </cell>
          <cell r="F987">
            <v>5</v>
          </cell>
          <cell r="G987">
            <v>484.00579999999997</v>
          </cell>
          <cell r="H987">
            <v>164.561972</v>
          </cell>
          <cell r="I987">
            <v>648.56777199999999</v>
          </cell>
          <cell r="K987">
            <v>97.285165800000001</v>
          </cell>
          <cell r="L987">
            <v>745.85293779999995</v>
          </cell>
          <cell r="M987">
            <v>-131.97647464000011</v>
          </cell>
          <cell r="N987">
            <v>0.12850679127555997</v>
          </cell>
          <cell r="O987">
            <v>895.02352535999989</v>
          </cell>
        </row>
        <row r="988">
          <cell r="A988">
            <v>90000095</v>
          </cell>
          <cell r="B988" t="str">
            <v>Измерение ЭМП от передающего радиотехнического объекта(1 объект)</v>
          </cell>
          <cell r="C988">
            <v>7115</v>
          </cell>
          <cell r="D988">
            <v>25</v>
          </cell>
          <cell r="E988">
            <v>2395.029</v>
          </cell>
          <cell r="F988">
            <v>1</v>
          </cell>
          <cell r="G988">
            <v>2396.029</v>
          </cell>
          <cell r="H988">
            <v>814.6498600000001</v>
          </cell>
          <cell r="I988">
            <v>3210.67886</v>
          </cell>
          <cell r="K988">
            <v>481.60182899999995</v>
          </cell>
          <cell r="L988">
            <v>3692.2806890000002</v>
          </cell>
          <cell r="M988">
            <v>-2684.2631732</v>
          </cell>
          <cell r="N988">
            <v>0.37726819018974</v>
          </cell>
          <cell r="O988">
            <v>4430.7368268</v>
          </cell>
        </row>
        <row r="989">
          <cell r="A989">
            <v>90000649</v>
          </cell>
          <cell r="B989" t="str">
            <v>Измерение магнитной индукции постоянного магнитного поля</v>
          </cell>
          <cell r="C989">
            <v>442</v>
          </cell>
          <cell r="D989">
            <v>1.5</v>
          </cell>
          <cell r="E989">
            <v>143.70174</v>
          </cell>
          <cell r="F989">
            <v>0</v>
          </cell>
          <cell r="G989">
            <v>143.70174</v>
          </cell>
          <cell r="H989">
            <v>48.858591600000004</v>
          </cell>
          <cell r="I989">
            <v>192.56033160000001</v>
          </cell>
          <cell r="K989">
            <v>28.884049740000002</v>
          </cell>
          <cell r="L989">
            <v>221.44438134000001</v>
          </cell>
          <cell r="M989">
            <v>-176.26674239200003</v>
          </cell>
          <cell r="N989">
            <v>0.39879353482352947</v>
          </cell>
          <cell r="O989">
            <v>265.73325760799997</v>
          </cell>
        </row>
        <row r="990">
          <cell r="A990">
            <v>90000650</v>
          </cell>
          <cell r="B990" t="str">
            <v>Измерение магнитной индукции геомагнитного и гипомагнитного полей</v>
          </cell>
          <cell r="C990">
            <v>739</v>
          </cell>
          <cell r="D990">
            <v>2.5</v>
          </cell>
          <cell r="E990">
            <v>239.50289999999998</v>
          </cell>
          <cell r="F990">
            <v>0</v>
          </cell>
          <cell r="G990">
            <v>239.50289999999998</v>
          </cell>
          <cell r="H990">
            <v>81.430986000000004</v>
          </cell>
          <cell r="I990">
            <v>320.93388599999997</v>
          </cell>
          <cell r="K990">
            <v>48.140082899999996</v>
          </cell>
          <cell r="L990">
            <v>369.07396889999995</v>
          </cell>
          <cell r="M990">
            <v>-296.11123732000004</v>
          </cell>
          <cell r="N990">
            <v>0.40069179610284172</v>
          </cell>
          <cell r="O990">
            <v>442.88876267999996</v>
          </cell>
        </row>
        <row r="991">
          <cell r="A991">
            <v>90000619</v>
          </cell>
          <cell r="B991" t="str">
            <v>Измерение индекса тепловой нагрузки среды (ТНС)</v>
          </cell>
          <cell r="C991">
            <v>358</v>
          </cell>
          <cell r="D991">
            <v>1.5</v>
          </cell>
          <cell r="E991">
            <v>143.70174</v>
          </cell>
          <cell r="F991">
            <v>0</v>
          </cell>
          <cell r="G991">
            <v>143.70174</v>
          </cell>
          <cell r="H991">
            <v>48.858591600000004</v>
          </cell>
          <cell r="I991">
            <v>192.56033160000001</v>
          </cell>
          <cell r="K991">
            <v>28.884049740000002</v>
          </cell>
          <cell r="L991">
            <v>221.44438134000001</v>
          </cell>
          <cell r="M991">
            <v>-92.266742392000026</v>
          </cell>
          <cell r="N991">
            <v>0.25772833070391071</v>
          </cell>
          <cell r="O991">
            <v>265.73325760799997</v>
          </cell>
        </row>
        <row r="992">
          <cell r="A992">
            <v>90000620</v>
          </cell>
          <cell r="B992" t="str">
            <v>Измерение электромагнитного поля от ЛЭП  промышленной  частоты  50Гц</v>
          </cell>
          <cell r="C992">
            <v>647</v>
          </cell>
          <cell r="D992">
            <v>2</v>
          </cell>
          <cell r="E992">
            <v>191.60231999999999</v>
          </cell>
          <cell r="F992">
            <v>120.33</v>
          </cell>
          <cell r="G992">
            <v>311.93232</v>
          </cell>
          <cell r="H992">
            <v>106.05698880000001</v>
          </cell>
          <cell r="I992">
            <v>417.9893088</v>
          </cell>
          <cell r="K992">
            <v>62.698396320000001</v>
          </cell>
          <cell r="L992">
            <v>480.68770512000003</v>
          </cell>
          <cell r="M992">
            <v>-70.174753855999938</v>
          </cell>
          <cell r="N992">
            <v>0.10846175248222556</v>
          </cell>
          <cell r="O992">
            <v>576.82524614400006</v>
          </cell>
        </row>
        <row r="993">
          <cell r="A993">
            <v>90000621</v>
          </cell>
          <cell r="B993" t="str">
            <v>Измерение электростатического поля на рабочем месте с ПЭВМ</v>
          </cell>
          <cell r="C993">
            <v>133</v>
          </cell>
          <cell r="D993">
            <v>0.5</v>
          </cell>
          <cell r="E993">
            <v>47.900579999999998</v>
          </cell>
          <cell r="F993">
            <v>30.49</v>
          </cell>
          <cell r="G993">
            <v>78.39058</v>
          </cell>
          <cell r="H993">
            <v>26.652797200000002</v>
          </cell>
          <cell r="I993">
            <v>105.04337720000001</v>
          </cell>
          <cell r="K993">
            <v>15.75650658</v>
          </cell>
          <cell r="L993">
            <v>120.79988378000002</v>
          </cell>
          <cell r="M993">
            <v>11.959860536000008</v>
          </cell>
          <cell r="N993">
            <v>-8.9923763428571488E-2</v>
          </cell>
          <cell r="O993">
            <v>144.95986053600001</v>
          </cell>
        </row>
        <row r="994">
          <cell r="A994">
            <v>90000623</v>
          </cell>
          <cell r="B994" t="str">
            <v>Измерение напряженности электромагнитного поля по магнитной составляющей 1 и 2 диапазоны на рабочем месте с ПЭВМ</v>
          </cell>
          <cell r="C994">
            <v>545</v>
          </cell>
          <cell r="D994">
            <v>1.5</v>
          </cell>
          <cell r="E994">
            <v>143.70174</v>
          </cell>
          <cell r="F994">
            <v>80.489999999999995</v>
          </cell>
          <cell r="G994">
            <v>224.19173999999998</v>
          </cell>
          <cell r="H994">
            <v>76.225191600000002</v>
          </cell>
          <cell r="I994">
            <v>300.4169316</v>
          </cell>
          <cell r="K994">
            <v>45.062539739999998</v>
          </cell>
          <cell r="L994">
            <v>345.47947133999998</v>
          </cell>
          <cell r="M994">
            <v>-130.42463439200003</v>
          </cell>
          <cell r="N994">
            <v>0.23931125576513768</v>
          </cell>
          <cell r="O994">
            <v>414.57536560799997</v>
          </cell>
        </row>
        <row r="995">
          <cell r="A995">
            <v>90000624</v>
          </cell>
          <cell r="B995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995">
            <v>545</v>
          </cell>
          <cell r="D995">
            <v>1.5</v>
          </cell>
          <cell r="E995">
            <v>143.70174</v>
          </cell>
          <cell r="F995">
            <v>80.489999999999995</v>
          </cell>
          <cell r="G995">
            <v>224.19173999999998</v>
          </cell>
          <cell r="H995">
            <v>76.225191600000002</v>
          </cell>
          <cell r="I995">
            <v>300.4169316</v>
          </cell>
          <cell r="K995">
            <v>45.062539739999998</v>
          </cell>
          <cell r="L995">
            <v>345.47947133999998</v>
          </cell>
          <cell r="M995">
            <v>-130.42463439200003</v>
          </cell>
          <cell r="N995">
            <v>0.23931125576513768</v>
          </cell>
          <cell r="O995">
            <v>414.57536560799997</v>
          </cell>
        </row>
        <row r="996">
          <cell r="A996">
            <v>90000626</v>
          </cell>
          <cell r="B996" t="str">
            <v>Измерение магнитного поля промышленной частоты 50 Гц в производственных помещениях</v>
          </cell>
          <cell r="C996">
            <v>417</v>
          </cell>
          <cell r="D996">
            <v>2</v>
          </cell>
          <cell r="E996">
            <v>191.60231999999999</v>
          </cell>
          <cell r="F996">
            <v>20.329999999999998</v>
          </cell>
          <cell r="G996">
            <v>211.93232</v>
          </cell>
          <cell r="H996">
            <v>72.056988800000013</v>
          </cell>
          <cell r="I996">
            <v>283.9893088</v>
          </cell>
          <cell r="K996">
            <v>42.598396319999999</v>
          </cell>
          <cell r="L996">
            <v>326.58770512000001</v>
          </cell>
          <cell r="M996">
            <v>-25.094753856000011</v>
          </cell>
          <cell r="N996">
            <v>6.0179265841726642E-2</v>
          </cell>
          <cell r="O996">
            <v>391.90524614399999</v>
          </cell>
        </row>
        <row r="997">
          <cell r="A997">
            <v>90001626</v>
          </cell>
          <cell r="B997" t="str">
            <v>Измерение электромагнитного поля промышленной частоты (50Гц) в производственных помещениях, 1 точка</v>
          </cell>
          <cell r="C997">
            <v>842</v>
          </cell>
          <cell r="D997">
            <v>2</v>
          </cell>
          <cell r="E997">
            <v>191.60231999999999</v>
          </cell>
          <cell r="F997">
            <v>0</v>
          </cell>
          <cell r="G997">
            <v>191.60231999999999</v>
          </cell>
          <cell r="H997">
            <v>65.144788800000001</v>
          </cell>
          <cell r="I997">
            <v>256.74710879999998</v>
          </cell>
          <cell r="K997">
            <v>38.512066319999995</v>
          </cell>
          <cell r="L997">
            <v>295.25917511999995</v>
          </cell>
          <cell r="M997">
            <v>-487.68898985600009</v>
          </cell>
          <cell r="N997">
            <v>0.57920307583847996</v>
          </cell>
          <cell r="O997">
            <v>354.31101014399991</v>
          </cell>
        </row>
        <row r="998">
          <cell r="A998">
            <v>90000631</v>
          </cell>
          <cell r="B998" t="str">
            <v>Измерение уровней ионных состояний воздуха помещений</v>
          </cell>
          <cell r="C998">
            <v>203</v>
          </cell>
          <cell r="D998">
            <v>1</v>
          </cell>
          <cell r="E998">
            <v>95.801159999999996</v>
          </cell>
          <cell r="F998">
            <v>15.25</v>
          </cell>
          <cell r="G998">
            <v>111.05116</v>
          </cell>
          <cell r="H998">
            <v>37.757394400000003</v>
          </cell>
          <cell r="I998">
            <v>148.80855439999999</v>
          </cell>
          <cell r="K998">
            <v>22.321283159999997</v>
          </cell>
          <cell r="L998">
            <v>171.12983756</v>
          </cell>
          <cell r="M998">
            <v>2.3558050719999812</v>
          </cell>
          <cell r="N998">
            <v>-1.1604951093595967E-2</v>
          </cell>
          <cell r="O998">
            <v>205.35580507199998</v>
          </cell>
        </row>
        <row r="999">
          <cell r="A999">
            <v>90000643</v>
          </cell>
          <cell r="B999" t="str">
            <v>Измерение электромагнитного поля от ЛЭП промышленной частоты (50Гц) селитебной территории</v>
          </cell>
          <cell r="C999">
            <v>1027</v>
          </cell>
          <cell r="D999">
            <v>2</v>
          </cell>
          <cell r="E999">
            <v>191.60231999999999</v>
          </cell>
          <cell r="F999">
            <v>0</v>
          </cell>
          <cell r="G999">
            <v>191.60231999999999</v>
          </cell>
          <cell r="H999">
            <v>65.144788800000001</v>
          </cell>
          <cell r="I999">
            <v>256.74710879999998</v>
          </cell>
          <cell r="K999">
            <v>38.512066319999995</v>
          </cell>
          <cell r="L999">
            <v>295.25917511999995</v>
          </cell>
          <cell r="M999">
            <v>-672.68898985600003</v>
          </cell>
          <cell r="N999">
            <v>0.65500388496202533</v>
          </cell>
          <cell r="O999">
            <v>354.31101014399991</v>
          </cell>
        </row>
        <row r="1000">
          <cell r="A1000">
            <v>90000641</v>
          </cell>
          <cell r="B100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00">
            <v>1027</v>
          </cell>
          <cell r="D1000">
            <v>2</v>
          </cell>
          <cell r="E1000">
            <v>191.60231999999999</v>
          </cell>
          <cell r="F1000">
            <v>0</v>
          </cell>
          <cell r="G1000">
            <v>191.60231999999999</v>
          </cell>
          <cell r="H1000">
            <v>65.144788800000001</v>
          </cell>
          <cell r="I1000">
            <v>256.74710879999998</v>
          </cell>
          <cell r="K1000">
            <v>38.512066319999995</v>
          </cell>
          <cell r="L1000">
            <v>295.25917511999995</v>
          </cell>
          <cell r="M1000">
            <v>-672.68898985600003</v>
          </cell>
          <cell r="N1000">
            <v>0.65500388496202533</v>
          </cell>
          <cell r="O1000">
            <v>354.31101014399991</v>
          </cell>
        </row>
        <row r="1001">
          <cell r="A1001">
            <v>90000642</v>
          </cell>
          <cell r="B100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01">
            <v>1027</v>
          </cell>
          <cell r="D1001">
            <v>2</v>
          </cell>
          <cell r="E1001">
            <v>191.60231999999999</v>
          </cell>
          <cell r="F1001">
            <v>0</v>
          </cell>
          <cell r="G1001">
            <v>191.60231999999999</v>
          </cell>
          <cell r="H1001">
            <v>65.144788800000001</v>
          </cell>
          <cell r="I1001">
            <v>256.74710879999998</v>
          </cell>
          <cell r="K1001">
            <v>38.512066319999995</v>
          </cell>
          <cell r="L1001">
            <v>295.25917511999995</v>
          </cell>
          <cell r="M1001">
            <v>-672.68898985600003</v>
          </cell>
          <cell r="N1001">
            <v>0.65500388496202533</v>
          </cell>
          <cell r="O1001">
            <v>354.31101014399991</v>
          </cell>
        </row>
        <row r="1002">
          <cell r="A1002">
            <v>90000644</v>
          </cell>
          <cell r="B1002" t="str">
            <v>Измерение плотности потока мощности ЭМП  от микроволновой печи (диапазон частот от 300 МГц до 700 ГГц) (1 точка)</v>
          </cell>
          <cell r="C1002">
            <v>604</v>
          </cell>
          <cell r="D1002">
            <v>2</v>
          </cell>
          <cell r="E1002">
            <v>191.60231999999999</v>
          </cell>
          <cell r="F1002">
            <v>0</v>
          </cell>
          <cell r="G1002">
            <v>191.60231999999999</v>
          </cell>
          <cell r="H1002">
            <v>65.144788800000001</v>
          </cell>
          <cell r="I1002">
            <v>256.74710879999998</v>
          </cell>
          <cell r="K1002">
            <v>38.512066319999995</v>
          </cell>
          <cell r="L1002">
            <v>295.25917511999995</v>
          </cell>
          <cell r="M1002">
            <v>-249.68898985600009</v>
          </cell>
          <cell r="N1002">
            <v>0.41339236731125845</v>
          </cell>
          <cell r="O1002">
            <v>354.31101014399991</v>
          </cell>
        </row>
        <row r="1003">
          <cell r="A1003">
            <v>90001301</v>
          </cell>
          <cell r="B1003" t="str">
            <v>Выполнение работ по аттестации, аккредитации промышленной лаборатории с выходом на объект</v>
          </cell>
          <cell r="C1003">
            <v>11047</v>
          </cell>
          <cell r="D1003">
            <v>7</v>
          </cell>
          <cell r="E1003">
            <v>670.60811999999999</v>
          </cell>
          <cell r="F1003">
            <v>0</v>
          </cell>
          <cell r="G1003">
            <v>670.60811999999999</v>
          </cell>
          <cell r="H1003">
            <v>228.00676080000002</v>
          </cell>
          <cell r="I1003">
            <v>898.61488080000004</v>
          </cell>
          <cell r="K1003">
            <v>134.79223211999999</v>
          </cell>
          <cell r="L1003">
            <v>1033.4071129200001</v>
          </cell>
          <cell r="M1003">
            <v>-9806.9114644959991</v>
          </cell>
          <cell r="N1003">
            <v>0.8877443165109079</v>
          </cell>
          <cell r="O1003">
            <v>1240.0885355040002</v>
          </cell>
        </row>
        <row r="1004">
          <cell r="A1004">
            <v>90001302</v>
          </cell>
          <cell r="B1004" t="str">
            <v>Выполнение работ по аттестации, аккредитации промышленной лаборатории без выхода на объект</v>
          </cell>
          <cell r="C1004">
            <v>6430</v>
          </cell>
          <cell r="D1004">
            <v>6</v>
          </cell>
          <cell r="E1004">
            <v>574.80696</v>
          </cell>
          <cell r="F1004">
            <v>0</v>
          </cell>
          <cell r="G1004">
            <v>574.80696</v>
          </cell>
          <cell r="H1004">
            <v>195.43436640000002</v>
          </cell>
          <cell r="I1004">
            <v>770.24132640000005</v>
          </cell>
          <cell r="K1004">
            <v>115.53619896000001</v>
          </cell>
          <cell r="L1004">
            <v>885.77752536000003</v>
          </cell>
          <cell r="M1004">
            <v>-5367.0669695679999</v>
          </cell>
          <cell r="N1004">
            <v>0.83469159713343699</v>
          </cell>
          <cell r="O1004">
            <v>1062.9330304319999</v>
          </cell>
        </row>
        <row r="1005">
          <cell r="A1005">
            <v>90001303</v>
          </cell>
          <cell r="B1005" t="str">
            <v>Подготовка одной контрольной задачи</v>
          </cell>
          <cell r="C1005">
            <v>3852</v>
          </cell>
          <cell r="D1005">
            <v>20</v>
          </cell>
          <cell r="E1005">
            <v>1916.0231999999999</v>
          </cell>
          <cell r="F1005">
            <v>0</v>
          </cell>
          <cell r="G1005">
            <v>1916.0231999999999</v>
          </cell>
          <cell r="H1005">
            <v>651.44788800000003</v>
          </cell>
          <cell r="I1005">
            <v>2567.4710879999998</v>
          </cell>
          <cell r="K1005">
            <v>385.12066319999997</v>
          </cell>
          <cell r="L1005">
            <v>2952.5917511999996</v>
          </cell>
          <cell r="M1005">
            <v>-308.88989856000035</v>
          </cell>
          <cell r="N1005">
            <v>8.0189485607476726E-2</v>
          </cell>
          <cell r="O1005">
            <v>3543.1101014399997</v>
          </cell>
        </row>
        <row r="1006">
          <cell r="A1006">
            <v>90000096</v>
          </cell>
          <cell r="B1006" t="str">
            <v xml:space="preserve">Определение электролизуемости материалов </v>
          </cell>
          <cell r="C1006">
            <v>310</v>
          </cell>
          <cell r="D1006">
            <v>1</v>
          </cell>
          <cell r="E1006">
            <v>95.801159999999996</v>
          </cell>
          <cell r="F1006">
            <v>75.25</v>
          </cell>
          <cell r="G1006">
            <v>171.05115999999998</v>
          </cell>
          <cell r="H1006">
            <v>58.157394400000001</v>
          </cell>
          <cell r="I1006">
            <v>229.20855439999997</v>
          </cell>
          <cell r="K1006">
            <v>34.381283159999995</v>
          </cell>
          <cell r="L1006">
            <v>263.58983755999998</v>
          </cell>
          <cell r="M1006">
            <v>6.307805071999951</v>
          </cell>
          <cell r="N1006">
            <v>-2.0347758296774036E-2</v>
          </cell>
          <cell r="O1006">
            <v>316.30780507199995</v>
          </cell>
        </row>
        <row r="1007">
          <cell r="A1007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08">
          <cell r="A1008">
            <v>12000025</v>
          </cell>
          <cell r="B1008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08">
            <v>330</v>
          </cell>
          <cell r="D1008">
            <v>4</v>
          </cell>
          <cell r="E1008">
            <v>324.82296000000002</v>
          </cell>
          <cell r="F1008">
            <v>0</v>
          </cell>
          <cell r="G1008">
            <v>324.82296000000002</v>
          </cell>
          <cell r="H1008">
            <v>110.43980640000001</v>
          </cell>
          <cell r="I1008">
            <v>435.26276640000003</v>
          </cell>
          <cell r="K1008">
            <v>65.289414960000002</v>
          </cell>
          <cell r="L1008">
            <v>500.55218136000002</v>
          </cell>
          <cell r="M1008">
            <v>270.66261763199998</v>
          </cell>
          <cell r="N1008">
            <v>-0.82018975039999997</v>
          </cell>
          <cell r="O1008">
            <v>600.66261763199998</v>
          </cell>
        </row>
        <row r="1009">
          <cell r="A1009">
            <v>12000027</v>
          </cell>
          <cell r="B1009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09">
            <v>440</v>
          </cell>
          <cell r="D1009">
            <v>4</v>
          </cell>
          <cell r="E1009">
            <v>324.82296000000002</v>
          </cell>
          <cell r="F1009">
            <v>0</v>
          </cell>
          <cell r="G1009">
            <v>324.82296000000002</v>
          </cell>
          <cell r="H1009">
            <v>110.43980640000001</v>
          </cell>
          <cell r="I1009">
            <v>435.26276640000003</v>
          </cell>
          <cell r="K1009">
            <v>65.289414960000002</v>
          </cell>
          <cell r="L1009">
            <v>500.55218136000002</v>
          </cell>
          <cell r="M1009">
            <v>160.66261763199998</v>
          </cell>
          <cell r="N1009">
            <v>-0.36514231279999992</v>
          </cell>
          <cell r="O1009">
            <v>600.66261763199998</v>
          </cell>
        </row>
        <row r="1010">
          <cell r="A1010">
            <v>12000029</v>
          </cell>
          <cell r="B1010" t="str">
            <v>Обучение по проведению производственного радиационного контроля металлолома по 10,5 часовой программе.</v>
          </cell>
          <cell r="C1010">
            <v>1250</v>
          </cell>
          <cell r="D1010">
            <v>10.5</v>
          </cell>
          <cell r="E1010">
            <v>852.66026999999997</v>
          </cell>
          <cell r="F1010">
            <v>0</v>
          </cell>
          <cell r="G1010">
            <v>852.66026999999997</v>
          </cell>
          <cell r="H1010">
            <v>289.90449180000002</v>
          </cell>
          <cell r="I1010">
            <v>1142.5647618</v>
          </cell>
          <cell r="K1010">
            <v>171.38471426999999</v>
          </cell>
          <cell r="L1010">
            <v>1313.9494760699999</v>
          </cell>
          <cell r="M1010">
            <v>326.73937128399984</v>
          </cell>
          <cell r="N1010">
            <v>-0.26139149702719988</v>
          </cell>
          <cell r="O1010">
            <v>1576.7393712839998</v>
          </cell>
        </row>
        <row r="1011">
          <cell r="A1011">
            <v>12000033</v>
          </cell>
          <cell r="B1011" t="str">
            <v xml:space="preserve">Оформление удостоверений </v>
          </cell>
          <cell r="C1011">
            <v>150</v>
          </cell>
          <cell r="D1011">
            <v>0.05</v>
          </cell>
          <cell r="E1011">
            <v>4.0602870000000006</v>
          </cell>
          <cell r="F1011">
            <v>72.75</v>
          </cell>
          <cell r="G1011">
            <v>76.810287000000002</v>
          </cell>
          <cell r="H1011">
            <v>26.115497580000003</v>
          </cell>
          <cell r="I1011">
            <v>102.92578458</v>
          </cell>
          <cell r="K1011">
            <v>15.438867686999998</v>
          </cell>
          <cell r="L1011">
            <v>118.364652267</v>
          </cell>
          <cell r="M1011">
            <v>-7.9624172796000039</v>
          </cell>
          <cell r="N1011">
            <v>5.3082781864000027E-2</v>
          </cell>
          <cell r="O1011">
            <v>142.0375827204</v>
          </cell>
        </row>
        <row r="1012">
          <cell r="A1012">
            <v>12000034</v>
          </cell>
          <cell r="B1012" t="str">
            <v>Оформление личных медицинских книжек</v>
          </cell>
          <cell r="C1012">
            <v>170</v>
          </cell>
          <cell r="D1012">
            <v>0.05</v>
          </cell>
          <cell r="E1012">
            <v>4.0602870000000006</v>
          </cell>
          <cell r="F1012">
            <v>72.75</v>
          </cell>
          <cell r="G1012">
            <v>76.810287000000002</v>
          </cell>
          <cell r="H1012">
            <v>26.115497580000003</v>
          </cell>
          <cell r="I1012">
            <v>102.92578458</v>
          </cell>
          <cell r="K1012">
            <v>15.438867686999998</v>
          </cell>
          <cell r="L1012">
            <v>118.364652267</v>
          </cell>
          <cell r="M1012">
            <v>-27.962417279600004</v>
          </cell>
          <cell r="N1012">
            <v>0.16448480752705885</v>
          </cell>
          <cell r="O1012">
            <v>142.0375827204</v>
          </cell>
        </row>
        <row r="1013">
          <cell r="A1013">
            <v>12000035</v>
          </cell>
          <cell r="B1013" t="str">
            <v>Защита информации на личной медицинской книжки, удостоверении (внесение 1 голограммы)</v>
          </cell>
          <cell r="C1013">
            <v>45</v>
          </cell>
          <cell r="D1013">
            <v>0.05</v>
          </cell>
          <cell r="E1013">
            <v>4.0602870000000006</v>
          </cell>
          <cell r="F1013">
            <v>18</v>
          </cell>
          <cell r="G1013">
            <v>22.060287000000002</v>
          </cell>
          <cell r="H1013">
            <v>7.5004975800000011</v>
          </cell>
          <cell r="I1013">
            <v>29.560784580000004</v>
          </cell>
          <cell r="K1013">
            <v>4.4341176870000005</v>
          </cell>
          <cell r="L1013">
            <v>33.994902267000001</v>
          </cell>
          <cell r="M1013">
            <v>-4.2061172796000008</v>
          </cell>
          <cell r="N1013">
            <v>9.3469272880000023E-2</v>
          </cell>
          <cell r="O1013">
            <v>40.793882720399999</v>
          </cell>
        </row>
        <row r="1014">
          <cell r="A1014">
            <v>12000051</v>
          </cell>
          <cell r="B1014" t="str">
            <v>Практическая помощь по разделу защиты прав потребителей (за 1 час)</v>
          </cell>
          <cell r="C1014">
            <v>545</v>
          </cell>
          <cell r="D1014">
            <v>1</v>
          </cell>
          <cell r="E1014">
            <v>81.205740000000006</v>
          </cell>
          <cell r="F1014">
            <v>0</v>
          </cell>
          <cell r="G1014">
            <v>81.205740000000006</v>
          </cell>
          <cell r="H1014">
            <v>27.609951600000002</v>
          </cell>
          <cell r="I1014">
            <v>108.81569160000001</v>
          </cell>
          <cell r="K1014">
            <v>16.32235374</v>
          </cell>
          <cell r="L1014">
            <v>125.13804534000001</v>
          </cell>
          <cell r="M1014">
            <v>-394.83434559199998</v>
          </cell>
          <cell r="N1014">
            <v>0.72446668915963297</v>
          </cell>
          <cell r="O1014">
            <v>150.16565440799999</v>
          </cell>
        </row>
        <row r="1015">
          <cell r="A1015">
            <v>12000030</v>
          </cell>
          <cell r="B1015" t="str">
            <v>Обучение работе на стерилизаторах медицинских паровых (автоклавах) по 75 часовой программе.</v>
          </cell>
          <cell r="C1015">
            <v>2900</v>
          </cell>
          <cell r="D1015">
            <v>75</v>
          </cell>
          <cell r="E1015">
            <v>6090.4305000000004</v>
          </cell>
          <cell r="F1015">
            <v>0</v>
          </cell>
          <cell r="G1015">
            <v>6090.4305000000004</v>
          </cell>
          <cell r="H1015">
            <v>2070.7463700000003</v>
          </cell>
          <cell r="I1015">
            <v>8161.1768700000011</v>
          </cell>
          <cell r="K1015">
            <v>1224.1765305000001</v>
          </cell>
          <cell r="L1015">
            <v>9385.353400500002</v>
          </cell>
          <cell r="M1015">
            <v>8362.4240806000016</v>
          </cell>
          <cell r="N1015">
            <v>-2.8835945105517249</v>
          </cell>
          <cell r="O1015">
            <v>11262.424080600002</v>
          </cell>
        </row>
        <row r="1016">
          <cell r="A1016">
            <v>12000031</v>
          </cell>
          <cell r="B1016" t="str">
            <v>Обучение дезинфекторов по 75 часовой программе</v>
          </cell>
          <cell r="C1016">
            <v>9900</v>
          </cell>
          <cell r="D1016">
            <v>75</v>
          </cell>
          <cell r="E1016">
            <v>6090.4305000000004</v>
          </cell>
          <cell r="F1016">
            <v>0</v>
          </cell>
          <cell r="G1016">
            <v>6090.4305000000004</v>
          </cell>
          <cell r="H1016">
            <v>2070.7463700000003</v>
          </cell>
          <cell r="I1016">
            <v>8161.1768700000011</v>
          </cell>
          <cell r="K1016">
            <v>1224.1765305000001</v>
          </cell>
          <cell r="L1016">
            <v>9385.353400500002</v>
          </cell>
          <cell r="M1016">
            <v>1362.4240806000016</v>
          </cell>
          <cell r="N1016">
            <v>-0.13761859400000015</v>
          </cell>
          <cell r="O1016">
            <v>11262.424080600002</v>
          </cell>
        </row>
        <row r="1017">
          <cell r="A1017">
            <v>12000036</v>
          </cell>
          <cell r="B1017" t="str">
            <v xml:space="preserve">Регистрация и выдачи личных медицинских книжек, удостоверений, резулатов аттестации профессиональной подготовки и обучения. </v>
          </cell>
          <cell r="C1017">
            <v>80</v>
          </cell>
          <cell r="D1017">
            <v>0.17</v>
          </cell>
          <cell r="E1017">
            <v>13.804975800000001</v>
          </cell>
          <cell r="F1017">
            <v>0</v>
          </cell>
          <cell r="G1017">
            <v>13.804975800000001</v>
          </cell>
          <cell r="H1017">
            <v>4.6936917720000011</v>
          </cell>
          <cell r="I1017">
            <v>18.498667572000002</v>
          </cell>
          <cell r="K1017">
            <v>2.7748001358000001</v>
          </cell>
          <cell r="L1017">
            <v>21.273467707800002</v>
          </cell>
          <cell r="M1017">
            <v>-54.471838750640003</v>
          </cell>
          <cell r="N1017">
            <v>0.68089798438300009</v>
          </cell>
          <cell r="O1017">
            <v>25.52816124936</v>
          </cell>
        </row>
        <row r="1018">
          <cell r="A1018">
            <v>12000043</v>
          </cell>
          <cell r="B1018" t="str">
            <v>Оттиск одного листа методической литературы формата А-4 ( с двух сторон).</v>
          </cell>
          <cell r="C1018">
            <v>8</v>
          </cell>
          <cell r="D1018">
            <v>2.5000000000000001E-2</v>
          </cell>
          <cell r="E1018">
            <v>2.0301435000000003</v>
          </cell>
          <cell r="F1018">
            <v>2.5</v>
          </cell>
          <cell r="G1018">
            <v>4.5301435000000003</v>
          </cell>
          <cell r="H1018">
            <v>1.5402487900000001</v>
          </cell>
          <cell r="I1018">
            <v>6.0703922900000009</v>
          </cell>
          <cell r="K1018">
            <v>0.91055884350000005</v>
          </cell>
          <cell r="L1018">
            <v>6.9809511335000014</v>
          </cell>
          <cell r="M1018">
            <v>0.37714136020000133</v>
          </cell>
          <cell r="N1018">
            <v>-4.7142670025000166E-2</v>
          </cell>
          <cell r="O1018">
            <v>8.3771413602000013</v>
          </cell>
        </row>
        <row r="1019">
          <cell r="A1019" t="str">
            <v>Отдел эпидемиологии</v>
          </cell>
        </row>
        <row r="1020">
          <cell r="A1020">
            <v>21000007</v>
          </cell>
          <cell r="B1020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автотраспорта</v>
          </cell>
          <cell r="C1020">
            <v>340</v>
          </cell>
          <cell r="D1020">
            <v>1</v>
          </cell>
          <cell r="E1020">
            <v>74.057760000000002</v>
          </cell>
          <cell r="F1020">
            <v>96.75</v>
          </cell>
          <cell r="G1020">
            <v>170.80776</v>
          </cell>
          <cell r="H1020">
            <v>58.074638400000005</v>
          </cell>
          <cell r="I1020">
            <v>228.8823984</v>
          </cell>
          <cell r="K1020">
            <v>34.332359759999996</v>
          </cell>
          <cell r="L1020">
            <v>263.21475815999997</v>
          </cell>
          <cell r="M1020">
            <v>-24.14229020800002</v>
          </cell>
          <cell r="N1020">
            <v>7.1006735905882412E-2</v>
          </cell>
          <cell r="O1020">
            <v>315.85770979199998</v>
          </cell>
        </row>
        <row r="1021">
          <cell r="A1021">
            <v>21000010</v>
          </cell>
          <cell r="B1021" t="str">
            <v>Энтомологическое обследование территорий на заклещевленность до 1 га, без предоставления автотраспорта (1 участок)</v>
          </cell>
          <cell r="C1021">
            <v>284</v>
          </cell>
          <cell r="D1021">
            <v>0.5</v>
          </cell>
          <cell r="E1021">
            <v>37.028880000000001</v>
          </cell>
          <cell r="F1021">
            <v>99.63</v>
          </cell>
          <cell r="G1021">
            <v>136.65888000000001</v>
          </cell>
          <cell r="H1021">
            <v>46.46401920000001</v>
          </cell>
          <cell r="I1021">
            <v>183.12289920000001</v>
          </cell>
          <cell r="K1021">
            <v>27.46843488</v>
          </cell>
          <cell r="L1021">
            <v>210.59133408</v>
          </cell>
          <cell r="M1021">
            <v>-31.290399104000016</v>
          </cell>
          <cell r="N1021">
            <v>0</v>
          </cell>
          <cell r="O1021">
            <v>252.70960089599998</v>
          </cell>
        </row>
        <row r="1022">
          <cell r="A1022">
            <v>21000008</v>
          </cell>
          <cell r="B1022" t="str">
            <v>Энтомологическое исследование почвы на наличие L, K мух с оформлением необходимых документов (1проба)</v>
          </cell>
          <cell r="C1022">
            <v>289</v>
          </cell>
          <cell r="D1022">
            <v>1.3</v>
          </cell>
          <cell r="E1022">
            <v>96.275088000000011</v>
          </cell>
          <cell r="F1022">
            <v>37.46</v>
          </cell>
          <cell r="G1022">
            <v>133.73508800000002</v>
          </cell>
          <cell r="H1022">
            <v>45.469929920000013</v>
          </cell>
          <cell r="I1022">
            <v>179.20501792000005</v>
          </cell>
          <cell r="K1022">
            <v>26.880752688000005</v>
          </cell>
          <cell r="L1022">
            <v>206.08577060800005</v>
          </cell>
          <cell r="M1022">
            <v>-41.697075270399949</v>
          </cell>
          <cell r="N1022">
            <v>0.14428053726781989</v>
          </cell>
          <cell r="O1022">
            <v>247.30292472960005</v>
          </cell>
        </row>
        <row r="1023">
          <cell r="A1023">
            <v>21000013</v>
          </cell>
          <cell r="B1023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23">
            <v>690</v>
          </cell>
          <cell r="D1023">
            <v>2</v>
          </cell>
          <cell r="E1023">
            <v>148.11552</v>
          </cell>
          <cell r="F1023">
            <v>173.92</v>
          </cell>
          <cell r="G1023">
            <v>322.03552000000002</v>
          </cell>
          <cell r="H1023">
            <v>109.49207680000002</v>
          </cell>
          <cell r="I1023">
            <v>431.52759680000003</v>
          </cell>
          <cell r="K1023">
            <v>64.729139520000004</v>
          </cell>
          <cell r="L1023">
            <v>496.25673632000002</v>
          </cell>
          <cell r="M1023">
            <v>-94.491916415999981</v>
          </cell>
          <cell r="N1023">
            <v>0.13694480639999998</v>
          </cell>
          <cell r="O1023">
            <v>595.50808358400002</v>
          </cell>
        </row>
        <row r="1024">
          <cell r="A1024">
            <v>21000016</v>
          </cell>
          <cell r="B1024" t="str">
            <v>Энтомологическое обследование мест хранения продовольственного сырья с забором проб (1 объект).</v>
          </cell>
          <cell r="C1024">
            <v>900</v>
          </cell>
          <cell r="D1024">
            <v>1.3</v>
          </cell>
          <cell r="E1024">
            <v>96.275088000000011</v>
          </cell>
          <cell r="F1024">
            <v>341.65</v>
          </cell>
          <cell r="G1024">
            <v>437.92508799999996</v>
          </cell>
          <cell r="H1024">
            <v>148.89452992</v>
          </cell>
          <cell r="I1024">
            <v>586.81961791999993</v>
          </cell>
          <cell r="K1024">
            <v>88.022942687999986</v>
          </cell>
          <cell r="L1024">
            <v>674.84256060799987</v>
          </cell>
          <cell r="M1024">
            <v>-90.1889272704002</v>
          </cell>
          <cell r="N1024">
            <v>0.10020991918933356</v>
          </cell>
          <cell r="O1024">
            <v>809.8110727295998</v>
          </cell>
        </row>
        <row r="1025">
          <cell r="A1025">
            <v>21000021</v>
          </cell>
          <cell r="B1025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25">
            <v>640</v>
          </cell>
          <cell r="D1025">
            <v>2</v>
          </cell>
          <cell r="E1025">
            <v>148.11552</v>
          </cell>
          <cell r="F1025">
            <v>141.65</v>
          </cell>
          <cell r="G1025">
            <v>289.76552000000004</v>
          </cell>
          <cell r="H1025">
            <v>98.520276800000019</v>
          </cell>
          <cell r="I1025">
            <v>388.28579680000007</v>
          </cell>
          <cell r="K1025">
            <v>58.242869520000006</v>
          </cell>
          <cell r="L1025">
            <v>446.52866632000007</v>
          </cell>
          <cell r="M1025">
            <v>-104.16560041599996</v>
          </cell>
          <cell r="N1025">
            <v>0.16275875064999995</v>
          </cell>
          <cell r="O1025">
            <v>535.83439958400004</v>
          </cell>
        </row>
        <row r="1026">
          <cell r="A1026">
            <v>21000017</v>
          </cell>
          <cell r="B1026" t="str">
            <v>Определение до вида членистоногих (1 экз.)</v>
          </cell>
          <cell r="C1026">
            <v>80</v>
          </cell>
          <cell r="D1026">
            <v>0.2</v>
          </cell>
          <cell r="E1026">
            <v>14.811552000000002</v>
          </cell>
          <cell r="F1026">
            <v>39.61</v>
          </cell>
          <cell r="G1026">
            <v>54.421552000000005</v>
          </cell>
          <cell r="H1026">
            <v>18.503327680000002</v>
          </cell>
          <cell r="I1026">
            <v>72.924879680000004</v>
          </cell>
          <cell r="K1026">
            <v>10.938731951999999</v>
          </cell>
          <cell r="L1026">
            <v>83.863611632000001</v>
          </cell>
          <cell r="M1026">
            <v>20.636333958400002</v>
          </cell>
          <cell r="N1026">
            <v>-0.25795417448000002</v>
          </cell>
          <cell r="O1026">
            <v>100.6363339584</v>
          </cell>
        </row>
        <row r="1027">
          <cell r="A1027">
            <v>21000018</v>
          </cell>
          <cell r="B1027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27">
            <v>245</v>
          </cell>
          <cell r="D1027">
            <v>1.3</v>
          </cell>
          <cell r="E1027">
            <v>96.275088000000011</v>
          </cell>
          <cell r="F1027">
            <v>0</v>
          </cell>
          <cell r="G1027">
            <v>96.275088000000011</v>
          </cell>
          <cell r="H1027">
            <v>32.733529920000009</v>
          </cell>
          <cell r="I1027">
            <v>129.00861792000001</v>
          </cell>
          <cell r="K1027">
            <v>19.351292688000001</v>
          </cell>
          <cell r="L1027">
            <v>148.35991060800001</v>
          </cell>
          <cell r="M1027">
            <v>-66.968107270399997</v>
          </cell>
          <cell r="N1027">
            <v>0.27333921334857142</v>
          </cell>
          <cell r="O1027">
            <v>178.0318927296</v>
          </cell>
        </row>
        <row r="1028">
          <cell r="A1028">
            <v>21000023</v>
          </cell>
          <cell r="B1028" t="str">
            <v>Видовая диагностика эпидзначимых членистоногих с выдачей результата исследования</v>
          </cell>
          <cell r="C1028">
            <v>230</v>
          </cell>
          <cell r="D1028">
            <v>0.2</v>
          </cell>
          <cell r="E1028">
            <v>14.811552000000002</v>
          </cell>
          <cell r="F1028">
            <v>102.09</v>
          </cell>
          <cell r="G1028">
            <v>116.90155200000001</v>
          </cell>
          <cell r="H1028">
            <v>39.746527680000007</v>
          </cell>
          <cell r="I1028">
            <v>156.64807968000002</v>
          </cell>
          <cell r="K1028">
            <v>23.497211952000004</v>
          </cell>
          <cell r="L1028">
            <v>180.14529163200004</v>
          </cell>
          <cell r="M1028">
            <v>-13.825650041599971</v>
          </cell>
          <cell r="N1028">
            <v>0</v>
          </cell>
          <cell r="O1028">
            <v>216.17434995840003</v>
          </cell>
        </row>
        <row r="1029">
          <cell r="A1029">
            <v>21000025</v>
          </cell>
          <cell r="B102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29">
            <v>6900</v>
          </cell>
          <cell r="D1029">
            <v>24</v>
          </cell>
          <cell r="E1029">
            <v>1777.3862400000003</v>
          </cell>
          <cell r="F1029">
            <v>0</v>
          </cell>
          <cell r="G1029">
            <v>1777.3862400000003</v>
          </cell>
          <cell r="H1029">
            <v>604.31132160000016</v>
          </cell>
          <cell r="I1029">
            <v>2381.6975616000004</v>
          </cell>
          <cell r="K1029">
            <v>357.25463424000003</v>
          </cell>
          <cell r="L1029">
            <v>2738.9521958400005</v>
          </cell>
          <cell r="M1029">
            <v>-3613.2573649919996</v>
          </cell>
          <cell r="O1029">
            <v>3286.7426350080004</v>
          </cell>
        </row>
        <row r="1030">
          <cell r="A1030" t="str">
            <v>Санитарно-гигиенический отдел</v>
          </cell>
        </row>
        <row r="1031">
          <cell r="A1031">
            <v>22000003</v>
          </cell>
          <cell r="B1031" t="str">
            <v>Экспертиза проектов на пользование недрами</v>
          </cell>
          <cell r="C1031">
            <v>13150</v>
          </cell>
          <cell r="D1031">
            <v>95</v>
          </cell>
          <cell r="E1031">
            <v>7086.2001000000009</v>
          </cell>
          <cell r="F1031">
            <v>0</v>
          </cell>
          <cell r="G1031">
            <v>7086.2001000000009</v>
          </cell>
          <cell r="H1031">
            <v>2409.3080340000006</v>
          </cell>
          <cell r="I1031">
            <v>9495.5081340000015</v>
          </cell>
          <cell r="K1031">
            <v>1424.3262201000002</v>
          </cell>
          <cell r="L1031">
            <v>10919.834354100001</v>
          </cell>
          <cell r="M1031">
            <v>-46.198775079998086</v>
          </cell>
          <cell r="N1031">
            <v>3.5132148349808429E-3</v>
          </cell>
          <cell r="O1031">
            <v>13103.801224920002</v>
          </cell>
        </row>
        <row r="1032">
          <cell r="A1032">
            <v>22000006</v>
          </cell>
          <cell r="B1032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2">
            <v>1450</v>
          </cell>
          <cell r="D1032">
            <v>8</v>
          </cell>
          <cell r="E1032">
            <v>596.73264000000006</v>
          </cell>
          <cell r="F1032">
            <v>0</v>
          </cell>
          <cell r="G1032">
            <v>596.73264000000006</v>
          </cell>
          <cell r="H1032">
            <v>202.88909760000004</v>
          </cell>
          <cell r="I1032">
            <v>799.62173760000007</v>
          </cell>
          <cell r="K1032">
            <v>119.94326064000001</v>
          </cell>
          <cell r="L1032">
            <v>919.56499824000002</v>
          </cell>
          <cell r="M1032">
            <v>-346.52200211200011</v>
          </cell>
          <cell r="N1032">
            <v>0.23898069111172421</v>
          </cell>
          <cell r="O1032">
            <v>1103.4779978879999</v>
          </cell>
        </row>
        <row r="1033">
          <cell r="A1033">
            <v>22000007</v>
          </cell>
          <cell r="B1033" t="str">
            <v>Экспертиза проектов зон санитарной охраны.</v>
          </cell>
          <cell r="C1033">
            <v>13500</v>
          </cell>
          <cell r="D1033">
            <v>66</v>
          </cell>
          <cell r="E1033">
            <v>4923.0442800000001</v>
          </cell>
          <cell r="F1033">
            <v>0</v>
          </cell>
          <cell r="G1033">
            <v>4923.0442800000001</v>
          </cell>
          <cell r="H1033">
            <v>1673.8350552000002</v>
          </cell>
          <cell r="I1033">
            <v>6596.8793352000002</v>
          </cell>
          <cell r="K1033">
            <v>989.53190027999995</v>
          </cell>
          <cell r="L1033">
            <v>7586.41123548</v>
          </cell>
          <cell r="M1033">
            <v>-4396.306517424</v>
          </cell>
          <cell r="N1033">
            <v>0.32565233462400001</v>
          </cell>
          <cell r="O1033">
            <v>9103.693482576</v>
          </cell>
        </row>
        <row r="1034">
          <cell r="A1034">
            <v>22000112</v>
          </cell>
          <cell r="B1034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34">
            <v>25500</v>
          </cell>
          <cell r="D1034">
            <v>142</v>
          </cell>
          <cell r="E1034">
            <v>10592.004360000001</v>
          </cell>
          <cell r="F1034">
            <v>0</v>
          </cell>
          <cell r="G1034">
            <v>10592.004360000001</v>
          </cell>
          <cell r="H1034">
            <v>3601.2814824000006</v>
          </cell>
          <cell r="I1034">
            <v>14193.285842400001</v>
          </cell>
          <cell r="K1034">
            <v>2128.9928763600001</v>
          </cell>
          <cell r="L1034">
            <v>16322.278718760001</v>
          </cell>
          <cell r="M1034">
            <v>-5913.2655374880014</v>
          </cell>
          <cell r="N1034">
            <v>0.23189276617600005</v>
          </cell>
          <cell r="O1034">
            <v>19586.734462511999</v>
          </cell>
        </row>
        <row r="1035">
          <cell r="A1035">
            <v>22000113</v>
          </cell>
          <cell r="B1035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35">
            <v>19100</v>
          </cell>
          <cell r="D1035">
            <v>95</v>
          </cell>
          <cell r="E1035">
            <v>7086.2001000000009</v>
          </cell>
          <cell r="F1035">
            <v>0</v>
          </cell>
          <cell r="G1035">
            <v>7086.2001000000009</v>
          </cell>
          <cell r="H1035">
            <v>2409.3080340000006</v>
          </cell>
          <cell r="I1035">
            <v>9495.5081340000015</v>
          </cell>
          <cell r="K1035">
            <v>1424.3262201000002</v>
          </cell>
          <cell r="L1035">
            <v>10919.834354100001</v>
          </cell>
          <cell r="M1035">
            <v>-5996.1987750799981</v>
          </cell>
          <cell r="N1035">
            <v>0.31393710864293184</v>
          </cell>
          <cell r="O1035">
            <v>13103.801224920002</v>
          </cell>
        </row>
        <row r="1036">
          <cell r="A1036">
            <v>22000114</v>
          </cell>
          <cell r="B103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36">
            <v>15000</v>
          </cell>
          <cell r="D1036">
            <v>66</v>
          </cell>
          <cell r="E1036">
            <v>4923.0442800000001</v>
          </cell>
          <cell r="F1036">
            <v>0</v>
          </cell>
          <cell r="G1036">
            <v>4923.0442800000001</v>
          </cell>
          <cell r="H1036">
            <v>1673.8350552000002</v>
          </cell>
          <cell r="I1036">
            <v>6596.8793352000002</v>
          </cell>
          <cell r="K1036">
            <v>989.53190027999995</v>
          </cell>
          <cell r="L1036">
            <v>7586.41123548</v>
          </cell>
          <cell r="M1036">
            <v>-5896.306517424</v>
          </cell>
          <cell r="N1036">
            <v>0.39308710116160001</v>
          </cell>
          <cell r="O1036">
            <v>9103.693482576</v>
          </cell>
        </row>
        <row r="1037">
          <cell r="A1037">
            <v>22000115</v>
          </cell>
          <cell r="B103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37">
            <v>8500</v>
          </cell>
          <cell r="D1037">
            <v>53</v>
          </cell>
          <cell r="E1037">
            <v>3953.35374</v>
          </cell>
          <cell r="F1037">
            <v>0</v>
          </cell>
          <cell r="G1037">
            <v>3953.35374</v>
          </cell>
          <cell r="H1037">
            <v>1344.1402716</v>
          </cell>
          <cell r="I1037">
            <v>5297.4940115999998</v>
          </cell>
          <cell r="K1037">
            <v>794.6241017399999</v>
          </cell>
          <cell r="L1037">
            <v>6092.1181133399996</v>
          </cell>
          <cell r="M1037">
            <v>-1189.4582639920009</v>
          </cell>
          <cell r="N1037">
            <v>0.1399362663520001</v>
          </cell>
          <cell r="O1037">
            <v>7310.5417360079991</v>
          </cell>
        </row>
        <row r="1038">
          <cell r="A1038">
            <v>22000116</v>
          </cell>
          <cell r="B1038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38">
            <v>3750</v>
          </cell>
          <cell r="D1038">
            <v>18</v>
          </cell>
          <cell r="E1038">
            <v>1342.6484400000002</v>
          </cell>
          <cell r="F1038">
            <v>0</v>
          </cell>
          <cell r="G1038">
            <v>1342.6484400000002</v>
          </cell>
          <cell r="H1038">
            <v>456.50046960000009</v>
          </cell>
          <cell r="I1038">
            <v>1799.1489096000003</v>
          </cell>
          <cell r="K1038">
            <v>269.87233644000003</v>
          </cell>
          <cell r="L1038">
            <v>2069.0212460400003</v>
          </cell>
          <cell r="M1038">
            <v>-1267.1745047519998</v>
          </cell>
          <cell r="N1038">
            <v>0.33791320126719998</v>
          </cell>
          <cell r="O1038">
            <v>2482.8254952480002</v>
          </cell>
        </row>
        <row r="1039">
          <cell r="A1039">
            <v>22000019</v>
          </cell>
          <cell r="B1039" t="str">
            <v>Экспертиза проекта СЗЗ, в том числе с программой натуральных исследований</v>
          </cell>
          <cell r="C1039">
            <v>18000</v>
          </cell>
          <cell r="D1039">
            <v>66</v>
          </cell>
          <cell r="E1039">
            <v>4923.0442800000001</v>
          </cell>
          <cell r="F1039">
            <v>0</v>
          </cell>
          <cell r="G1039">
            <v>4923.0442800000001</v>
          </cell>
          <cell r="H1039">
            <v>1673.8350552000002</v>
          </cell>
          <cell r="I1039">
            <v>6596.8793352000002</v>
          </cell>
          <cell r="K1039">
            <v>989.53190027999995</v>
          </cell>
          <cell r="L1039">
            <v>7586.41123548</v>
          </cell>
          <cell r="M1039">
            <v>-8896.306517424</v>
          </cell>
          <cell r="N1039">
            <v>0.49423925096799998</v>
          </cell>
          <cell r="O1039">
            <v>9103.693482576</v>
          </cell>
        </row>
        <row r="1040">
          <cell r="A1040">
            <v>22000029</v>
          </cell>
          <cell r="B1040" t="str">
            <v>Экспертиза проекта СЗЗ с данными лабораторных исследований и измерений.</v>
          </cell>
          <cell r="C1040">
            <v>5700</v>
          </cell>
          <cell r="D1040">
            <v>33</v>
          </cell>
          <cell r="E1040">
            <v>2461.52214</v>
          </cell>
          <cell r="F1040">
            <v>0</v>
          </cell>
          <cell r="G1040">
            <v>2461.52214</v>
          </cell>
          <cell r="H1040">
            <v>836.91752760000008</v>
          </cell>
          <cell r="I1040">
            <v>3298.4396676000001</v>
          </cell>
          <cell r="K1040">
            <v>494.76595013999997</v>
          </cell>
          <cell r="L1040">
            <v>3793.20561774</v>
          </cell>
          <cell r="M1040">
            <v>-1148.153258712</v>
          </cell>
          <cell r="N1040">
            <v>0.20143039626526316</v>
          </cell>
          <cell r="O1040">
            <v>4551.846741288</v>
          </cell>
        </row>
        <row r="1041">
          <cell r="A1041">
            <v>22000036</v>
          </cell>
          <cell r="B1041" t="str">
            <v>Экспертиза продукции (товаров) для выдачи свидетельства о государственной регистрации.</v>
          </cell>
          <cell r="C1041">
            <v>11000</v>
          </cell>
          <cell r="D1041">
            <v>40</v>
          </cell>
          <cell r="E1041">
            <v>2983.6632</v>
          </cell>
          <cell r="F1041">
            <v>0</v>
          </cell>
          <cell r="G1041">
            <v>2983.6632</v>
          </cell>
          <cell r="H1041">
            <v>1014.4454880000001</v>
          </cell>
          <cell r="I1041">
            <v>3998.1086880000003</v>
          </cell>
          <cell r="K1041">
            <v>599.71630319999997</v>
          </cell>
          <cell r="L1041">
            <v>4597.8249912000001</v>
          </cell>
          <cell r="M1041">
            <v>-5482.6100105599999</v>
          </cell>
          <cell r="N1041">
            <v>0.49841909186909089</v>
          </cell>
          <cell r="O1041">
            <v>5517.3899894400001</v>
          </cell>
        </row>
        <row r="1042">
          <cell r="A1042">
            <v>22100000</v>
          </cell>
          <cell r="B1042" t="str">
            <v>Работа санитарного врача, врача - эпидемиолога  (1 час)</v>
          </cell>
          <cell r="C1042">
            <v>355</v>
          </cell>
          <cell r="D1042">
            <v>1</v>
          </cell>
          <cell r="E1042">
            <v>74.591580000000008</v>
          </cell>
          <cell r="F1042">
            <v>0</v>
          </cell>
          <cell r="G1042">
            <v>74.591580000000008</v>
          </cell>
          <cell r="H1042">
            <v>25.361137200000005</v>
          </cell>
          <cell r="I1042">
            <v>99.952717200000009</v>
          </cell>
          <cell r="K1042">
            <v>14.992907580000001</v>
          </cell>
          <cell r="L1042">
            <v>114.94562478</v>
          </cell>
          <cell r="M1042">
            <v>-217.06525026400001</v>
          </cell>
          <cell r="N1042">
            <v>0.61145140919436625</v>
          </cell>
          <cell r="O1042">
            <v>137.93474973599999</v>
          </cell>
        </row>
        <row r="1043">
          <cell r="A1043">
            <v>22000040</v>
          </cell>
          <cell r="B1043" t="str">
            <v>Подготовка заключения к протоколу лабораторных испытаний</v>
          </cell>
          <cell r="C1043">
            <v>365</v>
          </cell>
          <cell r="D1043">
            <v>1.2</v>
          </cell>
          <cell r="E1043">
            <v>89.509895999999998</v>
          </cell>
          <cell r="F1043">
            <v>0</v>
          </cell>
          <cell r="G1043">
            <v>89.509895999999998</v>
          </cell>
          <cell r="H1043">
            <v>30.433364640000001</v>
          </cell>
          <cell r="I1043">
            <v>119.94326064000001</v>
          </cell>
          <cell r="K1043">
            <v>17.991489095999999</v>
          </cell>
          <cell r="L1043">
            <v>137.93474973600001</v>
          </cell>
          <cell r="M1043">
            <v>-199.47830031679999</v>
          </cell>
          <cell r="N1043">
            <v>0.5465158912789041</v>
          </cell>
          <cell r="O1043">
            <v>165.52169968320001</v>
          </cell>
        </row>
        <row r="1044">
          <cell r="A1044">
            <v>22000043</v>
          </cell>
          <cell r="B1044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44">
            <v>2685</v>
          </cell>
          <cell r="D1044">
            <v>10</v>
          </cell>
          <cell r="E1044">
            <v>745.91579999999999</v>
          </cell>
          <cell r="F1044">
            <v>0</v>
          </cell>
          <cell r="G1044">
            <v>745.91579999999999</v>
          </cell>
          <cell r="H1044">
            <v>253.61137200000002</v>
          </cell>
          <cell r="I1044">
            <v>999.52717200000006</v>
          </cell>
          <cell r="K1044">
            <v>149.92907579999999</v>
          </cell>
          <cell r="L1044">
            <v>1149.4562478</v>
          </cell>
          <cell r="M1044">
            <v>-1305.65250264</v>
          </cell>
          <cell r="N1044">
            <v>0.48627653729608938</v>
          </cell>
          <cell r="O1044">
            <v>1379.34749736</v>
          </cell>
        </row>
        <row r="1045">
          <cell r="A1045">
            <v>22000044</v>
          </cell>
          <cell r="B1045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45">
            <v>1245</v>
          </cell>
          <cell r="D1045">
            <v>6</v>
          </cell>
          <cell r="E1045">
            <v>447.54948000000002</v>
          </cell>
          <cell r="F1045">
            <v>0</v>
          </cell>
          <cell r="G1045">
            <v>447.54948000000002</v>
          </cell>
          <cell r="H1045">
            <v>152.16682320000001</v>
          </cell>
          <cell r="I1045">
            <v>599.71630320000008</v>
          </cell>
          <cell r="K1045">
            <v>89.957445480000004</v>
          </cell>
          <cell r="L1045">
            <v>689.67374868000013</v>
          </cell>
          <cell r="M1045">
            <v>-417.39150158399991</v>
          </cell>
          <cell r="N1045">
            <v>0.33525421813975897</v>
          </cell>
          <cell r="O1045">
            <v>827.60849841600009</v>
          </cell>
        </row>
        <row r="1046">
          <cell r="A1046">
            <v>22000045</v>
          </cell>
          <cell r="B1046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46">
            <v>510</v>
          </cell>
          <cell r="D1046">
            <v>2.2000000000000002</v>
          </cell>
          <cell r="E1046">
            <v>164.10147600000002</v>
          </cell>
          <cell r="F1046">
            <v>0</v>
          </cell>
          <cell r="G1046">
            <v>164.10147600000002</v>
          </cell>
          <cell r="H1046">
            <v>55.794501840000009</v>
          </cell>
          <cell r="I1046">
            <v>219.89597784000003</v>
          </cell>
          <cell r="K1046">
            <v>32.984396676000003</v>
          </cell>
          <cell r="L1046">
            <v>252.88037451600002</v>
          </cell>
          <cell r="M1046">
            <v>-206.5435505808</v>
          </cell>
          <cell r="N1046">
            <v>0.40498735408000003</v>
          </cell>
          <cell r="O1046">
            <v>303.4564494192</v>
          </cell>
        </row>
        <row r="1047">
          <cell r="A1047">
            <v>22000047</v>
          </cell>
          <cell r="B1047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47">
            <v>80</v>
          </cell>
          <cell r="D1047">
            <v>0.4</v>
          </cell>
          <cell r="E1047">
            <v>29.836632000000002</v>
          </cell>
          <cell r="F1047">
            <v>0</v>
          </cell>
          <cell r="G1047">
            <v>29.836632000000002</v>
          </cell>
          <cell r="H1047">
            <v>10.144454880000001</v>
          </cell>
          <cell r="I1047">
            <v>39.981086880000007</v>
          </cell>
          <cell r="K1047">
            <v>5.9971630320000004</v>
          </cell>
          <cell r="L1047">
            <v>45.97824991200001</v>
          </cell>
          <cell r="M1047">
            <v>-24.826100105599991</v>
          </cell>
          <cell r="N1047">
            <v>0.31032625131999991</v>
          </cell>
          <cell r="O1047">
            <v>55.173899894400009</v>
          </cell>
        </row>
        <row r="1048">
          <cell r="A1048">
            <v>22000117</v>
          </cell>
          <cell r="B1048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48">
            <v>4230</v>
          </cell>
          <cell r="D1048">
            <v>18</v>
          </cell>
          <cell r="E1048">
            <v>1342.6484400000002</v>
          </cell>
          <cell r="F1048">
            <v>0</v>
          </cell>
          <cell r="G1048">
            <v>1342.6484400000002</v>
          </cell>
          <cell r="H1048">
            <v>456.50046960000009</v>
          </cell>
          <cell r="I1048">
            <v>1799.1489096000003</v>
          </cell>
          <cell r="K1048">
            <v>269.87233644000003</v>
          </cell>
          <cell r="L1048">
            <v>2069.0212460400003</v>
          </cell>
          <cell r="M1048">
            <v>-1747.1745047519998</v>
          </cell>
          <cell r="N1048">
            <v>0.41304361814468082</v>
          </cell>
          <cell r="O1048">
            <v>2482.8254952480002</v>
          </cell>
        </row>
        <row r="1049">
          <cell r="A1049">
            <v>22000049</v>
          </cell>
          <cell r="B1049" t="str">
            <v>Обследование объекта в рамках производственного контроля с отбором проб (от 1 до 10)</v>
          </cell>
          <cell r="C1049">
            <v>230</v>
          </cell>
          <cell r="D1049">
            <v>1.5</v>
          </cell>
          <cell r="E1049">
            <v>111.88737</v>
          </cell>
          <cell r="F1049">
            <v>0</v>
          </cell>
          <cell r="G1049">
            <v>111.88737</v>
          </cell>
          <cell r="H1049">
            <v>38.041705800000003</v>
          </cell>
          <cell r="I1049">
            <v>149.92907580000002</v>
          </cell>
          <cell r="K1049">
            <v>22.489361370000001</v>
          </cell>
          <cell r="L1049">
            <v>172.41843717000003</v>
          </cell>
          <cell r="M1049">
            <v>-23.097875395999978</v>
          </cell>
          <cell r="N1049">
            <v>0</v>
          </cell>
          <cell r="O1049">
            <v>206.90212460400002</v>
          </cell>
        </row>
        <row r="1050">
          <cell r="A1050">
            <v>22000050</v>
          </cell>
          <cell r="B1050" t="str">
            <v>Обследование объекта в рамках производственного контроля с отбором проб (от 11 до 20)</v>
          </cell>
          <cell r="C1050">
            <v>402</v>
          </cell>
          <cell r="D1050">
            <v>3</v>
          </cell>
          <cell r="E1050">
            <v>223.77474000000001</v>
          </cell>
          <cell r="F1050">
            <v>0</v>
          </cell>
          <cell r="G1050">
            <v>223.77474000000001</v>
          </cell>
          <cell r="H1050">
            <v>76.083411600000005</v>
          </cell>
          <cell r="I1050">
            <v>299.85815160000004</v>
          </cell>
          <cell r="K1050">
            <v>44.978722740000002</v>
          </cell>
          <cell r="L1050">
            <v>344.83687434000007</v>
          </cell>
          <cell r="M1050">
            <v>11.804249208000044</v>
          </cell>
          <cell r="N1050">
            <v>0</v>
          </cell>
          <cell r="O1050">
            <v>413.80424920800004</v>
          </cell>
        </row>
        <row r="1051">
          <cell r="A1051">
            <v>22000051</v>
          </cell>
          <cell r="B1051" t="str">
            <v>Обследование объекта в рамках производственного контроля с отбором проб (более 20)</v>
          </cell>
          <cell r="C1051">
            <v>517</v>
          </cell>
          <cell r="D1051">
            <v>3.75</v>
          </cell>
          <cell r="E1051">
            <v>279.71842500000002</v>
          </cell>
          <cell r="F1051">
            <v>0</v>
          </cell>
          <cell r="G1051">
            <v>279.71842500000002</v>
          </cell>
          <cell r="H1051">
            <v>95.104264500000014</v>
          </cell>
          <cell r="I1051">
            <v>374.82268950000002</v>
          </cell>
          <cell r="K1051">
            <v>56.223403425000001</v>
          </cell>
          <cell r="L1051">
            <v>431.04609292500004</v>
          </cell>
          <cell r="M1051">
            <v>0.25531151000006957</v>
          </cell>
          <cell r="N1051">
            <v>0</v>
          </cell>
          <cell r="O1051">
            <v>517.25531151000007</v>
          </cell>
        </row>
        <row r="1052">
          <cell r="A1052">
            <v>22000055</v>
          </cell>
          <cell r="B1052" t="str">
            <v>Рассмотрение материалов на размещение ПРТО.</v>
          </cell>
          <cell r="C1052">
            <v>8650</v>
          </cell>
          <cell r="D1052">
            <v>53</v>
          </cell>
          <cell r="E1052">
            <v>3953.35374</v>
          </cell>
          <cell r="F1052">
            <v>0</v>
          </cell>
          <cell r="G1052">
            <v>3953.35374</v>
          </cell>
          <cell r="H1052">
            <v>1344.1402716</v>
          </cell>
          <cell r="I1052">
            <v>5297.4940115999998</v>
          </cell>
          <cell r="K1052">
            <v>794.6241017399999</v>
          </cell>
          <cell r="L1052">
            <v>6092.1181133399996</v>
          </cell>
          <cell r="M1052">
            <v>-1339.4582639920009</v>
          </cell>
          <cell r="N1052">
            <v>0.15485066635745676</v>
          </cell>
          <cell r="O1052">
            <v>7310.5417360079991</v>
          </cell>
        </row>
        <row r="1053">
          <cell r="A1053">
            <v>22000056</v>
          </cell>
          <cell r="B1053" t="str">
            <v>Рассмотрение материалов на использование ПРТО с представленными протоколами измерений сторонними организациями</v>
          </cell>
          <cell r="C1053">
            <v>1730</v>
          </cell>
          <cell r="D1053">
            <v>25</v>
          </cell>
          <cell r="E1053">
            <v>1864.7895000000001</v>
          </cell>
          <cell r="F1053">
            <v>0</v>
          </cell>
          <cell r="G1053">
            <v>1864.7895000000001</v>
          </cell>
          <cell r="H1053">
            <v>634.02843000000007</v>
          </cell>
          <cell r="I1053">
            <v>2498.8179300000002</v>
          </cell>
          <cell r="K1053">
            <v>374.82268950000002</v>
          </cell>
          <cell r="L1053">
            <v>2873.6406195</v>
          </cell>
          <cell r="M1053">
            <v>1718.3687433999999</v>
          </cell>
          <cell r="N1053">
            <v>-0.99327673028901731</v>
          </cell>
          <cell r="O1053">
            <v>3448.3687433999999</v>
          </cell>
        </row>
        <row r="1054">
          <cell r="A1054">
            <v>22000057</v>
          </cell>
          <cell r="B1054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4">
            <v>5530</v>
          </cell>
          <cell r="D1054">
            <v>25</v>
          </cell>
          <cell r="E1054">
            <v>1864.7895000000001</v>
          </cell>
          <cell r="F1054">
            <v>0</v>
          </cell>
          <cell r="G1054">
            <v>1864.7895000000001</v>
          </cell>
          <cell r="H1054">
            <v>634.02843000000007</v>
          </cell>
          <cell r="I1054">
            <v>2498.8179300000002</v>
          </cell>
          <cell r="K1054">
            <v>374.82268950000002</v>
          </cell>
          <cell r="L1054">
            <v>2873.6406195</v>
          </cell>
          <cell r="M1054">
            <v>-2081.6312566000001</v>
          </cell>
          <cell r="N1054">
            <v>0</v>
          </cell>
          <cell r="O1054">
            <v>3448.3687433999999</v>
          </cell>
        </row>
        <row r="1055">
          <cell r="A1055">
            <v>22000058</v>
          </cell>
          <cell r="B1055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5">
            <v>5450</v>
          </cell>
          <cell r="D1055">
            <v>25</v>
          </cell>
          <cell r="E1055">
            <v>1864.7895000000001</v>
          </cell>
          <cell r="F1055">
            <v>1</v>
          </cell>
          <cell r="G1055">
            <v>1865.7895000000001</v>
          </cell>
          <cell r="H1055">
            <v>634.3684300000001</v>
          </cell>
          <cell r="I1055">
            <v>2500.1579300000003</v>
          </cell>
          <cell r="K1055">
            <v>375.02368950000005</v>
          </cell>
          <cell r="L1055">
            <v>2875.1816195000001</v>
          </cell>
          <cell r="M1055">
            <v>-1999.7820566</v>
          </cell>
          <cell r="N1055">
            <v>1</v>
          </cell>
          <cell r="O1055">
            <v>3450.2179434</v>
          </cell>
        </row>
        <row r="1056">
          <cell r="A1056">
            <v>22000031</v>
          </cell>
          <cell r="B1056" t="str">
            <v>Проведение санитарно-эпидемиологической экспертизы, методик, программ и режимов воспитания и обучения</v>
          </cell>
          <cell r="C1056">
            <v>3020</v>
          </cell>
          <cell r="D1056">
            <v>9</v>
          </cell>
          <cell r="E1056">
            <v>671.32422000000008</v>
          </cell>
          <cell r="F1056">
            <v>2</v>
          </cell>
          <cell r="G1056">
            <v>673.32422000000008</v>
          </cell>
          <cell r="H1056">
            <v>228.93023480000005</v>
          </cell>
          <cell r="I1056">
            <v>902.25445480000008</v>
          </cell>
          <cell r="K1056">
            <v>135.33816822</v>
          </cell>
          <cell r="L1056">
            <v>1037.59262302</v>
          </cell>
          <cell r="M1056">
            <v>-1774.8888523759999</v>
          </cell>
          <cell r="N1056">
            <v>2</v>
          </cell>
          <cell r="O1056">
            <v>1245.1111476240001</v>
          </cell>
        </row>
        <row r="1057">
          <cell r="A1057">
            <v>22000060</v>
          </cell>
          <cell r="B1057" t="str">
            <v>Оформление протокола лабораторных испытаний</v>
          </cell>
          <cell r="C1057">
            <v>34</v>
          </cell>
          <cell r="D1057">
            <v>0.11700000000000001</v>
          </cell>
          <cell r="E1057">
            <v>8.7272148600000001</v>
          </cell>
          <cell r="F1057">
            <v>2.2200000000000002</v>
          </cell>
          <cell r="G1057">
            <v>10.947214860000001</v>
          </cell>
          <cell r="H1057">
            <v>3.7220530524000006</v>
          </cell>
          <cell r="I1057">
            <v>14.669267912400002</v>
          </cell>
          <cell r="K1057">
            <v>2.2003901868600004</v>
          </cell>
          <cell r="L1057">
            <v>16.869658099260004</v>
          </cell>
          <cell r="M1057">
            <v>-13.756410280887994</v>
          </cell>
          <cell r="N1057">
            <v>0</v>
          </cell>
          <cell r="O1057">
            <v>20.243589719112006</v>
          </cell>
        </row>
        <row r="1058">
          <cell r="A1058">
            <v>22000038</v>
          </cell>
          <cell r="B1058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58">
            <v>2050</v>
          </cell>
          <cell r="D1058">
            <v>16</v>
          </cell>
          <cell r="E1058">
            <v>1193.4652800000001</v>
          </cell>
          <cell r="G1058">
            <v>1193.4652800000001</v>
          </cell>
          <cell r="H1058">
            <v>405.77819520000008</v>
          </cell>
          <cell r="I1058">
            <v>1599.2434752000001</v>
          </cell>
          <cell r="K1058">
            <v>239.88652128000001</v>
          </cell>
          <cell r="L1058">
            <v>1839.12999648</v>
          </cell>
          <cell r="M1058">
            <v>156.95599577599978</v>
          </cell>
          <cell r="N1058">
            <v>1</v>
          </cell>
          <cell r="O1058">
            <v>2206.9559957759998</v>
          </cell>
        </row>
        <row r="1059">
          <cell r="A1059">
            <v>22000011</v>
          </cell>
          <cell r="B1059" t="str">
            <v>Возмещение стоимости услуг по выдаче дубликатов актов, счетов-фактур, протоколов на оказанные услуги за 1 лист</v>
          </cell>
          <cell r="C1059">
            <v>86</v>
          </cell>
          <cell r="D1059">
            <v>0.2</v>
          </cell>
          <cell r="E1059">
            <v>14.918316000000001</v>
          </cell>
          <cell r="F1059">
            <v>0</v>
          </cell>
          <cell r="G1059">
            <v>14.918316000000001</v>
          </cell>
          <cell r="H1059">
            <v>5.0722274400000007</v>
          </cell>
          <cell r="I1059">
            <v>19.990543440000003</v>
          </cell>
          <cell r="K1059">
            <v>2.9985815160000002</v>
          </cell>
          <cell r="L1059">
            <v>22.989124956000005</v>
          </cell>
          <cell r="M1059">
            <v>-58.413050052799996</v>
          </cell>
          <cell r="N1059">
            <v>0.67922151224186045</v>
          </cell>
          <cell r="O1059">
            <v>27.586949947200004</v>
          </cell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2800</v>
          </cell>
          <cell r="D1060">
            <v>20</v>
          </cell>
          <cell r="E1060">
            <v>1491.8316</v>
          </cell>
          <cell r="F1060">
            <v>0</v>
          </cell>
          <cell r="G1060">
            <v>1491.8316</v>
          </cell>
          <cell r="H1060">
            <v>507.22274400000003</v>
          </cell>
          <cell r="I1060">
            <v>1999.0543440000001</v>
          </cell>
          <cell r="K1060">
            <v>299.85815159999999</v>
          </cell>
          <cell r="L1060">
            <v>2298.9124956000001</v>
          </cell>
          <cell r="M1060">
            <v>-41.305005279999932</v>
          </cell>
          <cell r="N1060">
            <v>1.4751787599999976E-2</v>
          </cell>
          <cell r="O1060">
            <v>2758.6949947200001</v>
          </cell>
        </row>
        <row r="1061">
          <cell r="A1061">
            <v>22000061</v>
          </cell>
          <cell r="B1061" t="str">
            <v>Подготовка экспертного заключения на соответствие объекта санитарным требованиям без цели лицензирования</v>
          </cell>
          <cell r="C1061">
            <v>3020</v>
          </cell>
          <cell r="D1061">
            <v>10</v>
          </cell>
          <cell r="E1061">
            <v>745.91579999999999</v>
          </cell>
          <cell r="G1061">
            <v>745.91579999999999</v>
          </cell>
          <cell r="H1061">
            <v>253.61137200000002</v>
          </cell>
          <cell r="I1061">
            <v>999.52717200000006</v>
          </cell>
          <cell r="K1061">
            <v>149.92907579999999</v>
          </cell>
          <cell r="L1061">
            <v>1149.4562478</v>
          </cell>
          <cell r="M1061">
            <v>-1640.65250264</v>
          </cell>
          <cell r="N1061">
            <v>0.54326241809271525</v>
          </cell>
          <cell r="O1061">
            <v>1379.34749736</v>
          </cell>
        </row>
        <row r="1062">
          <cell r="A1062">
            <v>22000041</v>
          </cell>
          <cell r="B1062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2">
            <v>2220</v>
          </cell>
          <cell r="D1062">
            <v>10</v>
          </cell>
          <cell r="E1062">
            <v>745.91579999999999</v>
          </cell>
          <cell r="G1062">
            <v>745.91579999999999</v>
          </cell>
          <cell r="H1062">
            <v>253.61137200000002</v>
          </cell>
          <cell r="I1062">
            <v>999.52717200000006</v>
          </cell>
          <cell r="K1062">
            <v>149.92907579999999</v>
          </cell>
          <cell r="L1062">
            <v>1149.4562478</v>
          </cell>
          <cell r="M1062">
            <v>-840.65250263999997</v>
          </cell>
          <cell r="O1062">
            <v>1379.34749736</v>
          </cell>
        </row>
        <row r="1063">
          <cell r="A1063">
            <v>22000042</v>
          </cell>
          <cell r="B1063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3">
            <v>1540</v>
          </cell>
          <cell r="D1063">
            <v>7</v>
          </cell>
          <cell r="E1063">
            <v>522.14106000000004</v>
          </cell>
          <cell r="G1063">
            <v>522.14106000000004</v>
          </cell>
          <cell r="H1063">
            <v>177.52796040000001</v>
          </cell>
          <cell r="I1063">
            <v>699.66902040000002</v>
          </cell>
          <cell r="K1063">
            <v>104.95035306</v>
          </cell>
          <cell r="L1063">
            <v>804.61937346000002</v>
          </cell>
          <cell r="M1063">
            <v>-574.45675184800007</v>
          </cell>
          <cell r="O1063">
            <v>965.54324815199993</v>
          </cell>
        </row>
        <row r="1064">
          <cell r="A1064" t="str">
            <v>Отдел социально-гигиенического мониторинга и оценки риска</v>
          </cell>
        </row>
        <row r="1065">
          <cell r="A1065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</row>
        <row r="1066">
          <cell r="A1066">
            <v>27000104</v>
          </cell>
          <cell r="B1066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66">
            <v>2688</v>
          </cell>
          <cell r="D1066">
            <v>14</v>
          </cell>
          <cell r="E1066">
            <v>1328.4566399999999</v>
          </cell>
          <cell r="F1066">
            <v>0</v>
          </cell>
          <cell r="G1066">
            <v>1328.4566399999999</v>
          </cell>
          <cell r="H1066">
            <v>451.67525760000001</v>
          </cell>
          <cell r="I1066">
            <v>1780.1318975999998</v>
          </cell>
          <cell r="K1066">
            <v>267.01978463999995</v>
          </cell>
          <cell r="L1066">
            <v>2047.1516822399997</v>
          </cell>
          <cell r="M1066">
            <v>-231.41798131200039</v>
          </cell>
          <cell r="N1066">
            <v>8.6092999000000142E-2</v>
          </cell>
          <cell r="O1066">
            <v>2456.5820186879996</v>
          </cell>
        </row>
        <row r="1067">
          <cell r="A1067">
            <v>27000204</v>
          </cell>
          <cell r="B1067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67">
            <v>2638</v>
          </cell>
          <cell r="D1067">
            <v>14</v>
          </cell>
          <cell r="E1067">
            <v>1328.4566399999999</v>
          </cell>
          <cell r="F1067">
            <v>0</v>
          </cell>
          <cell r="G1067">
            <v>1328.4566399999999</v>
          </cell>
          <cell r="H1067">
            <v>451.67525760000001</v>
          </cell>
          <cell r="I1067">
            <v>1780.1318975999998</v>
          </cell>
          <cell r="K1067">
            <v>267.01978463999995</v>
          </cell>
          <cell r="L1067">
            <v>2047.1516822399997</v>
          </cell>
          <cell r="M1067">
            <v>-181.41798131200039</v>
          </cell>
          <cell r="N1067">
            <v>6.8771031581501288E-2</v>
          </cell>
          <cell r="O1067">
            <v>2456.5820186879996</v>
          </cell>
        </row>
        <row r="1068">
          <cell r="A1068">
            <v>27000304</v>
          </cell>
          <cell r="B1068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68">
            <v>2607</v>
          </cell>
          <cell r="D1068">
            <v>14</v>
          </cell>
          <cell r="E1068">
            <v>1328.4566399999999</v>
          </cell>
          <cell r="F1068">
            <v>0</v>
          </cell>
          <cell r="G1068">
            <v>1328.4566399999999</v>
          </cell>
          <cell r="H1068">
            <v>451.67525760000001</v>
          </cell>
          <cell r="I1068">
            <v>1780.1318975999998</v>
          </cell>
          <cell r="K1068">
            <v>267.01978463999995</v>
          </cell>
          <cell r="L1068">
            <v>2047.1516822399997</v>
          </cell>
          <cell r="M1068">
            <v>-150.41798131200039</v>
          </cell>
          <cell r="N1068">
            <v>5.769772969390119E-2</v>
          </cell>
          <cell r="O1068">
            <v>2456.5820186879996</v>
          </cell>
        </row>
        <row r="1069">
          <cell r="A1069">
            <v>27000404</v>
          </cell>
          <cell r="B1069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69">
            <v>2525</v>
          </cell>
          <cell r="D1069">
            <v>14</v>
          </cell>
          <cell r="E1069">
            <v>1328.4566399999999</v>
          </cell>
          <cell r="F1069">
            <v>0</v>
          </cell>
          <cell r="G1069">
            <v>1328.4566399999999</v>
          </cell>
          <cell r="H1069">
            <v>451.67525760000001</v>
          </cell>
          <cell r="I1069">
            <v>1780.1318975999998</v>
          </cell>
          <cell r="K1069">
            <v>267.01978463999995</v>
          </cell>
          <cell r="L1069">
            <v>2047.1516822399997</v>
          </cell>
          <cell r="M1069">
            <v>-68.417981312000393</v>
          </cell>
          <cell r="N1069">
            <v>2.7096230222574413E-2</v>
          </cell>
          <cell r="O1069">
            <v>2456.5820186879996</v>
          </cell>
        </row>
        <row r="1070">
          <cell r="A1070">
            <v>27000504</v>
          </cell>
          <cell r="B1070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70">
            <v>2499</v>
          </cell>
          <cell r="D1070">
            <v>14</v>
          </cell>
          <cell r="E1070">
            <v>1328.4566399999999</v>
          </cell>
          <cell r="F1070">
            <v>0</v>
          </cell>
          <cell r="G1070">
            <v>1328.4566399999999</v>
          </cell>
          <cell r="H1070">
            <v>451.67525760000001</v>
          </cell>
          <cell r="I1070">
            <v>1780.1318975999998</v>
          </cell>
          <cell r="K1070">
            <v>267.01978463999995</v>
          </cell>
          <cell r="L1070">
            <v>2047.1516822399997</v>
          </cell>
          <cell r="M1070">
            <v>-42.417981312000393</v>
          </cell>
          <cell r="N1070">
            <v>1.6973982117647217E-2</v>
          </cell>
          <cell r="O1070">
            <v>2456.5820186879996</v>
          </cell>
        </row>
        <row r="1071">
          <cell r="A1071">
            <v>27000604</v>
          </cell>
          <cell r="B1071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71">
            <v>2473</v>
          </cell>
          <cell r="D1071">
            <v>14</v>
          </cell>
          <cell r="E1071">
            <v>1328.4566399999999</v>
          </cell>
          <cell r="F1071">
            <v>0</v>
          </cell>
          <cell r="G1071">
            <v>1328.4566399999999</v>
          </cell>
          <cell r="H1071">
            <v>451.67525760000001</v>
          </cell>
          <cell r="I1071">
            <v>1780.1318975999998</v>
          </cell>
          <cell r="K1071">
            <v>267.01978463999995</v>
          </cell>
          <cell r="L1071">
            <v>2047.1516822399997</v>
          </cell>
          <cell r="M1071">
            <v>-16.417981312000393</v>
          </cell>
          <cell r="N1071">
            <v>6.6388925644967215E-3</v>
          </cell>
          <cell r="O1071">
            <v>2456.5820186879996</v>
          </cell>
        </row>
        <row r="1072">
          <cell r="A1072">
            <v>27000704</v>
          </cell>
          <cell r="B1072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72">
            <v>2400</v>
          </cell>
          <cell r="D1072">
            <v>14</v>
          </cell>
          <cell r="E1072">
            <v>1328.4566399999999</v>
          </cell>
          <cell r="F1072">
            <v>0</v>
          </cell>
          <cell r="G1072">
            <v>1328.4566399999999</v>
          </cell>
          <cell r="H1072">
            <v>451.67525760000001</v>
          </cell>
          <cell r="I1072">
            <v>1780.1318975999998</v>
          </cell>
          <cell r="K1072">
            <v>267.01978463999995</v>
          </cell>
          <cell r="L1072">
            <v>2047.1516822399997</v>
          </cell>
          <cell r="M1072">
            <v>56.582018687999607</v>
          </cell>
          <cell r="N1072">
            <v>-2.3575841119999837E-2</v>
          </cell>
          <cell r="O1072">
            <v>2456.5820186879996</v>
          </cell>
        </row>
        <row r="1073">
          <cell r="A1073" t="str">
            <v>Характеристика предприятия, как источника загрязнения атмосферного воздуха</v>
          </cell>
        </row>
        <row r="1074">
          <cell r="A1074">
            <v>27000009</v>
          </cell>
          <cell r="B1074" t="str">
            <v>Формирование базы данных по источникам  выбросов предприятия в программном комплексе "Эколог" - 1-20 источников</v>
          </cell>
          <cell r="C1074">
            <v>2714</v>
          </cell>
          <cell r="D1074">
            <v>15</v>
          </cell>
          <cell r="E1074">
            <v>1423.3463999999999</v>
          </cell>
          <cell r="F1074">
            <v>1</v>
          </cell>
          <cell r="G1074">
            <v>1424.3463999999999</v>
          </cell>
          <cell r="H1074">
            <v>484.27777600000002</v>
          </cell>
          <cell r="I1074">
            <v>1908.6241759999998</v>
          </cell>
          <cell r="K1074">
            <v>286.29362639999994</v>
          </cell>
          <cell r="L1074">
            <v>2194.9178023999998</v>
          </cell>
          <cell r="M1074">
            <v>-80.098637120000149</v>
          </cell>
          <cell r="N1074">
            <v>2.9513130847457682E-2</v>
          </cell>
          <cell r="O1074">
            <v>2633.9013628799999</v>
          </cell>
        </row>
        <row r="1075">
          <cell r="A1075">
            <v>27000109</v>
          </cell>
          <cell r="B1075" t="str">
            <v>Формирование базы данных по источникам  выбросов предприятия в программном комплексе "Эколог" - 21-30 источников</v>
          </cell>
          <cell r="C1075">
            <v>2688</v>
          </cell>
          <cell r="D1075">
            <v>15</v>
          </cell>
          <cell r="E1075">
            <v>1423.3463999999999</v>
          </cell>
          <cell r="F1075">
            <v>0</v>
          </cell>
          <cell r="G1075">
            <v>1423.3463999999999</v>
          </cell>
          <cell r="H1075">
            <v>483.93777599999999</v>
          </cell>
          <cell r="I1075">
            <v>1907.2841759999999</v>
          </cell>
          <cell r="K1075">
            <v>286.09262639999997</v>
          </cell>
          <cell r="L1075">
            <v>2193.3768024000001</v>
          </cell>
          <cell r="M1075">
            <v>-55.947837119999804</v>
          </cell>
          <cell r="N1075">
            <v>2.0813927499999926E-2</v>
          </cell>
          <cell r="O1075">
            <v>2632.0521628800002</v>
          </cell>
        </row>
        <row r="1076">
          <cell r="A1076">
            <v>27000209</v>
          </cell>
          <cell r="B1076" t="str">
            <v>Формирование базы данных по источникам  выбросов предприятия в программном комплексе "Эколог" - 31-40 источников</v>
          </cell>
          <cell r="C1076">
            <v>2638</v>
          </cell>
          <cell r="D1076">
            <v>15</v>
          </cell>
          <cell r="E1076">
            <v>1423.3463999999999</v>
          </cell>
          <cell r="F1076">
            <v>0</v>
          </cell>
          <cell r="G1076">
            <v>1423.3463999999999</v>
          </cell>
          <cell r="H1076">
            <v>483.93777599999999</v>
          </cell>
          <cell r="I1076">
            <v>1907.2841759999999</v>
          </cell>
          <cell r="K1076">
            <v>286.09262639999997</v>
          </cell>
          <cell r="L1076">
            <v>2193.3768024000001</v>
          </cell>
          <cell r="M1076">
            <v>-5.9478371199998037</v>
          </cell>
          <cell r="N1076">
            <v>2.2546766944654298E-3</v>
          </cell>
          <cell r="O1076">
            <v>2632.0521628800002</v>
          </cell>
        </row>
        <row r="1077">
          <cell r="A1077">
            <v>27000309</v>
          </cell>
          <cell r="B1077" t="str">
            <v>Формирование базы данных по источникам  выбросов предприятия в программном комплексе "Эколог" - 41-50 источников</v>
          </cell>
          <cell r="C1077">
            <v>2605</v>
          </cell>
          <cell r="D1077">
            <v>15</v>
          </cell>
          <cell r="E1077">
            <v>1423.3463999999999</v>
          </cell>
          <cell r="F1077">
            <v>0</v>
          </cell>
          <cell r="G1077">
            <v>1423.3463999999999</v>
          </cell>
          <cell r="H1077">
            <v>483.93777599999999</v>
          </cell>
          <cell r="I1077">
            <v>1907.2841759999999</v>
          </cell>
          <cell r="K1077">
            <v>286.09262639999997</v>
          </cell>
          <cell r="L1077">
            <v>2193.3768024000001</v>
          </cell>
          <cell r="M1077">
            <v>27.052162880000196</v>
          </cell>
          <cell r="N1077">
            <v>-1.0384707439539422E-2</v>
          </cell>
          <cell r="O1077">
            <v>2632.0521628800002</v>
          </cell>
        </row>
        <row r="1078">
          <cell r="A1078">
            <v>27000409</v>
          </cell>
          <cell r="B1078" t="str">
            <v>Формирование базы данных по источникам  выбросов предприятия в программном комплексе "Эколог" - 51-60 источников</v>
          </cell>
          <cell r="C1078">
            <v>2651</v>
          </cell>
          <cell r="D1078">
            <v>15</v>
          </cell>
          <cell r="E1078">
            <v>1423.3463999999999</v>
          </cell>
          <cell r="F1078">
            <v>0</v>
          </cell>
          <cell r="G1078">
            <v>1423.3463999999999</v>
          </cell>
          <cell r="H1078">
            <v>483.93777599999999</v>
          </cell>
          <cell r="I1078">
            <v>1907.2841759999999</v>
          </cell>
          <cell r="K1078">
            <v>286.09262639999997</v>
          </cell>
          <cell r="L1078">
            <v>2193.3768024000001</v>
          </cell>
          <cell r="M1078">
            <v>-18.947837119999804</v>
          </cell>
          <cell r="N1078">
            <v>7.1474300716709935E-3</v>
          </cell>
          <cell r="O1078">
            <v>2632.0521628800002</v>
          </cell>
        </row>
        <row r="1079">
          <cell r="A1079">
            <v>27000509</v>
          </cell>
          <cell r="B1079" t="str">
            <v>Формирование базы данных по источникам  выбросов предприятия в программном комплексе "Эколог" - 61-80 источников</v>
          </cell>
          <cell r="C1079">
            <v>2512</v>
          </cell>
          <cell r="D1079">
            <v>15</v>
          </cell>
          <cell r="E1079">
            <v>1423.3463999999999</v>
          </cell>
          <cell r="F1079">
            <v>0</v>
          </cell>
          <cell r="G1079">
            <v>1423.3463999999999</v>
          </cell>
          <cell r="H1079">
            <v>483.93777599999999</v>
          </cell>
          <cell r="I1079">
            <v>1907.2841759999999</v>
          </cell>
          <cell r="K1079">
            <v>286.09262639999997</v>
          </cell>
          <cell r="L1079">
            <v>2193.3768024000001</v>
          </cell>
          <cell r="M1079">
            <v>120.0521628800002</v>
          </cell>
          <cell r="N1079">
            <v>-4.779146611464976E-2</v>
          </cell>
          <cell r="O1079">
            <v>2632.0521628800002</v>
          </cell>
        </row>
        <row r="1080">
          <cell r="A1080">
            <v>27000609</v>
          </cell>
          <cell r="B1080" t="str">
            <v>Формирование базы данных по источникам  выбросов предприятия в программном комплексе "Эколог" - 81-100 источников</v>
          </cell>
          <cell r="C1080">
            <v>2473</v>
          </cell>
          <cell r="D1080">
            <v>15</v>
          </cell>
          <cell r="E1080">
            <v>1423.3463999999999</v>
          </cell>
          <cell r="F1080">
            <v>0</v>
          </cell>
          <cell r="G1080">
            <v>1423.3463999999999</v>
          </cell>
          <cell r="H1080">
            <v>483.93777599999999</v>
          </cell>
          <cell r="I1080">
            <v>1907.2841759999999</v>
          </cell>
          <cell r="K1080">
            <v>286.09262639999997</v>
          </cell>
          <cell r="L1080">
            <v>2193.3768024000001</v>
          </cell>
          <cell r="M1080">
            <v>159.0521628800002</v>
          </cell>
          <cell r="N1080">
            <v>-6.4315472252325187E-2</v>
          </cell>
          <cell r="O1080">
            <v>2632.0521628800002</v>
          </cell>
        </row>
        <row r="1081">
          <cell r="A1081">
            <v>27000709</v>
          </cell>
          <cell r="B108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081">
            <v>2400</v>
          </cell>
          <cell r="D1081">
            <v>15</v>
          </cell>
          <cell r="E1081">
            <v>1423.3463999999999</v>
          </cell>
          <cell r="F1081">
            <v>0</v>
          </cell>
          <cell r="G1081">
            <v>1423.3463999999999</v>
          </cell>
          <cell r="H1081">
            <v>483.93777599999999</v>
          </cell>
          <cell r="I1081">
            <v>1907.2841759999999</v>
          </cell>
          <cell r="K1081">
            <v>286.09262639999997</v>
          </cell>
          <cell r="L1081">
            <v>2193.3768024000001</v>
          </cell>
          <cell r="M1081">
            <v>232.0521628800002</v>
          </cell>
          <cell r="N1081">
            <v>-9.6688401200000079E-2</v>
          </cell>
          <cell r="O1081">
            <v>2632.0521628800002</v>
          </cell>
        </row>
        <row r="1082">
          <cell r="A1082">
            <v>27000003</v>
          </cell>
          <cell r="B108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2">
            <v>1431</v>
          </cell>
          <cell r="D1082">
            <v>10</v>
          </cell>
          <cell r="E1082">
            <v>948.89760000000001</v>
          </cell>
          <cell r="F1082">
            <v>0</v>
          </cell>
          <cell r="G1082">
            <v>948.89760000000001</v>
          </cell>
          <cell r="H1082">
            <v>322.62518400000005</v>
          </cell>
          <cell r="I1082">
            <v>1271.522784</v>
          </cell>
          <cell r="K1082">
            <v>190.7284176</v>
          </cell>
          <cell r="L1082">
            <v>1462.2512016000001</v>
          </cell>
          <cell r="M1082">
            <v>323.70144191999998</v>
          </cell>
          <cell r="N1082">
            <v>-0.22620645836477987</v>
          </cell>
          <cell r="O1082">
            <v>1754.70144192</v>
          </cell>
        </row>
        <row r="1083">
          <cell r="A1083">
            <v>27000004</v>
          </cell>
          <cell r="B108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3">
            <v>3122</v>
          </cell>
          <cell r="D1083">
            <v>14</v>
          </cell>
          <cell r="E1083">
            <v>1328.4566399999999</v>
          </cell>
          <cell r="F1083">
            <v>0</v>
          </cell>
          <cell r="G1083">
            <v>1328.4566399999999</v>
          </cell>
          <cell r="H1083">
            <v>451.67525760000001</v>
          </cell>
          <cell r="I1083">
            <v>1780.1318975999998</v>
          </cell>
          <cell r="K1083">
            <v>267.01978463999995</v>
          </cell>
          <cell r="L1083">
            <v>2047.1516822399997</v>
          </cell>
          <cell r="M1083">
            <v>-665.41798131200039</v>
          </cell>
          <cell r="N1083">
            <v>0.21313836685201806</v>
          </cell>
          <cell r="O1083">
            <v>2456.5820186879996</v>
          </cell>
        </row>
        <row r="1084">
          <cell r="A1084">
            <v>27000006</v>
          </cell>
          <cell r="B1084" t="str">
            <v>Характеристика существующих источников загрязнения атмосферы с учетом технологии предприятия - на 1 источник</v>
          </cell>
          <cell r="C1084">
            <v>38</v>
          </cell>
          <cell r="D1084">
            <v>0.3</v>
          </cell>
          <cell r="E1084">
            <v>28.466927999999996</v>
          </cell>
          <cell r="F1084">
            <v>0</v>
          </cell>
          <cell r="G1084">
            <v>28.466927999999996</v>
          </cell>
          <cell r="H1084">
            <v>9.6787555199999993</v>
          </cell>
          <cell r="I1084">
            <v>38.145683519999992</v>
          </cell>
          <cell r="K1084">
            <v>5.7218525279999986</v>
          </cell>
          <cell r="L1084">
            <v>43.867536047999991</v>
          </cell>
          <cell r="M1084">
            <v>14.641043257599989</v>
          </cell>
          <cell r="N1084">
            <v>-0.38529061204210496</v>
          </cell>
          <cell r="O1084">
            <v>52.641043257599989</v>
          </cell>
        </row>
        <row r="1085">
          <cell r="A1085">
            <v>27000010</v>
          </cell>
          <cell r="B1085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5">
            <v>318</v>
          </cell>
          <cell r="D1085">
            <v>2</v>
          </cell>
          <cell r="E1085">
            <v>189.77951999999999</v>
          </cell>
          <cell r="F1085">
            <v>0</v>
          </cell>
          <cell r="G1085">
            <v>189.77951999999999</v>
          </cell>
          <cell r="H1085">
            <v>64.525036799999995</v>
          </cell>
          <cell r="I1085">
            <v>254.3045568</v>
          </cell>
          <cell r="K1085">
            <v>38.145683519999999</v>
          </cell>
          <cell r="L1085">
            <v>292.45024031999998</v>
          </cell>
          <cell r="M1085">
            <v>32.940288383999984</v>
          </cell>
          <cell r="N1085">
            <v>-0.10358581252830183</v>
          </cell>
          <cell r="O1085">
            <v>350.94028838399998</v>
          </cell>
        </row>
        <row r="1086">
          <cell r="A1086">
            <v>27000011</v>
          </cell>
          <cell r="B1086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6">
            <v>318</v>
          </cell>
          <cell r="D1086">
            <v>2</v>
          </cell>
          <cell r="E1086">
            <v>189.77951999999999</v>
          </cell>
          <cell r="F1086">
            <v>0</v>
          </cell>
          <cell r="G1086">
            <v>189.77951999999999</v>
          </cell>
          <cell r="H1086">
            <v>64.525036799999995</v>
          </cell>
          <cell r="I1086">
            <v>254.3045568</v>
          </cell>
          <cell r="K1086">
            <v>38.145683519999999</v>
          </cell>
          <cell r="L1086">
            <v>292.45024031999998</v>
          </cell>
          <cell r="M1086">
            <v>32.940288383999984</v>
          </cell>
          <cell r="N1086">
            <v>-0.10358581252830183</v>
          </cell>
          <cell r="O1086">
            <v>350.94028838399998</v>
          </cell>
        </row>
        <row r="1087">
          <cell r="A1087">
            <v>27000013</v>
          </cell>
          <cell r="B1087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087">
            <v>318</v>
          </cell>
          <cell r="D1087">
            <v>2</v>
          </cell>
          <cell r="E1087">
            <v>189.77951999999999</v>
          </cell>
          <cell r="F1087">
            <v>0</v>
          </cell>
          <cell r="G1087">
            <v>189.77951999999999</v>
          </cell>
          <cell r="H1087">
            <v>64.525036799999995</v>
          </cell>
          <cell r="I1087">
            <v>254.3045568</v>
          </cell>
          <cell r="K1087">
            <v>38.145683519999999</v>
          </cell>
          <cell r="L1087">
            <v>292.45024031999998</v>
          </cell>
          <cell r="M1087">
            <v>32.940288383999984</v>
          </cell>
          <cell r="N1087">
            <v>-0.10358581252830183</v>
          </cell>
          <cell r="O1087">
            <v>350.94028838399998</v>
          </cell>
        </row>
        <row r="1088">
          <cell r="A1088">
            <v>27000015</v>
          </cell>
          <cell r="B1088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088">
            <v>1915</v>
          </cell>
          <cell r="D1088">
            <v>40</v>
          </cell>
          <cell r="E1088">
            <v>3795.5904</v>
          </cell>
          <cell r="F1088">
            <v>0</v>
          </cell>
          <cell r="G1088">
            <v>3795.5904</v>
          </cell>
          <cell r="H1088">
            <v>1290.5007360000002</v>
          </cell>
          <cell r="I1088">
            <v>5086.091136</v>
          </cell>
          <cell r="K1088">
            <v>762.9136704</v>
          </cell>
          <cell r="L1088">
            <v>5849.0048064000002</v>
          </cell>
          <cell r="M1088">
            <v>5103.8057676799999</v>
          </cell>
          <cell r="N1088">
            <v>-2.6651727246370758</v>
          </cell>
          <cell r="O1088">
            <v>7018.8057676799999</v>
          </cell>
        </row>
        <row r="1089">
          <cell r="A1089">
            <v>27000016</v>
          </cell>
          <cell r="B1089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089">
            <v>582</v>
          </cell>
          <cell r="D1089">
            <v>4</v>
          </cell>
          <cell r="E1089">
            <v>379.55903999999998</v>
          </cell>
          <cell r="F1089">
            <v>0</v>
          </cell>
          <cell r="G1089">
            <v>379.55903999999998</v>
          </cell>
          <cell r="H1089">
            <v>129.05007359999999</v>
          </cell>
          <cell r="I1089">
            <v>508.6091136</v>
          </cell>
          <cell r="K1089">
            <v>76.291367039999997</v>
          </cell>
          <cell r="L1089">
            <v>584.90048063999996</v>
          </cell>
          <cell r="M1089">
            <v>119.88057676799997</v>
          </cell>
          <cell r="N1089">
            <v>-0.2059803724536082</v>
          </cell>
          <cell r="O1089">
            <v>701.88057676799997</v>
          </cell>
        </row>
        <row r="1090">
          <cell r="A1090">
            <v>27000017</v>
          </cell>
          <cell r="B1090" t="str">
            <v>Оценка зависимости доза-ответ для приоритетных загрязнителей - 1 вещество</v>
          </cell>
          <cell r="C1090">
            <v>582</v>
          </cell>
          <cell r="D1090">
            <v>4</v>
          </cell>
          <cell r="E1090">
            <v>379.55903999999998</v>
          </cell>
          <cell r="F1090">
            <v>0</v>
          </cell>
          <cell r="G1090">
            <v>379.55903999999998</v>
          </cell>
          <cell r="H1090">
            <v>129.05007359999999</v>
          </cell>
          <cell r="I1090">
            <v>508.6091136</v>
          </cell>
          <cell r="K1090">
            <v>76.291367039999997</v>
          </cell>
          <cell r="L1090">
            <v>584.90048063999996</v>
          </cell>
          <cell r="M1090">
            <v>119.88057676799997</v>
          </cell>
          <cell r="N1090">
            <v>-0.2059803724536082</v>
          </cell>
          <cell r="O1090">
            <v>701.88057676799997</v>
          </cell>
        </row>
        <row r="1091">
          <cell r="A1091">
            <v>27000018</v>
          </cell>
          <cell r="B1091" t="str">
            <v>Расчет риска  (острого  и хронического неканцерогенного и канцерогенного) - на 1 вещество</v>
          </cell>
          <cell r="C1091">
            <v>1224</v>
          </cell>
          <cell r="D1091">
            <v>8</v>
          </cell>
          <cell r="E1091">
            <v>759.11807999999996</v>
          </cell>
          <cell r="F1091">
            <v>0</v>
          </cell>
          <cell r="G1091">
            <v>759.11807999999996</v>
          </cell>
          <cell r="H1091">
            <v>258.10014719999998</v>
          </cell>
          <cell r="I1091">
            <v>1017.2182272</v>
          </cell>
          <cell r="K1091">
            <v>152.58273407999999</v>
          </cell>
          <cell r="L1091">
            <v>1169.8009612799999</v>
          </cell>
          <cell r="M1091">
            <v>179.76115353599994</v>
          </cell>
          <cell r="N1091">
            <v>-0.1468636875294117</v>
          </cell>
          <cell r="O1091">
            <v>1403.7611535359999</v>
          </cell>
        </row>
        <row r="1092">
          <cell r="A1092">
            <v>27000019</v>
          </cell>
          <cell r="B1092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092">
            <v>1909</v>
          </cell>
          <cell r="D1092">
            <v>12</v>
          </cell>
          <cell r="E1092">
            <v>1138.6771200000001</v>
          </cell>
          <cell r="F1092">
            <v>0</v>
          </cell>
          <cell r="G1092">
            <v>1138.6771200000001</v>
          </cell>
          <cell r="H1092">
            <v>387.15022080000006</v>
          </cell>
          <cell r="I1092">
            <v>1525.8273408</v>
          </cell>
          <cell r="K1092">
            <v>228.87410112000001</v>
          </cell>
          <cell r="L1092">
            <v>1754.70144192</v>
          </cell>
          <cell r="M1092">
            <v>196.64173030399979</v>
          </cell>
          <cell r="N1092">
            <v>-0.10300771624096375</v>
          </cell>
          <cell r="O1092">
            <v>2105.6417303039998</v>
          </cell>
        </row>
        <row r="1093">
          <cell r="A1093">
            <v>27000020</v>
          </cell>
          <cell r="B1093" t="str">
            <v>Расчет суммарного канцерогенного риска</v>
          </cell>
          <cell r="C1093">
            <v>1398</v>
          </cell>
          <cell r="D1093">
            <v>10</v>
          </cell>
          <cell r="E1093">
            <v>948.89760000000001</v>
          </cell>
          <cell r="F1093">
            <v>0</v>
          </cell>
          <cell r="G1093">
            <v>948.89760000000001</v>
          </cell>
          <cell r="H1093">
            <v>322.62518400000005</v>
          </cell>
          <cell r="I1093">
            <v>1271.522784</v>
          </cell>
          <cell r="K1093">
            <v>190.7284176</v>
          </cell>
          <cell r="L1093">
            <v>1462.2512016000001</v>
          </cell>
          <cell r="M1093">
            <v>356.70144191999998</v>
          </cell>
          <cell r="N1093">
            <v>-0.25515124600858369</v>
          </cell>
          <cell r="O1093">
            <v>1754.70144192</v>
          </cell>
        </row>
        <row r="1094">
          <cell r="A1094">
            <v>27000021</v>
          </cell>
          <cell r="B1094" t="str">
            <v>Пространственный анализ и моделирование величин риска на исследуемой территории с использование ГИС - 1 вещество.</v>
          </cell>
          <cell r="C1094">
            <v>1166</v>
          </cell>
          <cell r="D1094">
            <v>8</v>
          </cell>
          <cell r="E1094">
            <v>759.11807999999996</v>
          </cell>
          <cell r="F1094">
            <v>0</v>
          </cell>
          <cell r="G1094">
            <v>759.11807999999996</v>
          </cell>
          <cell r="H1094">
            <v>258.10014719999998</v>
          </cell>
          <cell r="I1094">
            <v>1017.2182272</v>
          </cell>
          <cell r="K1094">
            <v>152.58273407999999</v>
          </cell>
          <cell r="L1094">
            <v>1169.8009612799999</v>
          </cell>
          <cell r="M1094">
            <v>237.76115353599994</v>
          </cell>
          <cell r="N1094">
            <v>-0.20391179548542018</v>
          </cell>
          <cell r="O1094">
            <v>1403.7611535359999</v>
          </cell>
        </row>
        <row r="1095">
          <cell r="A1095">
            <v>27000022</v>
          </cell>
          <cell r="B1095" t="str">
            <v>Подготовка необходимых картографических материалов</v>
          </cell>
          <cell r="C1095">
            <v>1909</v>
          </cell>
          <cell r="D1095">
            <v>12</v>
          </cell>
          <cell r="E1095">
            <v>1138.6771200000001</v>
          </cell>
          <cell r="F1095">
            <v>0</v>
          </cell>
          <cell r="G1095">
            <v>1138.6771200000001</v>
          </cell>
          <cell r="H1095">
            <v>387.15022080000006</v>
          </cell>
          <cell r="I1095">
            <v>1525.8273408</v>
          </cell>
          <cell r="K1095">
            <v>228.87410112000001</v>
          </cell>
          <cell r="L1095">
            <v>1754.70144192</v>
          </cell>
          <cell r="M1095">
            <v>196.64173030399979</v>
          </cell>
          <cell r="N1095">
            <v>-0.10300771624096375</v>
          </cell>
          <cell r="O1095">
            <v>2105.6417303039998</v>
          </cell>
        </row>
        <row r="1096">
          <cell r="A1096">
            <v>27000023</v>
          </cell>
          <cell r="B1096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096">
            <v>1909</v>
          </cell>
          <cell r="D1096">
            <v>12</v>
          </cell>
          <cell r="E1096">
            <v>1138.6771200000001</v>
          </cell>
          <cell r="F1096">
            <v>0</v>
          </cell>
          <cell r="G1096">
            <v>1138.6771200000001</v>
          </cell>
          <cell r="H1096">
            <v>387.15022080000006</v>
          </cell>
          <cell r="I1096">
            <v>1525.8273408</v>
          </cell>
          <cell r="K1096">
            <v>228.87410112000001</v>
          </cell>
          <cell r="L1096">
            <v>1754.70144192</v>
          </cell>
          <cell r="M1096">
            <v>196.64173030399979</v>
          </cell>
          <cell r="N1096">
            <v>-0.10300771624096375</v>
          </cell>
          <cell r="O1096">
            <v>2105.6417303039998</v>
          </cell>
        </row>
        <row r="1097">
          <cell r="A1097">
            <v>27000024</v>
          </cell>
          <cell r="B1097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097">
            <v>1005</v>
          </cell>
          <cell r="D1097">
            <v>12</v>
          </cell>
          <cell r="E1097">
            <v>1138.6771200000001</v>
          </cell>
          <cell r="F1097">
            <v>0</v>
          </cell>
          <cell r="G1097">
            <v>1138.6771200000001</v>
          </cell>
          <cell r="H1097">
            <v>387.15022080000006</v>
          </cell>
          <cell r="I1097">
            <v>1525.8273408</v>
          </cell>
          <cell r="K1097">
            <v>228.87410112000001</v>
          </cell>
          <cell r="L1097">
            <v>1754.70144192</v>
          </cell>
          <cell r="M1097">
            <v>1100.6417303039998</v>
          </cell>
          <cell r="N1097">
            <v>-1.0951659007999999</v>
          </cell>
          <cell r="O1097">
            <v>2105.6417303039998</v>
          </cell>
        </row>
        <row r="1098">
          <cell r="A1098">
            <v>27000025</v>
          </cell>
          <cell r="B1098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098">
            <v>1591</v>
          </cell>
          <cell r="D1098">
            <v>10</v>
          </cell>
          <cell r="E1098">
            <v>948.89760000000001</v>
          </cell>
          <cell r="F1098">
            <v>0</v>
          </cell>
          <cell r="G1098">
            <v>948.89760000000001</v>
          </cell>
          <cell r="H1098">
            <v>322.62518400000005</v>
          </cell>
          <cell r="I1098">
            <v>1271.522784</v>
          </cell>
          <cell r="K1098">
            <v>190.7284176</v>
          </cell>
          <cell r="L1098">
            <v>1462.2512016000001</v>
          </cell>
          <cell r="M1098">
            <v>163.70144191999998</v>
          </cell>
          <cell r="N1098">
            <v>-0.10289216965430545</v>
          </cell>
          <cell r="O1098">
            <v>1754.70144192</v>
          </cell>
        </row>
        <row r="1099">
          <cell r="A1099">
            <v>27000026</v>
          </cell>
          <cell r="B1099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099">
            <v>5028</v>
          </cell>
          <cell r="D1099">
            <v>40</v>
          </cell>
          <cell r="E1099">
            <v>3795.5904</v>
          </cell>
          <cell r="F1099">
            <v>0</v>
          </cell>
          <cell r="G1099">
            <v>3795.5904</v>
          </cell>
          <cell r="H1099">
            <v>1290.5007360000002</v>
          </cell>
          <cell r="I1099">
            <v>5086.091136</v>
          </cell>
          <cell r="K1099">
            <v>762.9136704</v>
          </cell>
          <cell r="L1099">
            <v>5849.0048064000002</v>
          </cell>
          <cell r="M1099">
            <v>1990.8057676799999</v>
          </cell>
          <cell r="N1099">
            <v>-0.39594386787589497</v>
          </cell>
          <cell r="O1099">
            <v>7018.8057676799999</v>
          </cell>
        </row>
        <row r="1100">
          <cell r="A1100">
            <v>27000027</v>
          </cell>
          <cell r="B1100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00">
            <v>3327</v>
          </cell>
          <cell r="D1100">
            <v>20</v>
          </cell>
          <cell r="E1100">
            <v>1897.7952</v>
          </cell>
          <cell r="F1100">
            <v>0</v>
          </cell>
          <cell r="G1100">
            <v>1897.7952</v>
          </cell>
          <cell r="H1100">
            <v>645.25036800000009</v>
          </cell>
          <cell r="I1100">
            <v>2543.045568</v>
          </cell>
          <cell r="K1100">
            <v>381.4568352</v>
          </cell>
          <cell r="L1100">
            <v>2924.5024032000001</v>
          </cell>
          <cell r="M1100">
            <v>182.40288383999996</v>
          </cell>
          <cell r="N1100">
            <v>-5.4825032714156889E-2</v>
          </cell>
          <cell r="O1100">
            <v>3509.40288384</v>
          </cell>
        </row>
        <row r="1101">
          <cell r="A1101">
            <v>27000028</v>
          </cell>
          <cell r="B1101" t="str">
            <v>Формирование отчета</v>
          </cell>
          <cell r="C1101">
            <v>802</v>
          </cell>
          <cell r="D1101">
            <v>24</v>
          </cell>
          <cell r="E1101">
            <v>2277.3542400000001</v>
          </cell>
          <cell r="F1101">
            <v>0</v>
          </cell>
          <cell r="G1101">
            <v>2277.3542400000001</v>
          </cell>
          <cell r="H1101">
            <v>774.30044160000011</v>
          </cell>
          <cell r="I1101">
            <v>3051.6546816</v>
          </cell>
          <cell r="K1101">
            <v>457.74820224000001</v>
          </cell>
          <cell r="L1101">
            <v>3509.40288384</v>
          </cell>
          <cell r="M1101">
            <v>3409.2834606079996</v>
          </cell>
          <cell r="N1101">
            <v>-4.2509768835511217</v>
          </cell>
          <cell r="O1101">
            <v>4211.2834606079996</v>
          </cell>
        </row>
        <row r="1102">
          <cell r="A1102">
            <v>27000029</v>
          </cell>
          <cell r="B1102" t="str">
            <v>Распечатка картографических материалов - за 1 единицу.</v>
          </cell>
          <cell r="C1102">
            <v>6</v>
          </cell>
          <cell r="D1102">
            <v>0.1</v>
          </cell>
          <cell r="E1102">
            <v>9.488976000000001</v>
          </cell>
          <cell r="F1102">
            <v>0</v>
          </cell>
          <cell r="G1102">
            <v>9.488976000000001</v>
          </cell>
          <cell r="H1102">
            <v>3.2262518400000006</v>
          </cell>
          <cell r="I1102">
            <v>12.715227840000001</v>
          </cell>
          <cell r="K1102">
            <v>1.9072841760000001</v>
          </cell>
          <cell r="L1102">
            <v>14.622512016000002</v>
          </cell>
          <cell r="M1102">
            <v>11.5470144192</v>
          </cell>
          <cell r="N1102">
            <v>-1.9245024032</v>
          </cell>
          <cell r="O1102">
            <v>17.5470144192</v>
          </cell>
        </row>
        <row r="1103">
          <cell r="A1103">
            <v>27000030</v>
          </cell>
          <cell r="B1103" t="str">
            <v>Распечатка 1 экземпляра отчета, брошюровка окончательного отчета.</v>
          </cell>
          <cell r="C1103">
            <v>49</v>
          </cell>
          <cell r="D1103">
            <v>0.5</v>
          </cell>
          <cell r="E1103">
            <v>47.444879999999998</v>
          </cell>
          <cell r="F1103">
            <v>0</v>
          </cell>
          <cell r="G1103">
            <v>47.444879999999998</v>
          </cell>
          <cell r="H1103">
            <v>16.131259199999999</v>
          </cell>
          <cell r="I1103">
            <v>63.5761392</v>
          </cell>
          <cell r="K1103">
            <v>9.5364208799999997</v>
          </cell>
          <cell r="L1103">
            <v>73.112560079999994</v>
          </cell>
          <cell r="M1103">
            <v>38.735072095999996</v>
          </cell>
          <cell r="N1103">
            <v>-0.79051167542857137</v>
          </cell>
          <cell r="O1103">
            <v>87.735072095999996</v>
          </cell>
        </row>
        <row r="1104">
          <cell r="A1104" t="str">
            <v>Отдел профилактической дезинфекции</v>
          </cell>
        </row>
        <row r="1105">
          <cell r="A1105">
            <v>25002002</v>
          </cell>
          <cell r="B1105" t="str">
            <v xml:space="preserve">Дератизация 1 кв.м. объекта площадью до 100 кв.м. </v>
          </cell>
          <cell r="C1105">
            <v>3.37</v>
          </cell>
          <cell r="D1105">
            <v>0.03</v>
          </cell>
          <cell r="E1105">
            <v>5.9214960000000003</v>
          </cell>
          <cell r="F1105">
            <v>9.4399999999999998E-2</v>
          </cell>
          <cell r="G1105">
            <v>6.0158960000000006</v>
          </cell>
          <cell r="H1105">
            <v>2.0454046400000006</v>
          </cell>
          <cell r="I1105">
            <v>8.0613006400000007</v>
          </cell>
          <cell r="K1105">
            <v>1.209195096</v>
          </cell>
          <cell r="L1105">
            <v>9.2704957360000009</v>
          </cell>
          <cell r="M1105">
            <v>7.7545948832000002</v>
          </cell>
          <cell r="N1105">
            <v>-2.3010667309198811</v>
          </cell>
          <cell r="O1105">
            <v>11.1245948832</v>
          </cell>
        </row>
        <row r="1106">
          <cell r="A1106">
            <v>25002001</v>
          </cell>
          <cell r="B1106" t="str">
            <v>Дератизация 1 кв.м. ДОУ</v>
          </cell>
          <cell r="C1106">
            <v>0.67</v>
          </cell>
          <cell r="D1106">
            <v>0.03</v>
          </cell>
          <cell r="E1106">
            <v>5.9214960000000003</v>
          </cell>
          <cell r="F1106">
            <v>8.0299999999999994</v>
          </cell>
          <cell r="G1106">
            <v>13.951495999999999</v>
          </cell>
          <cell r="H1106">
            <v>4.7435086399999999</v>
          </cell>
          <cell r="I1106">
            <v>18.695004640000001</v>
          </cell>
          <cell r="K1106">
            <v>2.804250696</v>
          </cell>
          <cell r="L1106">
            <v>21.499255336000001</v>
          </cell>
          <cell r="M1106">
            <v>25.129106403199998</v>
          </cell>
          <cell r="N1106">
            <v>-37.506128959999998</v>
          </cell>
          <cell r="O1106">
            <v>25.7991064032</v>
          </cell>
        </row>
        <row r="1107">
          <cell r="A1107">
            <v>25002007</v>
          </cell>
          <cell r="B1107" t="str">
            <v>Дератизация 1 кв.м. объектов  площадью свыше 1000 кв.м.</v>
          </cell>
          <cell r="C1107">
            <v>0.82</v>
          </cell>
          <cell r="D1107">
            <v>0.03</v>
          </cell>
          <cell r="E1107">
            <v>5.9214960000000003</v>
          </cell>
          <cell r="F1107">
            <v>9.52</v>
          </cell>
          <cell r="G1107">
            <v>15.441496000000001</v>
          </cell>
          <cell r="H1107">
            <v>5.2501086400000005</v>
          </cell>
          <cell r="I1107">
            <v>20.691604640000001</v>
          </cell>
          <cell r="K1107">
            <v>3.103740696</v>
          </cell>
          <cell r="L1107">
            <v>23.795345336</v>
          </cell>
          <cell r="M1107">
            <v>27.734414403199999</v>
          </cell>
          <cell r="N1107">
            <v>-33.822456589268292</v>
          </cell>
          <cell r="O1107">
            <v>28.554414403199999</v>
          </cell>
        </row>
        <row r="1108">
          <cell r="A1108">
            <v>25000001</v>
          </cell>
          <cell r="B1108" t="str">
            <v>Дератизация до 100 кв.м. (за 1 кв.м)</v>
          </cell>
          <cell r="C1108">
            <v>7.34</v>
          </cell>
          <cell r="D1108">
            <v>0.03</v>
          </cell>
          <cell r="E1108">
            <v>5.9214960000000003</v>
          </cell>
          <cell r="F1108">
            <v>9.44</v>
          </cell>
          <cell r="G1108">
            <v>15.361495999999999</v>
          </cell>
          <cell r="H1108">
            <v>5.22290864</v>
          </cell>
          <cell r="I1108">
            <v>20.584404639999999</v>
          </cell>
          <cell r="K1108">
            <v>3.0876606959999999</v>
          </cell>
          <cell r="L1108">
            <v>23.672065335999999</v>
          </cell>
          <cell r="M1108">
            <v>21.066478403199998</v>
          </cell>
          <cell r="N1108">
            <v>-2.8700924255040872</v>
          </cell>
          <cell r="O1108">
            <v>28.406478403199998</v>
          </cell>
        </row>
        <row r="1109">
          <cell r="A1109">
            <v>25000002</v>
          </cell>
          <cell r="B1109" t="str">
            <v>Дератизация от 101 кв.м. до 300 кв.м. (за 1 кв.м)</v>
          </cell>
          <cell r="C1109">
            <v>1.23</v>
          </cell>
          <cell r="D1109">
            <v>0.03</v>
          </cell>
          <cell r="E1109">
            <v>5.9214960000000003</v>
          </cell>
          <cell r="F1109">
            <v>9.44</v>
          </cell>
          <cell r="G1109">
            <v>15.361495999999999</v>
          </cell>
          <cell r="H1109">
            <v>5.22290864</v>
          </cell>
          <cell r="I1109">
            <v>20.584404639999999</v>
          </cell>
          <cell r="K1109">
            <v>3.0876606959999999</v>
          </cell>
          <cell r="L1109">
            <v>23.672065335999999</v>
          </cell>
          <cell r="M1109">
            <v>27.176478403199997</v>
          </cell>
          <cell r="N1109">
            <v>-22.094697888780487</v>
          </cell>
          <cell r="O1109">
            <v>28.406478403199998</v>
          </cell>
        </row>
        <row r="1110">
          <cell r="A1110">
            <v>25000004</v>
          </cell>
          <cell r="B1110" t="str">
            <v>Дератизация ДОУ (за 1 кв.м.)</v>
          </cell>
          <cell r="C1110">
            <v>0.6</v>
          </cell>
          <cell r="D1110">
            <v>0.03</v>
          </cell>
          <cell r="E1110">
            <v>5.9214960000000003</v>
          </cell>
          <cell r="F1110">
            <v>5.14</v>
          </cell>
          <cell r="G1110">
            <v>11.061496</v>
          </cell>
          <cell r="H1110">
            <v>3.7609086400000002</v>
          </cell>
          <cell r="I1110">
            <v>14.82240464</v>
          </cell>
          <cell r="K1110">
            <v>2.2233606959999999</v>
          </cell>
          <cell r="L1110">
            <v>17.045765335999999</v>
          </cell>
          <cell r="M1110">
            <v>19.854918403199996</v>
          </cell>
          <cell r="N1110">
            <v>-33.091530671999998</v>
          </cell>
          <cell r="O1110">
            <v>20.454918403199997</v>
          </cell>
        </row>
        <row r="1111">
          <cell r="A1111">
            <v>25000105</v>
          </cell>
          <cell r="B1111" t="str">
            <v>Дератизация за 1 кв.м.</v>
          </cell>
          <cell r="C1111">
            <v>1.99</v>
          </cell>
          <cell r="O1111">
            <v>1.95</v>
          </cell>
        </row>
        <row r="1112">
          <cell r="A1112">
            <v>25000007</v>
          </cell>
          <cell r="B1112" t="str">
            <v xml:space="preserve">Дезинсекция мух до 100 кв.м.   (за 1 кв.м) </v>
          </cell>
          <cell r="C1112">
            <v>6.02</v>
          </cell>
          <cell r="D1112">
            <v>1.07</v>
          </cell>
          <cell r="E1112">
            <v>211.20002400000004</v>
          </cell>
          <cell r="F1112">
            <v>5.0199999999999996</v>
          </cell>
          <cell r="G1112">
            <v>216.22002400000005</v>
          </cell>
          <cell r="H1112">
            <v>73.51480816000003</v>
          </cell>
          <cell r="I1112">
            <v>289.73483216000011</v>
          </cell>
          <cell r="K1112">
            <v>43.460224824000015</v>
          </cell>
          <cell r="L1112">
            <v>333.19505698400013</v>
          </cell>
          <cell r="M1112">
            <v>393.81406838080017</v>
          </cell>
          <cell r="N1112">
            <v>-65.417619332358839</v>
          </cell>
          <cell r="O1112">
            <v>399.83406838080015</v>
          </cell>
        </row>
        <row r="1113">
          <cell r="A1113">
            <v>25000008</v>
          </cell>
          <cell r="B1113" t="str">
            <v>Дезинсекция  мух от 101 кв.м. до 10 000 кв.м. (за 1 кв.м)</v>
          </cell>
          <cell r="C1113">
            <v>4.79</v>
          </cell>
          <cell r="D1113">
            <v>7.0000000000000007E-2</v>
          </cell>
          <cell r="E1113">
            <v>13.816824</v>
          </cell>
          <cell r="F1113">
            <v>4.0199999999999996</v>
          </cell>
          <cell r="G1113">
            <v>17.836824</v>
          </cell>
          <cell r="H1113">
            <v>6.0645201600000007</v>
          </cell>
          <cell r="I1113">
            <v>23.901344160000001</v>
          </cell>
          <cell r="K1113">
            <v>3.5852016240000002</v>
          </cell>
          <cell r="L1113">
            <v>27.486545784</v>
          </cell>
          <cell r="M1113">
            <v>28.193854940800001</v>
          </cell>
          <cell r="N1113">
            <v>-5.8859822423382049</v>
          </cell>
          <cell r="O1113">
            <v>32.983854940800001</v>
          </cell>
        </row>
        <row r="1114">
          <cell r="A1114">
            <v>25000010</v>
          </cell>
          <cell r="B1114" t="str">
            <v>Дезинсекция бытовых насекомых от 101 кв.м. до 150 кв.м.  (за 1 кв.м.) ДОУ</v>
          </cell>
          <cell r="C1114">
            <v>2.5499999999999998</v>
          </cell>
          <cell r="D1114">
            <v>7.0000000000000007E-2</v>
          </cell>
          <cell r="E1114">
            <v>13.816824</v>
          </cell>
          <cell r="F1114">
            <v>30.49</v>
          </cell>
          <cell r="G1114">
            <v>44.306823999999999</v>
          </cell>
          <cell r="H1114">
            <v>15.064320160000001</v>
          </cell>
          <cell r="I1114">
            <v>59.37114416</v>
          </cell>
          <cell r="K1114">
            <v>8.905671624</v>
          </cell>
          <cell r="L1114">
            <v>68.276815784000007</v>
          </cell>
          <cell r="M1114">
            <v>79.382178940800003</v>
          </cell>
          <cell r="N1114">
            <v>-31.13026625129412</v>
          </cell>
          <cell r="O1114">
            <v>81.9321789408</v>
          </cell>
        </row>
        <row r="1115">
          <cell r="A1115">
            <v>25000031</v>
          </cell>
          <cell r="B1115" t="str">
            <v>Дезинсекция бытовых насекомых свыше 151 кв.м. (за 1 кв.м.)</v>
          </cell>
          <cell r="C1115">
            <v>2.85</v>
          </cell>
          <cell r="D1115">
            <v>7.0000000000000007E-2</v>
          </cell>
          <cell r="E1115">
            <v>13.816824</v>
          </cell>
          <cell r="F1115">
            <v>27.87</v>
          </cell>
          <cell r="G1115">
            <v>41.686824000000001</v>
          </cell>
          <cell r="H1115">
            <v>14.173520160000001</v>
          </cell>
          <cell r="I1115">
            <v>55.860344160000004</v>
          </cell>
          <cell r="K1115">
            <v>8.3790516240000006</v>
          </cell>
          <cell r="L1115">
            <v>64.23939578400001</v>
          </cell>
          <cell r="M1115">
            <v>74.23727494080002</v>
          </cell>
          <cell r="N1115">
            <v>-26.048166645894742</v>
          </cell>
          <cell r="O1115">
            <v>77.087274940800015</v>
          </cell>
        </row>
        <row r="1116">
          <cell r="A1116">
            <v>25010051</v>
          </cell>
          <cell r="B1116" t="str">
            <v>Дезинсекция бытовых насекомых по договорам (за 1 кв.м.)</v>
          </cell>
          <cell r="C1116">
            <v>3.72</v>
          </cell>
          <cell r="D1116">
            <v>7.0000000000000007E-2</v>
          </cell>
          <cell r="E1116">
            <v>13.816824</v>
          </cell>
          <cell r="F1116">
            <v>50.127272727272725</v>
          </cell>
          <cell r="G1116">
            <v>63.944096727272722</v>
          </cell>
          <cell r="H1116">
            <v>21.740992887272728</v>
          </cell>
          <cell r="I1116">
            <v>85.685089614545447</v>
          </cell>
          <cell r="K1116">
            <v>12.852763442181816</v>
          </cell>
          <cell r="L1116">
            <v>98.537853056727258</v>
          </cell>
          <cell r="M1116">
            <v>114.5254236680727</v>
          </cell>
          <cell r="N1116">
            <v>-30.786404211847501</v>
          </cell>
          <cell r="O1116">
            <v>118.2454236680727</v>
          </cell>
        </row>
        <row r="1117">
          <cell r="A1117">
            <v>25000012</v>
          </cell>
          <cell r="B1117" t="str">
            <v>Дезинсекция ДОУ (за 1 кв. м.)</v>
          </cell>
          <cell r="C1117">
            <v>4.28</v>
          </cell>
          <cell r="D1117">
            <v>7.0000000000000007E-2</v>
          </cell>
          <cell r="E1117">
            <v>13.816824</v>
          </cell>
          <cell r="F1117">
            <v>5.65</v>
          </cell>
          <cell r="G1117">
            <v>19.466824000000003</v>
          </cell>
          <cell r="H1117">
            <v>6.6187201600000014</v>
          </cell>
          <cell r="I1117">
            <v>26.085544160000005</v>
          </cell>
          <cell r="K1117">
            <v>3.9128316240000007</v>
          </cell>
          <cell r="L1117">
            <v>29.998375784000004</v>
          </cell>
          <cell r="M1117">
            <v>31.718050940800005</v>
          </cell>
          <cell r="N1117">
            <v>-7.410759565607477</v>
          </cell>
          <cell r="O1117">
            <v>35.998050940800006</v>
          </cell>
        </row>
        <row r="1118">
          <cell r="A1118">
            <v>25000106</v>
          </cell>
          <cell r="B1118" t="str">
            <v>Комплексная обработка (дератизация, дезинсекция мух, дезинсекция бытовых насекомых) от 40 до 50 кв.м. (30 1кв.м.)</v>
          </cell>
          <cell r="C1118">
            <v>8.67</v>
          </cell>
          <cell r="O1118">
            <v>8.5</v>
          </cell>
        </row>
        <row r="1119">
          <cell r="A1119">
            <v>25000014</v>
          </cell>
          <cell r="B1119" t="str">
            <v>Комплексная обработка (дератизация, дезинсекция мух, дезинсекция бытовых насекомых) от 40 до 70 кв. м. (за 1 кв.м.)</v>
          </cell>
          <cell r="C1119">
            <v>8.2100000000000009</v>
          </cell>
          <cell r="D1119">
            <v>0.18</v>
          </cell>
          <cell r="E1119">
            <v>35.528976</v>
          </cell>
          <cell r="F1119">
            <v>41.34</v>
          </cell>
          <cell r="G1119">
            <v>76.868976000000004</v>
          </cell>
          <cell r="H1119">
            <v>26.135451840000002</v>
          </cell>
          <cell r="I1119">
            <v>103.00442784000001</v>
          </cell>
          <cell r="K1119">
            <v>15.450664176</v>
          </cell>
          <cell r="L1119">
            <v>118.45509201600001</v>
          </cell>
          <cell r="M1119">
            <v>133.93611041919999</v>
          </cell>
          <cell r="N1119">
            <v>-16.313777152155904</v>
          </cell>
          <cell r="O1119">
            <v>142.1461104192</v>
          </cell>
        </row>
        <row r="1120">
          <cell r="A1120">
            <v>25000015</v>
          </cell>
          <cell r="B1120" t="str">
            <v>Комплексная обработка (дератизация, дезинсекция мух, дезинсекция бытовых насекомых) от 51 до 100 кв. м. (за 1 кв.м.)</v>
          </cell>
          <cell r="C1120">
            <v>7.19</v>
          </cell>
          <cell r="D1120">
            <v>0.18</v>
          </cell>
          <cell r="E1120">
            <v>35.528976</v>
          </cell>
          <cell r="F1120">
            <v>43.96</v>
          </cell>
          <cell r="G1120">
            <v>79.488976000000008</v>
          </cell>
          <cell r="H1120">
            <v>27.026251840000004</v>
          </cell>
          <cell r="I1120">
            <v>106.51522784000001</v>
          </cell>
          <cell r="K1120">
            <v>15.977284176000001</v>
          </cell>
          <cell r="L1120">
            <v>122.49251201600001</v>
          </cell>
          <cell r="M1120">
            <v>139.80101441920002</v>
          </cell>
          <cell r="N1120">
            <v>-19.443812853852574</v>
          </cell>
          <cell r="O1120">
            <v>146.99101441920001</v>
          </cell>
        </row>
        <row r="1121">
          <cell r="A1121">
            <v>25000016</v>
          </cell>
          <cell r="B1121" t="str">
            <v>Комплексная обработка (дератизация, дезинсекция мух, дезинсекция бытовых насекомых) свыше 101 кв. м. (за 1 кв.м.)</v>
          </cell>
          <cell r="C1121">
            <v>6.63</v>
          </cell>
          <cell r="D1121">
            <v>0.18</v>
          </cell>
          <cell r="E1121">
            <v>35.528976</v>
          </cell>
          <cell r="F1121">
            <v>41.34</v>
          </cell>
          <cell r="G1121">
            <v>76.868976000000004</v>
          </cell>
          <cell r="H1121">
            <v>26.135451840000002</v>
          </cell>
          <cell r="I1121">
            <v>103.00442784000001</v>
          </cell>
          <cell r="K1121">
            <v>15.450664176</v>
          </cell>
          <cell r="L1121">
            <v>118.45509201600001</v>
          </cell>
          <cell r="M1121">
            <v>135.5161104192</v>
          </cell>
          <cell r="N1121">
            <v>-20.439835659004526</v>
          </cell>
          <cell r="O1121">
            <v>142.1461104192</v>
          </cell>
        </row>
        <row r="1122">
          <cell r="A1122">
            <v>25000033</v>
          </cell>
          <cell r="B1122" t="str">
            <v>Комплексная обработка (дератизация /12/, дезинсекция мух /5/, дезинсекция бытовых насекомых /5/) №2 (за 1 кв.м.)</v>
          </cell>
          <cell r="C1122">
            <v>4.26</v>
          </cell>
          <cell r="D1122">
            <v>0.18</v>
          </cell>
          <cell r="E1122">
            <v>35.528976</v>
          </cell>
          <cell r="F1122">
            <v>41.34</v>
          </cell>
          <cell r="G1122">
            <v>76.868976000000004</v>
          </cell>
          <cell r="H1122">
            <v>26.135451840000002</v>
          </cell>
          <cell r="I1122">
            <v>103.00442784000001</v>
          </cell>
          <cell r="K1122">
            <v>15.450664176</v>
          </cell>
          <cell r="L1122">
            <v>118.45509201600001</v>
          </cell>
          <cell r="M1122">
            <v>137.88611041920001</v>
          </cell>
          <cell r="N1122">
            <v>-32.367631553802823</v>
          </cell>
          <cell r="O1122">
            <v>142.1461104192</v>
          </cell>
        </row>
        <row r="1123">
          <cell r="A1123">
            <v>25000034</v>
          </cell>
          <cell r="B1123" t="str">
            <v>Комплексная обработка (дератизация /12/, дезинсекция мух /5/, дезинсекция бытовых насекомых /4/) №3 (за 1 кв.м.)</v>
          </cell>
          <cell r="C1123">
            <v>3.88</v>
          </cell>
          <cell r="D1123">
            <v>0.18</v>
          </cell>
          <cell r="E1123">
            <v>35.528976</v>
          </cell>
          <cell r="F1123">
            <v>41.34</v>
          </cell>
          <cell r="G1123">
            <v>76.868976000000004</v>
          </cell>
          <cell r="H1123">
            <v>26.135451840000002</v>
          </cell>
          <cell r="I1123">
            <v>103.00442784000001</v>
          </cell>
          <cell r="K1123">
            <v>15.450664176</v>
          </cell>
          <cell r="L1123">
            <v>118.45509201600001</v>
          </cell>
          <cell r="M1123">
            <v>138.2661104192</v>
          </cell>
          <cell r="N1123">
            <v>-35.635595468865979</v>
          </cell>
          <cell r="O1123">
            <v>142.1461104192</v>
          </cell>
        </row>
        <row r="1124">
          <cell r="A1124">
            <v>25000035</v>
          </cell>
          <cell r="B1124" t="str">
            <v>Комплексная обработка (дератизация /12/, дезинсекция мух /4/, дезинсекция бытовых насекомых /4/) №4 (за 1 кв.м.)</v>
          </cell>
          <cell r="C1124">
            <v>3.67</v>
          </cell>
          <cell r="D1124">
            <v>0.18</v>
          </cell>
          <cell r="E1124">
            <v>35.528976</v>
          </cell>
          <cell r="F1124">
            <v>41.34</v>
          </cell>
          <cell r="G1124">
            <v>76.868976000000004</v>
          </cell>
          <cell r="H1124">
            <v>26.135451840000002</v>
          </cell>
          <cell r="I1124">
            <v>103.00442784000001</v>
          </cell>
          <cell r="K1124">
            <v>15.450664176</v>
          </cell>
          <cell r="L1124">
            <v>118.45509201600001</v>
          </cell>
          <cell r="M1124">
            <v>138.47611041920001</v>
          </cell>
          <cell r="N1124">
            <v>-37.731910195967309</v>
          </cell>
          <cell r="O1124">
            <v>142.1461104192</v>
          </cell>
        </row>
        <row r="1125">
          <cell r="A1125">
            <v>25000038</v>
          </cell>
          <cell r="B1125" t="str">
            <v>Комплексная обработка (дератизация /12/, дезинсекция мух /4/, дезинсекция бытовых насекомых /3/) №5 (за 1 кв.м.)</v>
          </cell>
          <cell r="C1125">
            <v>3.37</v>
          </cell>
          <cell r="D1125">
            <v>0.18</v>
          </cell>
          <cell r="E1125">
            <v>35.528976</v>
          </cell>
          <cell r="F1125">
            <v>41.34</v>
          </cell>
          <cell r="G1125">
            <v>76.868976000000004</v>
          </cell>
          <cell r="H1125">
            <v>26.135451840000002</v>
          </cell>
          <cell r="I1125">
            <v>103.00442784000001</v>
          </cell>
          <cell r="K1125">
            <v>15.450664176</v>
          </cell>
          <cell r="L1125">
            <v>118.45509201600001</v>
          </cell>
          <cell r="M1125">
            <v>138.77611041919999</v>
          </cell>
          <cell r="N1125">
            <v>-41.179854723798215</v>
          </cell>
          <cell r="O1125">
            <v>142.1461104192</v>
          </cell>
        </row>
        <row r="1126">
          <cell r="A1126">
            <v>25000026</v>
          </cell>
          <cell r="B1126" t="str">
            <v>Комплексная обработка (дератизация, дезинсекция мух, дезинсекция бытовых насекомых) №6 за 1 кв.м.</v>
          </cell>
          <cell r="C1126">
            <v>5.77</v>
          </cell>
          <cell r="D1126">
            <v>2.2999999999999998</v>
          </cell>
          <cell r="E1126">
            <v>453.98135999999994</v>
          </cell>
          <cell r="F1126">
            <v>41.34</v>
          </cell>
          <cell r="G1126">
            <v>495.32135999999991</v>
          </cell>
          <cell r="H1126">
            <v>168.40926239999999</v>
          </cell>
          <cell r="I1126">
            <v>663.7306223999999</v>
          </cell>
          <cell r="K1126">
            <v>99.55959335999998</v>
          </cell>
          <cell r="L1126">
            <v>763.29021575999991</v>
          </cell>
          <cell r="M1126">
            <v>910.17825891199993</v>
          </cell>
          <cell r="N1126">
            <v>0</v>
          </cell>
          <cell r="O1126">
            <v>915.94825891199991</v>
          </cell>
        </row>
        <row r="1127">
          <cell r="A1127">
            <v>25000027</v>
          </cell>
          <cell r="B1127" t="str">
            <v>Дезинфекция емкостей, помещений, овощехранилищ до 25 кв.м.  (за 1 объект)</v>
          </cell>
          <cell r="C1127">
            <v>408</v>
          </cell>
          <cell r="D1127">
            <v>1</v>
          </cell>
          <cell r="E1127">
            <v>197.38319999999999</v>
          </cell>
          <cell r="F1127">
            <v>13.08</v>
          </cell>
          <cell r="G1127">
            <v>210.4632</v>
          </cell>
          <cell r="H1127">
            <v>71.557488000000006</v>
          </cell>
          <cell r="I1127">
            <v>282.02068800000001</v>
          </cell>
          <cell r="K1127">
            <v>42.303103200000002</v>
          </cell>
          <cell r="L1127">
            <v>324.32379120000002</v>
          </cell>
          <cell r="M1127">
            <v>-18.811450559999969</v>
          </cell>
          <cell r="N1127">
            <v>4.6106496470588156E-2</v>
          </cell>
          <cell r="O1127">
            <v>389.18854944000003</v>
          </cell>
        </row>
        <row r="1128">
          <cell r="A1128">
            <v>25000041</v>
          </cell>
          <cell r="B1128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8">
            <v>306</v>
          </cell>
          <cell r="D1128">
            <v>0.5</v>
          </cell>
          <cell r="E1128">
            <v>98.691599999999994</v>
          </cell>
          <cell r="F1128">
            <v>41.34</v>
          </cell>
          <cell r="G1128">
            <v>140.0316</v>
          </cell>
          <cell r="H1128">
            <v>47.610744000000004</v>
          </cell>
          <cell r="I1128">
            <v>187.64234400000001</v>
          </cell>
          <cell r="K1128">
            <v>28.146351599999999</v>
          </cell>
          <cell r="L1128">
            <v>215.78869560000001</v>
          </cell>
          <cell r="M1128">
            <v>-47.053565279999987</v>
          </cell>
          <cell r="N1128">
            <v>0.15376982117647053</v>
          </cell>
          <cell r="O1128">
            <v>258.94643472000001</v>
          </cell>
        </row>
        <row r="1129">
          <cell r="A1129">
            <v>25000104</v>
          </cell>
          <cell r="B1129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9">
            <v>326</v>
          </cell>
          <cell r="O1129">
            <v>320</v>
          </cell>
        </row>
        <row r="1130">
          <cell r="A1130">
            <v>25010042</v>
          </cell>
          <cell r="B1130" t="str">
            <v xml:space="preserve">Дезинфекция квартир </v>
          </cell>
          <cell r="C1130">
            <v>1336</v>
          </cell>
          <cell r="D1130">
            <v>2</v>
          </cell>
          <cell r="E1130">
            <v>394.76639999999998</v>
          </cell>
          <cell r="F1130">
            <v>13.08</v>
          </cell>
          <cell r="G1130">
            <v>407.84639999999996</v>
          </cell>
          <cell r="H1130">
            <v>138.667776</v>
          </cell>
          <cell r="I1130">
            <v>546.51417599999991</v>
          </cell>
          <cell r="K1130">
            <v>81.977126399999989</v>
          </cell>
          <cell r="L1130">
            <v>628.49130239999988</v>
          </cell>
          <cell r="M1130">
            <v>-581.81043712000019</v>
          </cell>
          <cell r="N1130">
            <v>0.43548685413173666</v>
          </cell>
          <cell r="O1130">
            <v>754.18956287999981</v>
          </cell>
        </row>
        <row r="1131">
          <cell r="A1131">
            <v>25000021</v>
          </cell>
          <cell r="B1131" t="str">
            <v xml:space="preserve">Дезинсекция жилых комнат, помещений до 15 кв.м. (2-х кратная) </v>
          </cell>
          <cell r="C1131">
            <v>1530</v>
          </cell>
          <cell r="D1131">
            <v>2</v>
          </cell>
          <cell r="E1131">
            <v>394.76639999999998</v>
          </cell>
          <cell r="F1131">
            <v>14.08</v>
          </cell>
          <cell r="G1131">
            <v>408.84639999999996</v>
          </cell>
          <cell r="H1131">
            <v>139.00777600000001</v>
          </cell>
          <cell r="I1131">
            <v>547.85417599999994</v>
          </cell>
          <cell r="K1131">
            <v>82.178126399999982</v>
          </cell>
          <cell r="L1131">
            <v>630.03230239999994</v>
          </cell>
          <cell r="M1131">
            <v>-773.96123712000008</v>
          </cell>
          <cell r="N1131">
            <v>0.5058570177254903</v>
          </cell>
          <cell r="O1131">
            <v>756.03876287999992</v>
          </cell>
        </row>
        <row r="1132">
          <cell r="A1132">
            <v>25000023</v>
          </cell>
          <cell r="B1132" t="str">
            <v xml:space="preserve">Дезинсекция квартир, жилых домов, помещений площадью свыше 60 кв.м. (2-х кратная) </v>
          </cell>
          <cell r="C1132">
            <v>5100</v>
          </cell>
          <cell r="D1132">
            <v>2.5</v>
          </cell>
          <cell r="E1132">
            <v>493.45800000000003</v>
          </cell>
          <cell r="F1132">
            <v>15.08</v>
          </cell>
          <cell r="G1132">
            <v>508.53800000000001</v>
          </cell>
          <cell r="H1132">
            <v>172.90292000000002</v>
          </cell>
          <cell r="I1132">
            <v>681.44092000000001</v>
          </cell>
          <cell r="K1132">
            <v>102.216138</v>
          </cell>
          <cell r="L1132">
            <v>783.65705800000001</v>
          </cell>
          <cell r="M1132">
            <v>-4159.6115303999995</v>
          </cell>
          <cell r="N1132">
            <v>0.81561010399999989</v>
          </cell>
          <cell r="O1132">
            <v>940.38846960000001</v>
          </cell>
        </row>
        <row r="1133">
          <cell r="A1133">
            <v>25010043</v>
          </cell>
          <cell r="B1133" t="str">
            <v>Дезинфекция помещений, овощехранилищ, холодильных камер по договорам (за 1 кв.м)</v>
          </cell>
          <cell r="C1133">
            <v>3.57</v>
          </cell>
          <cell r="D1133">
            <v>0.18</v>
          </cell>
          <cell r="E1133">
            <v>35.528976</v>
          </cell>
          <cell r="F1133">
            <v>13.08</v>
          </cell>
          <cell r="G1133">
            <v>48.608975999999998</v>
          </cell>
          <cell r="H1133">
            <v>16.527051840000002</v>
          </cell>
          <cell r="I1133">
            <v>65.136027839999997</v>
          </cell>
          <cell r="K1133">
            <v>9.7704041759999996</v>
          </cell>
          <cell r="L1133">
            <v>74.906432015999997</v>
          </cell>
          <cell r="M1133">
            <v>86.317718419200006</v>
          </cell>
          <cell r="N1133">
            <v>-24.17863261042017</v>
          </cell>
          <cell r="O1133">
            <v>89.887718419199999</v>
          </cell>
        </row>
        <row r="1134">
          <cell r="A1134">
            <v>25000042</v>
          </cell>
          <cell r="B1134" t="str">
            <v>Дезинсекция зеленого массива от комара  площадью до 650 м.кв. (1 объект)</v>
          </cell>
          <cell r="C1134">
            <v>1346</v>
          </cell>
          <cell r="D1134">
            <v>1</v>
          </cell>
          <cell r="E1134">
            <v>197.38319999999999</v>
          </cell>
          <cell r="F1134">
            <v>52.82</v>
          </cell>
          <cell r="G1134">
            <v>250.20319999999998</v>
          </cell>
          <cell r="H1134">
            <v>85.069087999999994</v>
          </cell>
          <cell r="I1134">
            <v>335.272288</v>
          </cell>
          <cell r="K1134">
            <v>50.290843199999998</v>
          </cell>
          <cell r="L1134">
            <v>385.56313119999999</v>
          </cell>
          <cell r="M1134">
            <v>-883.32424256000002</v>
          </cell>
          <cell r="N1134">
            <v>0.65625872404160479</v>
          </cell>
          <cell r="O1134">
            <v>462.67575743999998</v>
          </cell>
        </row>
        <row r="1135">
          <cell r="A1135">
            <v>25000043</v>
          </cell>
          <cell r="B1135" t="str">
            <v>Дезинсекция зеленого массива от комара  площадью от 651 м.кв. до 2000 м.кв. (1м2)</v>
          </cell>
          <cell r="C1135">
            <v>2.14</v>
          </cell>
          <cell r="D1135">
            <v>7.0000000000000007E-2</v>
          </cell>
          <cell r="E1135">
            <v>13.816824</v>
          </cell>
          <cell r="F1135">
            <v>66.36</v>
          </cell>
          <cell r="G1135">
            <v>80.176823999999996</v>
          </cell>
          <cell r="H1135">
            <v>27.26012016</v>
          </cell>
          <cell r="I1135">
            <v>107.43694416</v>
          </cell>
          <cell r="K1135">
            <v>16.115541623999999</v>
          </cell>
          <cell r="L1135">
            <v>123.552485784</v>
          </cell>
          <cell r="M1135">
            <v>146.1229829408</v>
          </cell>
          <cell r="N1135">
            <v>-68.281767729345788</v>
          </cell>
          <cell r="O1135">
            <v>148.26298294079999</v>
          </cell>
        </row>
        <row r="1136">
          <cell r="A1136">
            <v>25000044</v>
          </cell>
          <cell r="B1136" t="str">
            <v>Дезинсекция зеленого массива от комара  площадью от   1000 м.кв. до 5000 кв.м.</v>
          </cell>
          <cell r="C1136">
            <v>1.53</v>
          </cell>
          <cell r="D1136">
            <v>7.0000000000000007E-2</v>
          </cell>
          <cell r="E1136">
            <v>13.816824</v>
          </cell>
          <cell r="F1136">
            <v>66.36</v>
          </cell>
          <cell r="G1136">
            <v>80.176823999999996</v>
          </cell>
          <cell r="H1136">
            <v>27.26012016</v>
          </cell>
          <cell r="I1136">
            <v>107.43694416</v>
          </cell>
          <cell r="K1136">
            <v>16.115541623999999</v>
          </cell>
          <cell r="L1136">
            <v>123.552485784</v>
          </cell>
          <cell r="M1136">
            <v>146.73298294079999</v>
          </cell>
          <cell r="N1136">
            <v>-95.903910418823514</v>
          </cell>
          <cell r="O1136">
            <v>148.26298294079999</v>
          </cell>
        </row>
        <row r="1137">
          <cell r="A1137">
            <v>25000045</v>
          </cell>
          <cell r="B1137" t="str">
            <v>Дезинсекция зеленого массива от комара  площадью от   10001 м.кв. и более</v>
          </cell>
          <cell r="C1137">
            <v>0.61</v>
          </cell>
          <cell r="D1137">
            <v>7.0000000000000007E-2</v>
          </cell>
          <cell r="E1137">
            <v>13.816824</v>
          </cell>
          <cell r="F1137">
            <v>66.36</v>
          </cell>
          <cell r="G1137">
            <v>80.176823999999996</v>
          </cell>
          <cell r="H1137">
            <v>27.26012016</v>
          </cell>
          <cell r="I1137">
            <v>107.43694416</v>
          </cell>
          <cell r="K1137">
            <v>16.115541623999999</v>
          </cell>
          <cell r="L1137">
            <v>123.552485784</v>
          </cell>
          <cell r="M1137">
            <v>147.65298294079997</v>
          </cell>
          <cell r="N1137">
            <v>-242.05407039475406</v>
          </cell>
          <cell r="O1137">
            <v>148.26298294079999</v>
          </cell>
        </row>
        <row r="1138">
          <cell r="A1138">
            <v>25000046</v>
          </cell>
          <cell r="B1138" t="str">
            <v>Дезинсекция зеленого массива от комара площадью от   10000 м.кв. социально значимых объектов</v>
          </cell>
          <cell r="C1138">
            <v>0.48</v>
          </cell>
          <cell r="D1138">
            <v>7.0000000000000007E-2</v>
          </cell>
          <cell r="E1138">
            <v>13.816824</v>
          </cell>
          <cell r="F1138">
            <v>66.36</v>
          </cell>
          <cell r="G1138">
            <v>80.176823999999996</v>
          </cell>
          <cell r="H1138">
            <v>27.26012016</v>
          </cell>
          <cell r="I1138">
            <v>107.43694416</v>
          </cell>
          <cell r="K1138">
            <v>16.115541623999999</v>
          </cell>
          <cell r="L1138">
            <v>123.552485784</v>
          </cell>
          <cell r="M1138">
            <v>147.7829829408</v>
          </cell>
          <cell r="N1138">
            <v>-307.88121446000002</v>
          </cell>
          <cell r="O1138">
            <v>148.26298294079999</v>
          </cell>
        </row>
        <row r="1139">
          <cell r="A1139">
            <v>25000025</v>
          </cell>
          <cell r="B1139" t="str">
            <v>Дезинсекция зеленого массива от комара  площадью от   20000 м.кв. за 1 кв.м.</v>
          </cell>
          <cell r="C1139">
            <v>0.39</v>
          </cell>
          <cell r="D1139">
            <v>7.0000000000000007E-2</v>
          </cell>
          <cell r="E1139">
            <v>13.816824</v>
          </cell>
          <cell r="F1139">
            <v>66.36</v>
          </cell>
          <cell r="G1139">
            <v>80.176823999999996</v>
          </cell>
          <cell r="H1139">
            <v>27.26012016</v>
          </cell>
          <cell r="I1139">
            <v>107.43694416</v>
          </cell>
          <cell r="K1139">
            <v>16.115541623999999</v>
          </cell>
          <cell r="L1139">
            <v>123.552485784</v>
          </cell>
          <cell r="M1139">
            <v>147.8729829408</v>
          </cell>
          <cell r="N1139">
            <v>0</v>
          </cell>
          <cell r="O1139">
            <v>148.26298294079999</v>
          </cell>
        </row>
        <row r="1140">
          <cell r="A1140">
            <v>25000047</v>
          </cell>
          <cell r="B1140" t="str">
            <v>Дезинсекция зеленого массива от колорадского жука площадью до 650 м.кв. (1 объект)</v>
          </cell>
          <cell r="C1140">
            <v>1336</v>
          </cell>
          <cell r="D1140">
            <v>1</v>
          </cell>
          <cell r="E1140">
            <v>197.38319999999999</v>
          </cell>
          <cell r="F1140">
            <v>1.68</v>
          </cell>
          <cell r="G1140">
            <v>199.06319999999999</v>
          </cell>
          <cell r="H1140">
            <v>67.681488000000002</v>
          </cell>
          <cell r="I1140">
            <v>266.744688</v>
          </cell>
          <cell r="K1140">
            <v>40.011703199999999</v>
          </cell>
          <cell r="L1140">
            <v>306.7563912</v>
          </cell>
          <cell r="M1140">
            <v>-967.89233056</v>
          </cell>
          <cell r="N1140">
            <v>0.72447030730538919</v>
          </cell>
          <cell r="O1140">
            <v>368.10766944</v>
          </cell>
        </row>
        <row r="1141">
          <cell r="A1141">
            <v>25000048</v>
          </cell>
          <cell r="B1141" t="str">
            <v>Дезинсекция зеленого массива от колорадского жука  площадью от 651 м.кв.до 2000 м.кв. (1м2)</v>
          </cell>
          <cell r="C1141">
            <v>2.14</v>
          </cell>
          <cell r="D1141">
            <v>7.0000000000000007E-2</v>
          </cell>
          <cell r="E1141">
            <v>13.816824</v>
          </cell>
          <cell r="F1141">
            <v>1.68</v>
          </cell>
          <cell r="G1141">
            <v>15.496824</v>
          </cell>
          <cell r="H1141">
            <v>5.2689201600000004</v>
          </cell>
          <cell r="I1141">
            <v>20.765744160000001</v>
          </cell>
          <cell r="K1141">
            <v>3.114861624</v>
          </cell>
          <cell r="L1141">
            <v>23.880605784</v>
          </cell>
          <cell r="M1141">
            <v>26.516726940799998</v>
          </cell>
          <cell r="N1141">
            <v>-12.390993897570091</v>
          </cell>
          <cell r="O1141">
            <v>28.656726940799999</v>
          </cell>
        </row>
        <row r="1142">
          <cell r="A1142">
            <v>25000049</v>
          </cell>
          <cell r="B1142" t="str">
            <v>Дезинсекция зеленого массива от колорадского жука  площадью от   1000 м.кв.до 5000 м.кв.</v>
          </cell>
          <cell r="C1142">
            <v>1.53</v>
          </cell>
          <cell r="D1142">
            <v>7.0000000000000007E-2</v>
          </cell>
          <cell r="E1142">
            <v>13.816824</v>
          </cell>
          <cell r="F1142">
            <v>1.68</v>
          </cell>
          <cell r="G1142">
            <v>15.496824</v>
          </cell>
          <cell r="H1142">
            <v>5.2689201600000004</v>
          </cell>
          <cell r="I1142">
            <v>20.765744160000001</v>
          </cell>
          <cell r="K1142">
            <v>3.114861624</v>
          </cell>
          <cell r="L1142">
            <v>23.880605784</v>
          </cell>
          <cell r="M1142">
            <v>27.126726940799998</v>
          </cell>
          <cell r="N1142">
            <v>-17.729886889411762</v>
          </cell>
          <cell r="O1142">
            <v>28.656726940799999</v>
          </cell>
        </row>
        <row r="1143">
          <cell r="A1143">
            <v>25000050</v>
          </cell>
          <cell r="B1143" t="str">
            <v>Дезинсекция зеленого массива от колорадского жука площадью от   10000 м.кв.</v>
          </cell>
          <cell r="C1143">
            <v>0.61</v>
          </cell>
          <cell r="D1143">
            <v>7.0000000000000007E-2</v>
          </cell>
          <cell r="E1143">
            <v>13.816824</v>
          </cell>
          <cell r="F1143">
            <v>1.68</v>
          </cell>
          <cell r="G1143">
            <v>15.496824</v>
          </cell>
          <cell r="H1143">
            <v>5.2689201600000004</v>
          </cell>
          <cell r="I1143">
            <v>20.765744160000001</v>
          </cell>
          <cell r="K1143">
            <v>3.114861624</v>
          </cell>
          <cell r="L1143">
            <v>23.880605784</v>
          </cell>
          <cell r="M1143">
            <v>28.046726940799999</v>
          </cell>
          <cell r="N1143">
            <v>-45.97824088655738</v>
          </cell>
          <cell r="O1143">
            <v>28.656726940799999</v>
          </cell>
        </row>
        <row r="1144">
          <cell r="A1144">
            <v>25000051</v>
          </cell>
          <cell r="B1144" t="str">
            <v>Дезинсекция зеленого массива от клеща площадью до 750 м.кв. (1 объект)</v>
          </cell>
          <cell r="C1144">
            <v>1734</v>
          </cell>
          <cell r="D1144">
            <v>1</v>
          </cell>
          <cell r="E1144">
            <v>197.38319999999999</v>
          </cell>
          <cell r="F1144">
            <v>13.56</v>
          </cell>
          <cell r="G1144">
            <v>210.94319999999999</v>
          </cell>
          <cell r="H1144">
            <v>71.720687999999996</v>
          </cell>
          <cell r="I1144">
            <v>282.66388799999999</v>
          </cell>
          <cell r="K1144">
            <v>42.399583199999995</v>
          </cell>
          <cell r="L1144">
            <v>325.06347119999998</v>
          </cell>
          <cell r="M1144">
            <v>-1343.9238345600002</v>
          </cell>
          <cell r="N1144">
            <v>0.7750425804844292</v>
          </cell>
          <cell r="O1144">
            <v>390.07616543999995</v>
          </cell>
        </row>
        <row r="1145">
          <cell r="A1145">
            <v>25000052</v>
          </cell>
          <cell r="B1145" t="str">
            <v>Дезинсекция зеленого массива от клеща  площадью от 751 м.кв. до 2000 м.кв. (1м2)</v>
          </cell>
          <cell r="C1145">
            <v>2.35</v>
          </cell>
          <cell r="D1145">
            <v>7.0000000000000007E-2</v>
          </cell>
          <cell r="E1145">
            <v>13.816824</v>
          </cell>
          <cell r="F1145">
            <v>62.45</v>
          </cell>
          <cell r="G1145">
            <v>76.266824</v>
          </cell>
          <cell r="H1145">
            <v>25.930720160000003</v>
          </cell>
          <cell r="I1145">
            <v>102.19754416000001</v>
          </cell>
          <cell r="K1145">
            <v>15.329631624000001</v>
          </cell>
          <cell r="L1145">
            <v>117.52717578400001</v>
          </cell>
          <cell r="M1145">
            <v>138.6826109408</v>
          </cell>
          <cell r="N1145">
            <v>-59.013876996085102</v>
          </cell>
          <cell r="O1145">
            <v>141.0326109408</v>
          </cell>
        </row>
        <row r="1146">
          <cell r="A1146">
            <v>25000053</v>
          </cell>
          <cell r="B1146" t="str">
            <v>Дезинсекция зеленого массива от клеща площадью от   1000 м.кв. до 5000 кв.м.</v>
          </cell>
          <cell r="C1146">
            <v>1.53</v>
          </cell>
          <cell r="D1146">
            <v>7.0000000000000007E-2</v>
          </cell>
          <cell r="E1146">
            <v>13.816824</v>
          </cell>
          <cell r="F1146">
            <v>62.45</v>
          </cell>
          <cell r="G1146">
            <v>76.266824</v>
          </cell>
          <cell r="H1146">
            <v>25.930720160000003</v>
          </cell>
          <cell r="I1146">
            <v>102.19754416000001</v>
          </cell>
          <cell r="K1146">
            <v>15.329631624000001</v>
          </cell>
          <cell r="L1146">
            <v>117.52717578400001</v>
          </cell>
          <cell r="M1146">
            <v>139.5026109408</v>
          </cell>
          <cell r="N1146">
            <v>-91.178177085490191</v>
          </cell>
          <cell r="O1146">
            <v>141.0326109408</v>
          </cell>
        </row>
        <row r="1147">
          <cell r="A1147">
            <v>25000054</v>
          </cell>
          <cell r="B1147" t="str">
            <v>Дезинсекция зеленого массива от клеща площадью от   10001 м.кв. и более</v>
          </cell>
          <cell r="C1147">
            <v>0.61</v>
          </cell>
          <cell r="D1147">
            <v>7.0000000000000007E-2</v>
          </cell>
          <cell r="E1147">
            <v>13.816824</v>
          </cell>
          <cell r="F1147">
            <v>62.45</v>
          </cell>
          <cell r="G1147">
            <v>76.266824</v>
          </cell>
          <cell r="H1147">
            <v>25.930720160000003</v>
          </cell>
          <cell r="I1147">
            <v>102.19754416000001</v>
          </cell>
          <cell r="K1147">
            <v>15.329631624000001</v>
          </cell>
          <cell r="L1147">
            <v>117.52717578400001</v>
          </cell>
          <cell r="M1147">
            <v>140.42261094079998</v>
          </cell>
          <cell r="N1147">
            <v>-230.20100154229507</v>
          </cell>
          <cell r="O1147">
            <v>141.0326109408</v>
          </cell>
        </row>
        <row r="1148">
          <cell r="A1148">
            <v>25000055</v>
          </cell>
          <cell r="B1148" t="str">
            <v>Дезинсекция зеленого массива от клеща площадью от   10000 м.кв. социально значимых объектов</v>
          </cell>
          <cell r="C1148">
            <v>0.48</v>
          </cell>
          <cell r="D1148">
            <v>7.0000000000000007E-2</v>
          </cell>
          <cell r="E1148">
            <v>13.816824</v>
          </cell>
          <cell r="F1148">
            <v>62.45</v>
          </cell>
          <cell r="G1148">
            <v>76.266824</v>
          </cell>
          <cell r="H1148">
            <v>25.930720160000003</v>
          </cell>
          <cell r="I1148">
            <v>102.19754416000001</v>
          </cell>
          <cell r="K1148">
            <v>15.329631624000001</v>
          </cell>
          <cell r="L1148">
            <v>117.52717578400001</v>
          </cell>
          <cell r="M1148">
            <v>140.55261094080001</v>
          </cell>
          <cell r="N1148">
            <v>-292.81793946000005</v>
          </cell>
          <cell r="O1148">
            <v>141.0326109408</v>
          </cell>
        </row>
        <row r="1149">
          <cell r="A1149">
            <v>25000024</v>
          </cell>
          <cell r="B1149" t="str">
            <v>Дезинсекция зеленого массива от клеща площадью от   20000 м.кв. за 1 кв.м.</v>
          </cell>
          <cell r="C1149">
            <v>0.39</v>
          </cell>
          <cell r="D1149">
            <v>7.0000000000000007E-2</v>
          </cell>
          <cell r="E1149">
            <v>13.816824</v>
          </cell>
          <cell r="F1149">
            <v>62.45</v>
          </cell>
          <cell r="G1149">
            <v>76.266824</v>
          </cell>
          <cell r="H1149">
            <v>25.930720160000003</v>
          </cell>
          <cell r="I1149">
            <v>102.19754416000001</v>
          </cell>
          <cell r="K1149">
            <v>15.329631624000001</v>
          </cell>
          <cell r="L1149">
            <v>117.52717578400001</v>
          </cell>
          <cell r="M1149">
            <v>140.64261094080001</v>
          </cell>
          <cell r="N1149">
            <v>0</v>
          </cell>
          <cell r="O1149">
            <v>141.0326109408</v>
          </cell>
        </row>
        <row r="1150">
          <cell r="A1150">
            <v>25000020</v>
          </cell>
          <cell r="B1150" t="str">
            <v>Дезинсекция зеленого массива от клеща площадью от   20000 м.кв. за 1 кв.м. соц. Объекты</v>
          </cell>
          <cell r="C1150">
            <v>0.3</v>
          </cell>
          <cell r="D1150">
            <v>7.0000000000000007E-2</v>
          </cell>
          <cell r="E1150">
            <v>13.816824</v>
          </cell>
          <cell r="F1150">
            <v>63.45</v>
          </cell>
          <cell r="G1150">
            <v>77.266824</v>
          </cell>
          <cell r="H1150">
            <v>26.270720160000003</v>
          </cell>
          <cell r="I1150">
            <v>103.53754416000001</v>
          </cell>
          <cell r="K1150">
            <v>15.530631624000002</v>
          </cell>
          <cell r="L1150">
            <v>119.068175784</v>
          </cell>
          <cell r="M1150">
            <v>142.58181094079998</v>
          </cell>
          <cell r="N1150">
            <v>1</v>
          </cell>
          <cell r="O1150">
            <v>142.88181094079999</v>
          </cell>
        </row>
        <row r="1151">
          <cell r="A1151">
            <v>25000057</v>
          </cell>
          <cell r="B1151" t="str">
            <v>Дезинфекция холодильных камер</v>
          </cell>
          <cell r="C1151">
            <v>1.02</v>
          </cell>
          <cell r="D1151">
            <v>0.3</v>
          </cell>
          <cell r="E1151">
            <v>59.214959999999998</v>
          </cell>
          <cell r="F1151">
            <v>12.48</v>
          </cell>
          <cell r="G1151">
            <v>71.694959999999995</v>
          </cell>
          <cell r="H1151">
            <v>24.376286400000001</v>
          </cell>
          <cell r="I1151">
            <v>96.071246399999993</v>
          </cell>
          <cell r="K1151">
            <v>14.410686959999998</v>
          </cell>
          <cell r="L1151">
            <v>110.48193335999999</v>
          </cell>
          <cell r="M1151">
            <v>131.55832003199995</v>
          </cell>
          <cell r="N1151">
            <v>-128.97874512941172</v>
          </cell>
          <cell r="O1151">
            <v>132.57832003199997</v>
          </cell>
        </row>
        <row r="1152">
          <cell r="A1152">
            <v>25000058</v>
          </cell>
          <cell r="B1152" t="str">
            <v xml:space="preserve">Дезинсекция зеленого массива от комара площадью от   5000 кв.м. до 10000 м.кв. </v>
          </cell>
          <cell r="C1152">
            <v>1.02</v>
          </cell>
          <cell r="D1152">
            <v>7.0000000000000007E-2</v>
          </cell>
          <cell r="E1152">
            <v>13.816824</v>
          </cell>
          <cell r="F1152">
            <v>66.36</v>
          </cell>
          <cell r="G1152">
            <v>80.176823999999996</v>
          </cell>
          <cell r="H1152">
            <v>27.26012016</v>
          </cell>
          <cell r="I1152">
            <v>107.43694416</v>
          </cell>
          <cell r="K1152">
            <v>16.115541623999999</v>
          </cell>
          <cell r="L1152">
            <v>123.552485784</v>
          </cell>
          <cell r="M1152">
            <v>147.24298294079998</v>
          </cell>
          <cell r="N1152">
            <v>-144.35586562823528</v>
          </cell>
          <cell r="O1152">
            <v>148.26298294079999</v>
          </cell>
        </row>
        <row r="1153">
          <cell r="A1153">
            <v>25000059</v>
          </cell>
          <cell r="B1153" t="str">
            <v xml:space="preserve">Дезинсекция зеленого массива от колорадского  жука площадью от   5000 кв.м. до 10000 м.кв. </v>
          </cell>
          <cell r="C1153">
            <v>1.02</v>
          </cell>
          <cell r="D1153">
            <v>7.0000000000000007E-2</v>
          </cell>
          <cell r="E1153">
            <v>13.816824</v>
          </cell>
          <cell r="F1153">
            <v>1.68</v>
          </cell>
          <cell r="G1153">
            <v>15.496824</v>
          </cell>
          <cell r="H1153">
            <v>5.2689201600000004</v>
          </cell>
          <cell r="I1153">
            <v>20.765744160000001</v>
          </cell>
          <cell r="K1153">
            <v>3.114861624</v>
          </cell>
          <cell r="L1153">
            <v>23.880605784</v>
          </cell>
          <cell r="M1153">
            <v>27.636726940799999</v>
          </cell>
          <cell r="N1153">
            <v>-27.094830334117646</v>
          </cell>
          <cell r="O1153">
            <v>28.656726940799999</v>
          </cell>
        </row>
        <row r="1154">
          <cell r="A1154">
            <v>25000060</v>
          </cell>
          <cell r="B1154" t="str">
            <v xml:space="preserve">Дезинсекция зеленого массива от клеща площадью от   5000 кв.м. до 10000 м.кв. </v>
          </cell>
          <cell r="C1154">
            <v>1.02</v>
          </cell>
          <cell r="D1154">
            <v>7.0000000000000007E-2</v>
          </cell>
          <cell r="E1154">
            <v>13.816824</v>
          </cell>
          <cell r="F1154">
            <v>62.45</v>
          </cell>
          <cell r="G1154">
            <v>76.266824</v>
          </cell>
          <cell r="H1154">
            <v>25.930720160000003</v>
          </cell>
          <cell r="I1154">
            <v>102.19754416000001</v>
          </cell>
          <cell r="K1154">
            <v>15.329631624000001</v>
          </cell>
          <cell r="L1154">
            <v>117.52717578400001</v>
          </cell>
          <cell r="M1154">
            <v>140.01261094079999</v>
          </cell>
          <cell r="N1154">
            <v>-137.26726562823529</v>
          </cell>
          <cell r="O1154">
            <v>141.0326109408</v>
          </cell>
        </row>
        <row r="1155">
          <cell r="A1155">
            <v>25002009</v>
          </cell>
          <cell r="B1155" t="str">
            <v>Дератизация по договорам объекта площадью от 301 кв.м. до 1000 кв.м. (1кв.м.)</v>
          </cell>
          <cell r="C1155">
            <v>1.02</v>
          </cell>
          <cell r="D1155">
            <v>0.03</v>
          </cell>
          <cell r="E1155">
            <v>5.9214960000000003</v>
          </cell>
          <cell r="F1155">
            <v>11</v>
          </cell>
          <cell r="G1155">
            <v>16.921496000000001</v>
          </cell>
          <cell r="H1155">
            <v>5.7533086400000011</v>
          </cell>
          <cell r="I1155">
            <v>22.674804640000001</v>
          </cell>
          <cell r="K1155">
            <v>3.4012206960000002</v>
          </cell>
          <cell r="L1155">
            <v>26.076025336000001</v>
          </cell>
          <cell r="M1155">
            <v>30.271230403200001</v>
          </cell>
          <cell r="N1155">
            <v>-29.677676865882354</v>
          </cell>
          <cell r="O1155">
            <v>31.2912304032</v>
          </cell>
        </row>
        <row r="1156">
          <cell r="A1156">
            <v>25002010</v>
          </cell>
          <cell r="B1156" t="str">
            <v>Дезинсекция контейнеров для сбора ТБО (1 контейнер)</v>
          </cell>
          <cell r="C1156">
            <v>162</v>
          </cell>
          <cell r="D1156">
            <v>0.18</v>
          </cell>
          <cell r="E1156">
            <v>35.528976</v>
          </cell>
          <cell r="F1156">
            <v>0.91</v>
          </cell>
          <cell r="G1156">
            <v>36.438975999999997</v>
          </cell>
          <cell r="H1156">
            <v>12.38925184</v>
          </cell>
          <cell r="I1156">
            <v>48.828227839999997</v>
          </cell>
          <cell r="K1156">
            <v>7.3242341759999992</v>
          </cell>
          <cell r="L1156">
            <v>56.152462015999994</v>
          </cell>
          <cell r="M1156">
            <v>-94.61704558080001</v>
          </cell>
          <cell r="N1156">
            <v>0.58405583691851859</v>
          </cell>
          <cell r="O1156">
            <v>67.38295441919999</v>
          </cell>
        </row>
        <row r="1157">
          <cell r="A1157">
            <v>25002020</v>
          </cell>
          <cell r="B1157" t="str">
            <v>Дератизация по договорам  (1 кв.м.)</v>
          </cell>
          <cell r="C1157">
            <v>0.46</v>
          </cell>
          <cell r="D1157">
            <v>0.03</v>
          </cell>
          <cell r="E1157">
            <v>5.9214960000000003</v>
          </cell>
          <cell r="F1157">
            <v>3.56</v>
          </cell>
          <cell r="G1157">
            <v>9.4814959999999999</v>
          </cell>
          <cell r="H1157">
            <v>3.2237086400000003</v>
          </cell>
          <cell r="I1157">
            <v>12.70520464</v>
          </cell>
          <cell r="K1157">
            <v>1.9057806959999999</v>
          </cell>
          <cell r="L1157">
            <v>14.610985335999999</v>
          </cell>
          <cell r="M1157">
            <v>17.073182403199997</v>
          </cell>
          <cell r="N1157">
            <v>-37.115613919999994</v>
          </cell>
          <cell r="O1157">
            <v>17.533182403199998</v>
          </cell>
        </row>
        <row r="1158">
          <cell r="A1158">
            <v>25002023</v>
          </cell>
          <cell r="B1158" t="str">
            <v>Дератизация производственных помещений (1 кв.м.)</v>
          </cell>
          <cell r="C1158">
            <v>1.77</v>
          </cell>
          <cell r="D1158">
            <v>0.03</v>
          </cell>
          <cell r="E1158">
            <v>5.9214960000000003</v>
          </cell>
          <cell r="F1158">
            <v>0</v>
          </cell>
          <cell r="G1158">
            <v>5.9214960000000003</v>
          </cell>
          <cell r="H1158">
            <v>2.0133086400000004</v>
          </cell>
          <cell r="I1158">
            <v>7.9348046400000012</v>
          </cell>
          <cell r="K1158">
            <v>1.1902206960000001</v>
          </cell>
          <cell r="L1158">
            <v>9.125025336000002</v>
          </cell>
          <cell r="M1158">
            <v>9.1800304032000017</v>
          </cell>
          <cell r="N1158">
            <v>-5.1864578549152549</v>
          </cell>
          <cell r="O1158">
            <v>10.950030403200001</v>
          </cell>
        </row>
        <row r="1159">
          <cell r="A1159">
            <v>25002024</v>
          </cell>
          <cell r="B1159" t="str">
            <v>Дератизация социально-значимых объектов свыше 3000 кв.м. (1 кв.м.)</v>
          </cell>
          <cell r="C1159">
            <v>0.28999999999999998</v>
          </cell>
          <cell r="D1159">
            <v>0.03</v>
          </cell>
          <cell r="E1159">
            <v>5.9214960000000003</v>
          </cell>
          <cell r="F1159">
            <v>9.44</v>
          </cell>
          <cell r="G1159">
            <v>15.361495999999999</v>
          </cell>
          <cell r="H1159">
            <v>5.22290864</v>
          </cell>
          <cell r="I1159">
            <v>20.584404639999999</v>
          </cell>
          <cell r="K1159">
            <v>3.0876606959999999</v>
          </cell>
          <cell r="L1159">
            <v>23.672065335999999</v>
          </cell>
          <cell r="M1159">
            <v>28.116478403199999</v>
          </cell>
          <cell r="N1159">
            <v>-96.953373804137939</v>
          </cell>
          <cell r="O1159">
            <v>28.406478403199998</v>
          </cell>
        </row>
        <row r="1160">
          <cell r="A1160">
            <v>25000062</v>
          </cell>
          <cell r="B1160" t="str">
            <v>Дератизация по договорам объекта площадью от 100 кв.м. (1кв.м.)</v>
          </cell>
          <cell r="C1160">
            <v>1.41</v>
          </cell>
          <cell r="D1160">
            <v>0.03</v>
          </cell>
          <cell r="E1160">
            <v>5.9214960000000003</v>
          </cell>
          <cell r="F1160">
            <v>9.4600000000000009</v>
          </cell>
          <cell r="G1160">
            <v>15.381496000000002</v>
          </cell>
          <cell r="H1160">
            <v>5.229708640000001</v>
          </cell>
          <cell r="I1160">
            <v>20.611204640000004</v>
          </cell>
          <cell r="K1160">
            <v>3.0916806960000005</v>
          </cell>
          <cell r="L1160">
            <v>23.702885336000005</v>
          </cell>
          <cell r="M1160">
            <v>27.033462403200005</v>
          </cell>
          <cell r="N1160">
            <v>-19.172668371063835</v>
          </cell>
          <cell r="O1160">
            <v>28.443462403200005</v>
          </cell>
        </row>
        <row r="1161">
          <cell r="A1161">
            <v>25000064</v>
          </cell>
          <cell r="B1161" t="str">
            <v>Дератизация по договорам  площадью от 100 кв.м. (1кв.м.)</v>
          </cell>
          <cell r="C1161">
            <v>1.53</v>
          </cell>
          <cell r="D1161">
            <v>1.3</v>
          </cell>
          <cell r="E1161">
            <v>256.59816000000001</v>
          </cell>
          <cell r="F1161">
            <v>27.73</v>
          </cell>
          <cell r="G1161">
            <v>284.32816000000003</v>
          </cell>
          <cell r="H1161">
            <v>96.671574400000011</v>
          </cell>
          <cell r="I1161">
            <v>380.99973440000002</v>
          </cell>
          <cell r="K1161">
            <v>57.149960159999999</v>
          </cell>
          <cell r="L1161">
            <v>438.14969456</v>
          </cell>
          <cell r="M1161">
            <v>524.24963347200003</v>
          </cell>
          <cell r="N1161">
            <v>-342.64681926274511</v>
          </cell>
          <cell r="O1161">
            <v>525.779633472</v>
          </cell>
        </row>
        <row r="1162">
          <cell r="A1162">
            <v>25000063</v>
          </cell>
          <cell r="B1162" t="str">
            <v>Дезинсекция бытовых насекомых от 151 кв.м. до 300 кв.м.</v>
          </cell>
          <cell r="C1162">
            <v>3.27</v>
          </cell>
          <cell r="D1162">
            <v>0.08</v>
          </cell>
          <cell r="E1162">
            <v>15.790656</v>
          </cell>
          <cell r="F1162">
            <v>27.63</v>
          </cell>
          <cell r="G1162">
            <v>43.420656000000001</v>
          </cell>
          <cell r="H1162">
            <v>14.763023040000002</v>
          </cell>
          <cell r="I1162">
            <v>58.183679040000001</v>
          </cell>
          <cell r="K1162">
            <v>8.7275518559999998</v>
          </cell>
          <cell r="L1162">
            <v>66.911230896000006</v>
          </cell>
          <cell r="M1162">
            <v>77.023477075200006</v>
          </cell>
          <cell r="N1162">
            <v>-23.554580145321104</v>
          </cell>
          <cell r="O1162">
            <v>80.293477075200002</v>
          </cell>
        </row>
        <row r="1163">
          <cell r="A1163">
            <v>25002026</v>
          </cell>
          <cell r="B1163" t="str">
            <v>Дератизация социально - значимых объектов за 1 кв.м.</v>
          </cell>
          <cell r="C1163">
            <v>0.53</v>
          </cell>
          <cell r="D1163">
            <v>0.03</v>
          </cell>
          <cell r="E1163">
            <v>5.9214960000000003</v>
          </cell>
          <cell r="F1163">
            <v>9.39</v>
          </cell>
          <cell r="G1163">
            <v>15.311496000000002</v>
          </cell>
          <cell r="H1163">
            <v>5.2059086400000014</v>
          </cell>
          <cell r="I1163">
            <v>20.517404640000002</v>
          </cell>
          <cell r="K1163">
            <v>3.0776106960000003</v>
          </cell>
          <cell r="L1163">
            <v>23.595015336000003</v>
          </cell>
          <cell r="M1163">
            <v>27.784018403200001</v>
          </cell>
          <cell r="N1163">
            <v>-52.422676232452829</v>
          </cell>
          <cell r="O1163">
            <v>28.314018403200002</v>
          </cell>
        </row>
        <row r="1164">
          <cell r="A1164">
            <v>25002027</v>
          </cell>
          <cell r="B1164" t="str">
            <v>Дератизация по договорам объекта площадью от 300 кв.м. (1кв.м.)</v>
          </cell>
          <cell r="C1164">
            <v>0.94</v>
          </cell>
          <cell r="D1164">
            <v>0.03</v>
          </cell>
          <cell r="E1164">
            <v>5.9214960000000003</v>
          </cell>
          <cell r="F1164">
            <v>9.4600000000000009</v>
          </cell>
          <cell r="G1164">
            <v>15.381496000000002</v>
          </cell>
          <cell r="H1164">
            <v>5.229708640000001</v>
          </cell>
          <cell r="I1164">
            <v>20.611204640000004</v>
          </cell>
          <cell r="K1164">
            <v>3.0916806960000005</v>
          </cell>
          <cell r="L1164">
            <v>23.702885336000005</v>
          </cell>
          <cell r="M1164">
            <v>27.503462403200004</v>
          </cell>
          <cell r="N1164">
            <v>-29.25900255659575</v>
          </cell>
          <cell r="O1164">
            <v>28.443462403200005</v>
          </cell>
        </row>
        <row r="1165">
          <cell r="A1165">
            <v>25002028</v>
          </cell>
          <cell r="B1165" t="str">
            <v>Комплексная обработка (дератизация , дезинсекция мух , дезинсекция бытовых насекомых ) №1 (за 1 кв.м.)</v>
          </cell>
          <cell r="C1165">
            <v>4.93</v>
          </cell>
          <cell r="D1165">
            <v>0.18</v>
          </cell>
          <cell r="E1165">
            <v>35.528976</v>
          </cell>
          <cell r="F1165">
            <v>43.96</v>
          </cell>
          <cell r="G1165">
            <v>79.488976000000008</v>
          </cell>
          <cell r="H1165">
            <v>27.026251840000004</v>
          </cell>
          <cell r="I1165">
            <v>106.51522784000001</v>
          </cell>
          <cell r="K1165">
            <v>15.977284176000001</v>
          </cell>
          <cell r="L1165">
            <v>122.49251201600001</v>
          </cell>
          <cell r="M1165">
            <v>142.06101441920001</v>
          </cell>
          <cell r="N1165">
            <v>-28.815621586044628</v>
          </cell>
          <cell r="O1165">
            <v>146.99101441920001</v>
          </cell>
        </row>
        <row r="1166">
          <cell r="A1166">
            <v>25000065</v>
          </cell>
          <cell r="B1166" t="str">
            <v>Дезинсекция мух по договорам (за 1 кв.м.)</v>
          </cell>
          <cell r="C1166">
            <v>3.06</v>
          </cell>
          <cell r="D1166">
            <v>7.0000000000000007E-2</v>
          </cell>
          <cell r="E1166">
            <v>13.816824</v>
          </cell>
          <cell r="F1166">
            <v>4.2679999999999998</v>
          </cell>
          <cell r="G1166">
            <v>18.084824000000001</v>
          </cell>
          <cell r="H1166">
            <v>6.1488401600000007</v>
          </cell>
          <cell r="I1166">
            <v>24.233664160000004</v>
          </cell>
          <cell r="K1166">
            <v>3.6350496240000005</v>
          </cell>
          <cell r="L1166">
            <v>27.868713784000004</v>
          </cell>
          <cell r="M1166">
            <v>30.382456540800003</v>
          </cell>
          <cell r="N1166">
            <v>-9.92890736627451</v>
          </cell>
          <cell r="O1166">
            <v>33.442456540800002</v>
          </cell>
        </row>
        <row r="1167">
          <cell r="A1167">
            <v>25000066</v>
          </cell>
          <cell r="B1167" t="str">
            <v>Комплексная обработка (дезинфекция, дезинсекция) контейнеров для сбора ТБО (1 контейнер)</v>
          </cell>
          <cell r="C1167">
            <v>242</v>
          </cell>
          <cell r="D1167">
            <v>0.18</v>
          </cell>
          <cell r="E1167">
            <v>35.528976</v>
          </cell>
          <cell r="F1167">
            <v>0.97900000000000009</v>
          </cell>
          <cell r="G1167">
            <v>36.507975999999999</v>
          </cell>
          <cell r="H1167">
            <v>12.41271184</v>
          </cell>
          <cell r="I1167">
            <v>48.920687839999999</v>
          </cell>
          <cell r="K1167">
            <v>7.3381031759999997</v>
          </cell>
          <cell r="L1167">
            <v>56.258791015999996</v>
          </cell>
          <cell r="M1167">
            <v>-174.48945078080001</v>
          </cell>
          <cell r="N1167">
            <v>0.72103078835041323</v>
          </cell>
          <cell r="O1167">
            <v>67.510549219199987</v>
          </cell>
        </row>
        <row r="1168">
          <cell r="A1168">
            <v>25000056</v>
          </cell>
          <cell r="B1168" t="str">
            <v>Обеспечение эксплуатации транспорта с оказанием соответствующих услуг</v>
          </cell>
          <cell r="C1168">
            <v>24.48</v>
          </cell>
          <cell r="D1168">
            <v>0.06</v>
          </cell>
          <cell r="E1168">
            <v>11.842992000000001</v>
          </cell>
          <cell r="F1168">
            <v>48.9</v>
          </cell>
          <cell r="G1168">
            <v>60.742992000000001</v>
          </cell>
          <cell r="H1168">
            <v>20.652617280000001</v>
          </cell>
          <cell r="I1168">
            <v>81.395609280000002</v>
          </cell>
          <cell r="K1168">
            <v>12.209341392000001</v>
          </cell>
          <cell r="L1168">
            <v>93.604950672000001</v>
          </cell>
          <cell r="M1168">
            <v>87.845940806399994</v>
          </cell>
          <cell r="N1168">
            <v>-3.5884779741176467</v>
          </cell>
          <cell r="O1168">
            <v>112.3259408064</v>
          </cell>
        </row>
        <row r="1169">
          <cell r="A1169">
            <v>25002030</v>
          </cell>
          <cell r="B1169" t="str">
            <v>Дератизация  по договорам объекта площадью от 200 кв.м. ( 1 кв.м.)</v>
          </cell>
          <cell r="C1169">
            <v>1.1000000000000001</v>
          </cell>
          <cell r="D1169">
            <v>0.03</v>
          </cell>
          <cell r="E1169">
            <v>5.9214960000000003</v>
          </cell>
          <cell r="F1169">
            <v>9.4600000000000009</v>
          </cell>
          <cell r="G1169">
            <v>15.381496000000002</v>
          </cell>
          <cell r="H1169">
            <v>5.229708640000001</v>
          </cell>
          <cell r="I1169">
            <v>20.611204640000004</v>
          </cell>
          <cell r="K1169">
            <v>3.0916806960000005</v>
          </cell>
          <cell r="L1169">
            <v>23.702885336000005</v>
          </cell>
          <cell r="M1169">
            <v>27.343462403200004</v>
          </cell>
          <cell r="N1169">
            <v>-24.857693093818185</v>
          </cell>
          <cell r="O1169">
            <v>28.443462403200005</v>
          </cell>
        </row>
        <row r="1170">
          <cell r="A1170">
            <v>25000075</v>
          </cell>
          <cell r="B1170" t="str">
            <v>Обследование объектов на наличие грызунов и следов их жизнедеятельности 1 объект до 100 кв.м.</v>
          </cell>
          <cell r="C1170">
            <v>638</v>
          </cell>
          <cell r="D1170">
            <v>4</v>
          </cell>
          <cell r="E1170">
            <v>789.53279999999995</v>
          </cell>
          <cell r="F1170">
            <v>0</v>
          </cell>
          <cell r="G1170">
            <v>789.53279999999995</v>
          </cell>
          <cell r="H1170">
            <v>268.44115199999999</v>
          </cell>
          <cell r="I1170">
            <v>1057.9739519999998</v>
          </cell>
          <cell r="K1170">
            <v>158.69609279999997</v>
          </cell>
          <cell r="L1170">
            <v>1216.6700447999997</v>
          </cell>
          <cell r="M1170">
            <v>822.00405375999958</v>
          </cell>
          <cell r="N1170">
            <v>-1.2884076077742941</v>
          </cell>
          <cell r="O1170">
            <v>1460.0040537599996</v>
          </cell>
        </row>
        <row r="1171">
          <cell r="A1171">
            <v>25000076</v>
          </cell>
          <cell r="B1171" t="str">
            <v>Обследование объектов на наличие грызунов и следов их жизнедеятельности 1 объект от 101 кв.м. до 1000 кв.м.</v>
          </cell>
          <cell r="C1171">
            <v>1062</v>
          </cell>
          <cell r="D1171">
            <v>4</v>
          </cell>
          <cell r="E1171">
            <v>789.53279999999995</v>
          </cell>
          <cell r="F1171">
            <v>0</v>
          </cell>
          <cell r="G1171">
            <v>789.53279999999995</v>
          </cell>
          <cell r="H1171">
            <v>268.44115199999999</v>
          </cell>
          <cell r="I1171">
            <v>1057.9739519999998</v>
          </cell>
          <cell r="K1171">
            <v>158.69609279999997</v>
          </cell>
          <cell r="L1171">
            <v>1216.6700447999997</v>
          </cell>
          <cell r="M1171">
            <v>398.00405375999958</v>
          </cell>
          <cell r="N1171">
            <v>-0.37476841220338941</v>
          </cell>
          <cell r="O1171">
            <v>1460.0040537599996</v>
          </cell>
        </row>
        <row r="1172">
          <cell r="A1172">
            <v>25000077</v>
          </cell>
          <cell r="B1172" t="str">
            <v>Обследование объектов на наличие грызунов и следов их жизнедеятельности 1 объект свыше 1001 кв.м.</v>
          </cell>
          <cell r="C1172">
            <v>1698</v>
          </cell>
          <cell r="D1172">
            <v>4</v>
          </cell>
          <cell r="E1172">
            <v>789.53279999999995</v>
          </cell>
          <cell r="F1172">
            <v>0</v>
          </cell>
          <cell r="G1172">
            <v>789.53279999999995</v>
          </cell>
          <cell r="H1172">
            <v>268.44115199999999</v>
          </cell>
          <cell r="I1172">
            <v>1057.9739519999998</v>
          </cell>
          <cell r="K1172">
            <v>158.69609279999997</v>
          </cell>
          <cell r="L1172">
            <v>1216.6700447999997</v>
          </cell>
          <cell r="M1172">
            <v>-237.99594624000042</v>
          </cell>
          <cell r="N1172">
            <v>0.14016251250883416</v>
          </cell>
          <cell r="O1172">
            <v>1460.0040537599996</v>
          </cell>
        </row>
        <row r="1173">
          <cell r="A1173">
            <v>25000078</v>
          </cell>
          <cell r="B1173" t="str">
            <v>Обследование объектов на наличие бытовых насекомых и следов их жизнедеятельности 1 объект до 100 кв.м.</v>
          </cell>
          <cell r="C1173">
            <v>638</v>
          </cell>
          <cell r="D1173">
            <v>4</v>
          </cell>
          <cell r="E1173">
            <v>789.53279999999995</v>
          </cell>
          <cell r="F1173">
            <v>0</v>
          </cell>
          <cell r="G1173">
            <v>789.53279999999995</v>
          </cell>
          <cell r="H1173">
            <v>268.44115199999999</v>
          </cell>
          <cell r="I1173">
            <v>1057.9739519999998</v>
          </cell>
          <cell r="K1173">
            <v>158.69609279999997</v>
          </cell>
          <cell r="L1173">
            <v>1216.6700447999997</v>
          </cell>
          <cell r="M1173">
            <v>822.00405375999958</v>
          </cell>
          <cell r="N1173">
            <v>-1.2884076077742941</v>
          </cell>
          <cell r="O1173">
            <v>1460.0040537599996</v>
          </cell>
        </row>
        <row r="1174">
          <cell r="A1174">
            <v>25000079</v>
          </cell>
          <cell r="B1174" t="str">
            <v>Обследование объектов на наличие бытовых насекомых и следов их жизнедеятельности 1 объект от 101 кв.м. до 1000 кв.м.</v>
          </cell>
          <cell r="C1174">
            <v>1062</v>
          </cell>
          <cell r="D1174">
            <v>4</v>
          </cell>
          <cell r="E1174">
            <v>789.53279999999995</v>
          </cell>
          <cell r="F1174">
            <v>0</v>
          </cell>
          <cell r="G1174">
            <v>789.53279999999995</v>
          </cell>
          <cell r="H1174">
            <v>268.44115199999999</v>
          </cell>
          <cell r="I1174">
            <v>1057.9739519999998</v>
          </cell>
          <cell r="K1174">
            <v>158.69609279999997</v>
          </cell>
          <cell r="L1174">
            <v>1216.6700447999997</v>
          </cell>
          <cell r="M1174">
            <v>398.00405375999958</v>
          </cell>
          <cell r="N1174">
            <v>-0.37476841220338941</v>
          </cell>
          <cell r="O1174">
            <v>1460.0040537599996</v>
          </cell>
        </row>
        <row r="1175">
          <cell r="A1175">
            <v>25000080</v>
          </cell>
          <cell r="B1175" t="str">
            <v>Обследование объектов на наличие бытовых насекомых и следов их жизнедеятельности 1 объект свыше 1001 кв.м.</v>
          </cell>
          <cell r="C1175">
            <v>1698</v>
          </cell>
          <cell r="D1175">
            <v>4</v>
          </cell>
          <cell r="E1175">
            <v>789.53279999999995</v>
          </cell>
          <cell r="F1175">
            <v>0</v>
          </cell>
          <cell r="G1175">
            <v>789.53279999999995</v>
          </cell>
          <cell r="H1175">
            <v>268.44115199999999</v>
          </cell>
          <cell r="I1175">
            <v>1057.9739519999998</v>
          </cell>
          <cell r="K1175">
            <v>158.69609279999997</v>
          </cell>
          <cell r="L1175">
            <v>1216.6700447999997</v>
          </cell>
          <cell r="M1175">
            <v>-237.99594624000042</v>
          </cell>
          <cell r="N1175">
            <v>0.14016251250883416</v>
          </cell>
          <cell r="O1175">
            <v>1460.0040537599996</v>
          </cell>
        </row>
        <row r="1176">
          <cell r="A1176" t="str">
            <v>Профдезинфекционные работы</v>
          </cell>
        </row>
        <row r="1177">
          <cell r="A1177" t="str">
            <v xml:space="preserve">Разовые заявки </v>
          </cell>
        </row>
        <row r="1178">
          <cell r="A1178">
            <v>25010017</v>
          </cell>
          <cell r="B1178" t="str">
            <v>Дератизация до 100 кв.м. (за 1 кв.м)</v>
          </cell>
          <cell r="C1178">
            <v>5.31</v>
          </cell>
          <cell r="D1178">
            <v>0.3</v>
          </cell>
          <cell r="E1178">
            <v>59.214959999999998</v>
          </cell>
          <cell r="F1178">
            <v>9.4499999999999993</v>
          </cell>
          <cell r="G1178">
            <v>68.664959999999994</v>
          </cell>
          <cell r="H1178">
            <v>23.346086400000001</v>
          </cell>
          <cell r="I1178">
            <v>92.011046399999998</v>
          </cell>
          <cell r="K1178">
            <v>13.801656959999999</v>
          </cell>
          <cell r="L1178">
            <v>105.81270336</v>
          </cell>
          <cell r="M1178">
            <v>121.66524403199999</v>
          </cell>
          <cell r="N1178">
            <v>-22.912475335593221</v>
          </cell>
          <cell r="O1178">
            <v>126.97524403199999</v>
          </cell>
        </row>
        <row r="1179">
          <cell r="A1179">
            <v>25010018</v>
          </cell>
          <cell r="B1179" t="str">
            <v>Дератизация свыше101 кв.м. (за 1 кв.м)</v>
          </cell>
          <cell r="C1179">
            <v>4.08</v>
          </cell>
          <cell r="D1179">
            <v>0.3</v>
          </cell>
          <cell r="E1179">
            <v>59.214959999999998</v>
          </cell>
          <cell r="F1179">
            <v>7.02</v>
          </cell>
          <cell r="G1179">
            <v>66.234960000000001</v>
          </cell>
          <cell r="H1179">
            <v>22.519886400000001</v>
          </cell>
          <cell r="I1179">
            <v>88.754846400000005</v>
          </cell>
          <cell r="K1179">
            <v>13.31322696</v>
          </cell>
          <cell r="L1179">
            <v>102.06807336</v>
          </cell>
          <cell r="M1179">
            <v>118.401688032</v>
          </cell>
          <cell r="N1179">
            <v>-29.020021576470587</v>
          </cell>
          <cell r="O1179">
            <v>122.48168803199999</v>
          </cell>
        </row>
        <row r="1180">
          <cell r="A1180">
            <v>25010019</v>
          </cell>
          <cell r="B1180" t="str">
            <v>Дезинсекция до 100 кв.м. (за 1 кв.м)</v>
          </cell>
          <cell r="C1180">
            <v>11.83</v>
          </cell>
          <cell r="D1180">
            <v>7.0000000000000007E-2</v>
          </cell>
          <cell r="E1180">
            <v>13.816824</v>
          </cell>
          <cell r="F1180">
            <v>7.02</v>
          </cell>
          <cell r="G1180">
            <v>20.836824</v>
          </cell>
          <cell r="H1180">
            <v>7.0845201600000003</v>
          </cell>
          <cell r="I1180">
            <v>27.92134416</v>
          </cell>
          <cell r="K1180">
            <v>4.1882016239999995</v>
          </cell>
          <cell r="L1180">
            <v>32.109545783999998</v>
          </cell>
          <cell r="M1180">
            <v>26.701454940799998</v>
          </cell>
          <cell r="N1180">
            <v>-2.2570967828233304</v>
          </cell>
          <cell r="O1180">
            <v>38.531454940799996</v>
          </cell>
        </row>
        <row r="1181">
          <cell r="A1181">
            <v>25010020</v>
          </cell>
          <cell r="B1181" t="str">
            <v>Дезинсекция свыше 101 кв.м.(за 1 кв.м)</v>
          </cell>
          <cell r="C1181">
            <v>7.14</v>
          </cell>
          <cell r="D1181">
            <v>7.0000000000000007E-2</v>
          </cell>
          <cell r="E1181">
            <v>13.816824</v>
          </cell>
          <cell r="F1181">
            <v>7.02</v>
          </cell>
          <cell r="G1181">
            <v>20.836824</v>
          </cell>
          <cell r="H1181">
            <v>7.0845201600000003</v>
          </cell>
          <cell r="I1181">
            <v>27.92134416</v>
          </cell>
          <cell r="K1181">
            <v>4.1882016239999995</v>
          </cell>
          <cell r="L1181">
            <v>32.109545783999998</v>
          </cell>
          <cell r="M1181">
            <v>31.391454940799996</v>
          </cell>
          <cell r="N1181">
            <v>-4.3965623166386552</v>
          </cell>
          <cell r="O1181">
            <v>38.531454940799996</v>
          </cell>
        </row>
        <row r="1182">
          <cell r="A1182">
            <v>25010021</v>
          </cell>
          <cell r="B1182" t="str">
            <v>Дезинсекция мух до 100 кв.м. (за 1 кв.м)</v>
          </cell>
          <cell r="C1182">
            <v>8.98</v>
          </cell>
          <cell r="D1182">
            <v>7.0000000000000007E-2</v>
          </cell>
          <cell r="E1182">
            <v>13.816824</v>
          </cell>
          <cell r="F1182">
            <v>4.01</v>
          </cell>
          <cell r="G1182">
            <v>17.826824000000002</v>
          </cell>
          <cell r="H1182">
            <v>6.0611201600000015</v>
          </cell>
          <cell r="I1182">
            <v>23.887944160000004</v>
          </cell>
          <cell r="K1182">
            <v>3.5831916240000004</v>
          </cell>
          <cell r="L1182">
            <v>27.471135784000005</v>
          </cell>
          <cell r="M1182">
            <v>23.985362940800005</v>
          </cell>
          <cell r="N1182">
            <v>-2.6709758285968825</v>
          </cell>
          <cell r="O1182">
            <v>32.965362940800006</v>
          </cell>
        </row>
        <row r="1183">
          <cell r="A1183">
            <v>25010022</v>
          </cell>
          <cell r="B1183" t="str">
            <v>Дезинсекция мух свыше 101 кв.м. (за 1 кв.м)</v>
          </cell>
          <cell r="C1183">
            <v>7.55</v>
          </cell>
          <cell r="D1183">
            <v>7.0000000000000007E-2</v>
          </cell>
          <cell r="E1183">
            <v>13.816824</v>
          </cell>
          <cell r="F1183">
            <v>4.01</v>
          </cell>
          <cell r="G1183">
            <v>17.826824000000002</v>
          </cell>
          <cell r="H1183">
            <v>6.0611201600000015</v>
          </cell>
          <cell r="I1183">
            <v>23.887944160000004</v>
          </cell>
          <cell r="K1183">
            <v>3.5831916240000004</v>
          </cell>
          <cell r="L1183">
            <v>27.471135784000005</v>
          </cell>
          <cell r="M1183">
            <v>25.415362940800005</v>
          </cell>
          <cell r="N1183">
            <v>-3.3662732371920536</v>
          </cell>
          <cell r="O1183">
            <v>32.965362940800006</v>
          </cell>
        </row>
        <row r="1184">
          <cell r="A1184">
            <v>25002005</v>
          </cell>
          <cell r="B1184" t="str">
            <v>Дезинфекция помещений (за 1 кв.м)</v>
          </cell>
          <cell r="C1184">
            <v>12.24</v>
          </cell>
          <cell r="D1184">
            <v>7.0000000000000007E-2</v>
          </cell>
          <cell r="E1184">
            <v>13.816824</v>
          </cell>
          <cell r="F1184">
            <v>13.08</v>
          </cell>
          <cell r="G1184">
            <v>26.896824000000002</v>
          </cell>
          <cell r="H1184">
            <v>9.1449201600000016</v>
          </cell>
          <cell r="I1184">
            <v>36.041744160000007</v>
          </cell>
          <cell r="K1184">
            <v>5.4062616240000008</v>
          </cell>
          <cell r="L1184">
            <v>41.44800578400001</v>
          </cell>
          <cell r="M1184">
            <v>37.497606940800011</v>
          </cell>
          <cell r="N1184">
            <v>-3.0635299788235302</v>
          </cell>
          <cell r="O1184">
            <v>49.737606940800013</v>
          </cell>
        </row>
        <row r="1185">
          <cell r="A1185">
            <v>25000036</v>
          </cell>
          <cell r="B1185" t="str">
            <v xml:space="preserve">Дезинсекция квартир (2-х кратная) </v>
          </cell>
          <cell r="C1185">
            <v>2550</v>
          </cell>
          <cell r="D1185">
            <v>2</v>
          </cell>
          <cell r="E1185">
            <v>394.76639999999998</v>
          </cell>
          <cell r="F1185">
            <v>4.16</v>
          </cell>
          <cell r="G1185">
            <v>398.9264</v>
          </cell>
          <cell r="H1185">
            <v>135.63497600000002</v>
          </cell>
          <cell r="I1185">
            <v>534.561376</v>
          </cell>
          <cell r="K1185">
            <v>80.184206399999994</v>
          </cell>
          <cell r="L1185">
            <v>614.74558239999999</v>
          </cell>
          <cell r="M1185">
            <v>-1812.30530112</v>
          </cell>
          <cell r="N1185">
            <v>0.71070796122352942</v>
          </cell>
          <cell r="O1185">
            <v>737.69469887999992</v>
          </cell>
        </row>
        <row r="1186">
          <cell r="A1186">
            <v>25000022</v>
          </cell>
          <cell r="B1186" t="str">
            <v>Дератизация ДОУ от 100 кв.м. (за 1 кв.м.)</v>
          </cell>
          <cell r="C1186">
            <v>0.73</v>
          </cell>
          <cell r="D1186">
            <v>0.03</v>
          </cell>
          <cell r="E1186">
            <v>5.9214960000000003</v>
          </cell>
          <cell r="F1186">
            <v>4.01</v>
          </cell>
          <cell r="G1186">
            <v>9.9314959999999992</v>
          </cell>
          <cell r="H1186">
            <v>3.3767086399999999</v>
          </cell>
          <cell r="I1186">
            <v>13.30820464</v>
          </cell>
          <cell r="K1186">
            <v>1.9962306959999998</v>
          </cell>
          <cell r="L1186">
            <v>15.304435335999999</v>
          </cell>
          <cell r="M1186">
            <v>17.635322403199996</v>
          </cell>
          <cell r="N1186">
            <v>-24.157975894794518</v>
          </cell>
          <cell r="O1186">
            <v>18.365322403199997</v>
          </cell>
        </row>
        <row r="1187">
          <cell r="A1187">
            <v>25000003</v>
          </cell>
          <cell r="B1187" t="str">
            <v>Санитарная обработка контейнера для раскладки приманок (1 контейнер)</v>
          </cell>
          <cell r="C1187">
            <v>120</v>
          </cell>
          <cell r="D1187">
            <v>0.02</v>
          </cell>
          <cell r="E1187">
            <v>3.9476640000000001</v>
          </cell>
          <cell r="F1187">
            <v>86.07</v>
          </cell>
          <cell r="G1187">
            <v>90.017663999999996</v>
          </cell>
          <cell r="H1187">
            <v>30.606005760000002</v>
          </cell>
          <cell r="I1187">
            <v>120.62366976</v>
          </cell>
          <cell r="K1187">
            <v>18.093550464</v>
          </cell>
          <cell r="L1187">
            <v>138.71722022399999</v>
          </cell>
          <cell r="M1187">
            <v>46.460664268799974</v>
          </cell>
          <cell r="N1187">
            <v>-0.38717220223999976</v>
          </cell>
          <cell r="O1187">
            <v>166.46066426879997</v>
          </cell>
        </row>
        <row r="1188">
          <cell r="A1188">
            <v>25010045</v>
          </cell>
          <cell r="B1188" t="str">
            <v>Установка и обслуживание на объекте ферамоновой ловушки</v>
          </cell>
          <cell r="C1188">
            <v>137</v>
          </cell>
          <cell r="D1188">
            <v>0.3</v>
          </cell>
          <cell r="E1188">
            <v>59.214959999999998</v>
          </cell>
          <cell r="F1188">
            <v>87.06</v>
          </cell>
          <cell r="G1188">
            <v>146.27495999999999</v>
          </cell>
          <cell r="H1188">
            <v>49.733486400000004</v>
          </cell>
          <cell r="I1188">
            <v>196.0084464</v>
          </cell>
          <cell r="K1188">
            <v>29.401266959999997</v>
          </cell>
          <cell r="L1188">
            <v>225.40971335999998</v>
          </cell>
          <cell r="O1188">
            <v>270.49165603199998</v>
          </cell>
        </row>
        <row r="1189">
          <cell r="A1189" t="str">
            <v>Профдезработы в период паводка</v>
          </cell>
        </row>
        <row r="1190">
          <cell r="A1190">
            <v>25020042</v>
          </cell>
          <cell r="B1190" t="str">
            <v>Проведение работ по дезинсекции открытых территорий от комара и гнуса, вышедших из зоны подтопления (1 га)</v>
          </cell>
          <cell r="C1190">
            <v>3464</v>
          </cell>
          <cell r="D1190">
            <v>2</v>
          </cell>
          <cell r="E1190">
            <v>394.76639999999998</v>
          </cell>
          <cell r="F1190">
            <v>1676.59</v>
          </cell>
          <cell r="G1190">
            <v>2071.3563999999997</v>
          </cell>
          <cell r="H1190">
            <v>704.26117599999998</v>
          </cell>
          <cell r="I1190">
            <v>4452.2075759999998</v>
          </cell>
          <cell r="K1190">
            <v>667.83113639999999</v>
          </cell>
          <cell r="L1190">
            <v>5120.0387123999999</v>
          </cell>
          <cell r="M1190">
            <v>2680.0464548800001</v>
          </cell>
          <cell r="N1190">
            <v>-0.7736854661893765</v>
          </cell>
          <cell r="O1190">
            <v>6144.0464548800001</v>
          </cell>
        </row>
        <row r="1191">
          <cell r="A1191">
            <v>25010047</v>
          </cell>
          <cell r="B1191" t="str">
            <v>Дезинфекция колодцев, вышедших из зоны подтопления (1 колодец)</v>
          </cell>
          <cell r="C1191">
            <v>256</v>
          </cell>
          <cell r="D1191">
            <v>0.5</v>
          </cell>
          <cell r="E1191">
            <v>98.691599999999994</v>
          </cell>
          <cell r="F1191">
            <v>26.1</v>
          </cell>
          <cell r="G1191">
            <v>124.79159999999999</v>
          </cell>
          <cell r="H1191">
            <v>42.429144000000001</v>
          </cell>
          <cell r="I1191">
            <v>193.32074399999999</v>
          </cell>
          <cell r="K1191">
            <v>28.998111599999998</v>
          </cell>
          <cell r="L1191">
            <v>222.31885559999998</v>
          </cell>
          <cell r="M1191">
            <v>10.782626719999939</v>
          </cell>
          <cell r="N1191">
            <v>-4.2119635624999763E-2</v>
          </cell>
          <cell r="O1191">
            <v>266.78262671999994</v>
          </cell>
        </row>
        <row r="1192">
          <cell r="A1192">
            <v>25010048</v>
          </cell>
          <cell r="B1192" t="str">
            <v>Дезинфекция выгребных ям, вышедших из зоны подтопления (1 яма)</v>
          </cell>
          <cell r="C1192">
            <v>361</v>
          </cell>
          <cell r="D1192">
            <v>0.5</v>
          </cell>
          <cell r="E1192">
            <v>98.691599999999994</v>
          </cell>
          <cell r="F1192">
            <v>87</v>
          </cell>
          <cell r="G1192">
            <v>185.69159999999999</v>
          </cell>
          <cell r="H1192">
            <v>63.135144000000004</v>
          </cell>
          <cell r="I1192">
            <v>335.82674399999996</v>
          </cell>
          <cell r="K1192">
            <v>50.374011599999996</v>
          </cell>
          <cell r="L1192">
            <v>386.20075559999998</v>
          </cell>
          <cell r="M1192">
            <v>102.44090671999993</v>
          </cell>
          <cell r="N1192">
            <v>-0.28376982470914108</v>
          </cell>
          <cell r="O1192">
            <v>463.44090671999993</v>
          </cell>
        </row>
        <row r="1193">
          <cell r="A1193">
            <v>25010049</v>
          </cell>
          <cell r="B1193" t="str">
            <v>Очаговая дератизация территорий, вышедших из зоны подтопления (1 очаг)</v>
          </cell>
          <cell r="C1193">
            <v>464</v>
          </cell>
          <cell r="D1193">
            <v>1</v>
          </cell>
          <cell r="E1193">
            <v>197.38319999999999</v>
          </cell>
          <cell r="F1193">
            <v>26.57</v>
          </cell>
          <cell r="G1193">
            <v>223.95319999999998</v>
          </cell>
          <cell r="H1193">
            <v>76.144087999999996</v>
          </cell>
          <cell r="I1193">
            <v>326.66728799999999</v>
          </cell>
          <cell r="K1193">
            <v>49.000093199999995</v>
          </cell>
          <cell r="L1193">
            <v>375.66738119999997</v>
          </cell>
          <cell r="M1193">
            <v>-13.199142560000041</v>
          </cell>
          <cell r="N1193">
            <v>2.8446427931034572E-2</v>
          </cell>
          <cell r="O1193">
            <v>450.80085743999996</v>
          </cell>
        </row>
        <row r="1194">
          <cell r="A1194">
            <v>25010050</v>
          </cell>
          <cell r="B1194" t="str">
            <v>Барьерная дератизация территорий, вышедших из зоны подтопления (1 га)</v>
          </cell>
          <cell r="C1194">
            <v>1767</v>
          </cell>
          <cell r="D1194">
            <v>4</v>
          </cell>
          <cell r="E1194">
            <v>789.53279999999995</v>
          </cell>
          <cell r="F1194">
            <v>53.14</v>
          </cell>
          <cell r="G1194">
            <v>842.67279999999994</v>
          </cell>
          <cell r="H1194">
            <v>286.50875200000002</v>
          </cell>
          <cell r="I1194">
            <v>1182.3215520000001</v>
          </cell>
          <cell r="K1194">
            <v>177.34823280000001</v>
          </cell>
          <cell r="L1194">
            <v>1359.6697848000001</v>
          </cell>
          <cell r="M1194">
            <v>-135.39625823999995</v>
          </cell>
          <cell r="N1194">
            <v>7.6624933921901506E-2</v>
          </cell>
          <cell r="O1194">
            <v>1631.60374176</v>
          </cell>
        </row>
        <row r="1195">
          <cell r="A1195" t="str">
            <v>Управление качеством</v>
          </cell>
        </row>
        <row r="1196">
          <cell r="A1196" t="str">
            <v>13 000 001</v>
          </cell>
          <cell r="B1196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1 до 3 человек (за 1 обучающегося) 3 дня по 8 часов</v>
          </cell>
          <cell r="C1196">
            <v>15000</v>
          </cell>
          <cell r="D1196">
            <v>24</v>
          </cell>
          <cell r="E1196">
            <v>718.8</v>
          </cell>
          <cell r="F1196">
            <v>1095.5999999999999</v>
          </cell>
          <cell r="G1196">
            <v>1814.3999999999999</v>
          </cell>
          <cell r="H1196">
            <v>616.89599999999996</v>
          </cell>
          <cell r="I1196">
            <v>3526.8959999999997</v>
          </cell>
          <cell r="K1196">
            <v>529.03439999999989</v>
          </cell>
          <cell r="L1196">
            <v>4055.9303999999997</v>
          </cell>
          <cell r="M1196">
            <v>-10132.883519999999</v>
          </cell>
          <cell r="N1196">
            <v>0.67552556799999997</v>
          </cell>
          <cell r="O1196">
            <v>4867.1164799999997</v>
          </cell>
        </row>
        <row r="1197">
          <cell r="A1197" t="str">
            <v>13 000 003</v>
          </cell>
          <cell r="B1197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4 человек и более (за 1 обучающегося) 3 дня по 8 часов</v>
          </cell>
          <cell r="C1197">
            <v>12000</v>
          </cell>
          <cell r="D1197">
            <v>24</v>
          </cell>
          <cell r="E1197">
            <v>718.8</v>
          </cell>
          <cell r="F1197">
            <v>795.6</v>
          </cell>
          <cell r="G1197">
            <v>1514.4</v>
          </cell>
          <cell r="H1197">
            <v>514.89600000000007</v>
          </cell>
          <cell r="I1197">
            <v>2824.8960000000002</v>
          </cell>
          <cell r="K1197">
            <v>423.73439999999999</v>
          </cell>
          <cell r="L1197">
            <v>3248.6304</v>
          </cell>
          <cell r="M1197">
            <v>-8101.6435199999996</v>
          </cell>
          <cell r="N1197">
            <v>0.67513696000000001</v>
          </cell>
          <cell r="O1197">
            <v>3898.3564799999999</v>
          </cell>
        </row>
        <row r="1198">
          <cell r="A1198" t="str">
            <v>13 000 004</v>
          </cell>
          <cell r="B1198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198">
            <v>700</v>
          </cell>
          <cell r="D1198">
            <v>1</v>
          </cell>
          <cell r="E1198">
            <v>718.8</v>
          </cell>
          <cell r="G1198">
            <v>718.8</v>
          </cell>
          <cell r="H1198">
            <v>244.392</v>
          </cell>
          <cell r="I1198">
            <v>963.19200000000001</v>
          </cell>
          <cell r="K1198">
            <v>144.47880000000001</v>
          </cell>
          <cell r="L1198">
            <v>1107.6708000000001</v>
          </cell>
          <cell r="M1198">
            <v>629.20496000000003</v>
          </cell>
          <cell r="N1198">
            <v>-0.89886422857142856</v>
          </cell>
          <cell r="O1198">
            <v>1329.20496</v>
          </cell>
        </row>
        <row r="1199">
          <cell r="A1199" t="str">
            <v>13 000 005</v>
          </cell>
          <cell r="B1199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199">
            <v>160</v>
          </cell>
          <cell r="D1199">
            <v>0.3</v>
          </cell>
          <cell r="E1199">
            <v>718.8</v>
          </cell>
          <cell r="G1199">
            <v>718.8</v>
          </cell>
          <cell r="H1199">
            <v>244.392</v>
          </cell>
          <cell r="I1199">
            <v>963.19200000000001</v>
          </cell>
          <cell r="K1199">
            <v>144.47880000000001</v>
          </cell>
          <cell r="L1199">
            <v>1107.6708000000001</v>
          </cell>
          <cell r="M1199">
            <v>1169.20496</v>
          </cell>
          <cell r="N1199">
            <v>-7.307531</v>
          </cell>
          <cell r="O1199">
            <v>1329.20496</v>
          </cell>
        </row>
        <row r="1200">
          <cell r="A1200" t="str">
            <v>13 000 006</v>
          </cell>
          <cell r="B1200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200">
            <v>65</v>
          </cell>
          <cell r="D1200">
            <v>0.05</v>
          </cell>
          <cell r="E1200">
            <v>718.8</v>
          </cell>
          <cell r="G1200">
            <v>718.8</v>
          </cell>
          <cell r="H1200">
            <v>244.392</v>
          </cell>
          <cell r="I1200">
            <v>963.19200000000001</v>
          </cell>
          <cell r="K1200">
            <v>144.47880000000001</v>
          </cell>
          <cell r="L1200">
            <v>1107.6708000000001</v>
          </cell>
          <cell r="M1200">
            <v>1264.20496</v>
          </cell>
          <cell r="N1200">
            <v>-19.449307076923077</v>
          </cell>
          <cell r="O1200">
            <v>1329.20496</v>
          </cell>
        </row>
        <row r="1201">
          <cell r="A1201" t="str">
            <v>Филиал ФБУЗ "Центр гигиены и эпидемиологии в Алтайском крае города Рубцовска, Рубцовского и Егорьевского районов"</v>
          </cell>
        </row>
        <row r="1202">
          <cell r="A1202" t="str">
            <v>Профдезинфекционные работы</v>
          </cell>
        </row>
        <row r="1203">
          <cell r="A1203">
            <v>25000028</v>
          </cell>
          <cell r="B1203" t="str">
            <v>Обработка педикулеза (длинный волос)</v>
          </cell>
          <cell r="C1203">
            <v>350</v>
          </cell>
          <cell r="D1203">
            <v>0.96</v>
          </cell>
          <cell r="E1203">
            <v>119.929824</v>
          </cell>
          <cell r="F1203">
            <v>17.399999999999999</v>
          </cell>
          <cell r="G1203">
            <v>137.329824</v>
          </cell>
          <cell r="H1203">
            <v>46.692140160000001</v>
          </cell>
          <cell r="I1203">
            <v>201.42196416000002</v>
          </cell>
          <cell r="K1203">
            <v>30.213294624</v>
          </cell>
          <cell r="L1203">
            <v>231.63525878400003</v>
          </cell>
          <cell r="M1203">
            <v>-72.037689459199953</v>
          </cell>
          <cell r="N1203">
            <v>0.20582196988342844</v>
          </cell>
          <cell r="O1203">
            <v>277.96231054080005</v>
          </cell>
        </row>
        <row r="1204">
          <cell r="A1204">
            <v>25000029</v>
          </cell>
          <cell r="B1204" t="str">
            <v>Обработка педикулеза (средний волос)</v>
          </cell>
          <cell r="C1204">
            <v>330</v>
          </cell>
          <cell r="D1204">
            <v>0.92</v>
          </cell>
          <cell r="E1204">
            <v>114.932748</v>
          </cell>
          <cell r="F1204">
            <v>10.6</v>
          </cell>
          <cell r="G1204">
            <v>125.532748</v>
          </cell>
          <cell r="H1204">
            <v>42.681134320000005</v>
          </cell>
          <cell r="I1204">
            <v>178.81388232</v>
          </cell>
          <cell r="K1204">
            <v>26.822082347999999</v>
          </cell>
          <cell r="L1204">
            <v>205.63596466800001</v>
          </cell>
          <cell r="M1204">
            <v>-83.2368423984</v>
          </cell>
          <cell r="N1204">
            <v>0.25223285575272725</v>
          </cell>
          <cell r="O1204">
            <v>246.7631576016</v>
          </cell>
        </row>
        <row r="1205">
          <cell r="A1205">
            <v>25000030</v>
          </cell>
          <cell r="B1205" t="str">
            <v>Санитарная обработка людей (1 чел.)</v>
          </cell>
          <cell r="C1205">
            <v>255</v>
          </cell>
          <cell r="D1205">
            <v>0.75</v>
          </cell>
          <cell r="E1205">
            <v>93.695175000000006</v>
          </cell>
          <cell r="F1205">
            <v>1.6</v>
          </cell>
          <cell r="G1205">
            <v>95.295175</v>
          </cell>
          <cell r="H1205">
            <v>32.4003595</v>
          </cell>
          <cell r="I1205">
            <v>129.2955345</v>
          </cell>
          <cell r="K1205">
            <v>19.394330175</v>
          </cell>
          <cell r="L1205">
            <v>148.689864675</v>
          </cell>
          <cell r="M1205">
            <v>-76.572162390000017</v>
          </cell>
          <cell r="N1205">
            <v>0.30028298976470597</v>
          </cell>
          <cell r="O1205">
            <v>178.42783760999998</v>
          </cell>
        </row>
        <row r="1206">
          <cell r="A1206">
            <v>25001411</v>
          </cell>
          <cell r="B1206" t="str">
            <v>Дезинсекция мух социально-значимых объектов г. Рубцовск (1кв.м.)</v>
          </cell>
          <cell r="C1206">
            <v>2.17</v>
          </cell>
          <cell r="D1206">
            <v>7.0000000000000007E-2</v>
          </cell>
          <cell r="E1206">
            <v>8.7448830000000015</v>
          </cell>
          <cell r="F1206">
            <v>3.88</v>
          </cell>
          <cell r="G1206">
            <v>12.624883000000001</v>
          </cell>
          <cell r="H1206">
            <v>4.2924602200000006</v>
          </cell>
          <cell r="I1206">
            <v>20.797343219999998</v>
          </cell>
          <cell r="K1206">
            <v>3.1196014829999998</v>
          </cell>
          <cell r="L1206">
            <v>23.916944702999999</v>
          </cell>
          <cell r="M1206">
            <v>26.530333643599995</v>
          </cell>
          <cell r="N1206">
            <v>-12.225960204423961</v>
          </cell>
          <cell r="O1206">
            <v>28.700333643599997</v>
          </cell>
        </row>
        <row r="1207">
          <cell r="A1207" t="str">
            <v>Отдел эпидемиологии</v>
          </cell>
        </row>
        <row r="1208">
          <cell r="A1208">
            <v>21160002</v>
          </cell>
          <cell r="B1208" t="str">
            <v>Камерная дезинфекция (1кг.)</v>
          </cell>
          <cell r="C1208">
            <v>16</v>
          </cell>
          <cell r="D1208">
            <v>1.5</v>
          </cell>
          <cell r="E1208">
            <v>187.39035000000001</v>
          </cell>
          <cell r="F1208">
            <v>609.15</v>
          </cell>
          <cell r="G1208">
            <v>796.54034999999999</v>
          </cell>
          <cell r="H1208">
            <v>270.82371900000004</v>
          </cell>
          <cell r="I1208">
            <v>1676.5140689999998</v>
          </cell>
          <cell r="K1208">
            <v>251.47711034999998</v>
          </cell>
          <cell r="L1208">
            <v>27.542731133571426</v>
          </cell>
          <cell r="M1208">
            <v>17.05127736028571</v>
          </cell>
          <cell r="N1208">
            <v>-1.0657048350178568</v>
          </cell>
          <cell r="O1208">
            <v>33.05127736028571</v>
          </cell>
        </row>
        <row r="1209">
          <cell r="A1209" t="str">
            <v xml:space="preserve">Микробиологическая лаборатория </v>
          </cell>
        </row>
        <row r="1210">
          <cell r="A1210">
            <v>30160823</v>
          </cell>
          <cell r="B1210" t="str">
            <v>Исследование испражнений от людей на наличие паразитов методом толстого мазка под целлофаном</v>
          </cell>
          <cell r="C1210">
            <v>120</v>
          </cell>
          <cell r="D1210">
            <v>0.3</v>
          </cell>
          <cell r="E1210">
            <v>63.421722000000003</v>
          </cell>
          <cell r="G1210">
            <v>63.421722000000003</v>
          </cell>
          <cell r="H1210">
            <v>21.563385480000001</v>
          </cell>
          <cell r="I1210">
            <v>84.985107480000011</v>
          </cell>
          <cell r="K1210">
            <v>12.747766122000002</v>
          </cell>
          <cell r="L1210">
            <v>97.732873602000012</v>
          </cell>
          <cell r="M1210">
            <v>-2.7205516775999854</v>
          </cell>
          <cell r="N1210">
            <v>2.2671263979999877E-2</v>
          </cell>
          <cell r="O1210">
            <v>117.27944832240001</v>
          </cell>
        </row>
        <row r="1211">
          <cell r="A1211">
            <v>30160827</v>
          </cell>
          <cell r="B1211" t="str">
            <v>Соскоб с глицерином по Торгушину</v>
          </cell>
          <cell r="C1211">
            <v>65</v>
          </cell>
          <cell r="D1211">
            <v>0.2</v>
          </cell>
          <cell r="E1211">
            <v>42.281148000000009</v>
          </cell>
          <cell r="G1211">
            <v>42.281148000000009</v>
          </cell>
          <cell r="H1211">
            <v>14.375590320000004</v>
          </cell>
          <cell r="I1211">
            <v>56.656738320000017</v>
          </cell>
          <cell r="K1211">
            <v>8.4985107480000028</v>
          </cell>
          <cell r="L1211">
            <v>65.155249068000018</v>
          </cell>
          <cell r="M1211">
            <v>13.186298881600024</v>
          </cell>
          <cell r="N1211">
            <v>-0.20286613664000036</v>
          </cell>
          <cell r="O1211">
            <v>78.186298881600024</v>
          </cell>
        </row>
        <row r="1212">
          <cell r="A1212">
            <v>10000187</v>
          </cell>
          <cell r="B1212" t="str">
            <v>Определение в кале антигена норовируса методом ИФА</v>
          </cell>
          <cell r="C1212">
            <v>290</v>
          </cell>
          <cell r="D1212">
            <v>1</v>
          </cell>
          <cell r="E1212">
            <v>211.40574000000001</v>
          </cell>
          <cell r="F1212">
            <v>12.4</v>
          </cell>
          <cell r="G1212">
            <v>223.80574000000001</v>
          </cell>
          <cell r="H1212">
            <v>76.093951600000011</v>
          </cell>
          <cell r="I1212">
            <v>312.29969160000002</v>
          </cell>
          <cell r="K1212">
            <v>46.844953740000001</v>
          </cell>
          <cell r="L1212">
            <v>359.14464534000001</v>
          </cell>
          <cell r="M1212">
            <v>140.97357440799999</v>
          </cell>
          <cell r="N1212">
            <v>-0.4861157738206896</v>
          </cell>
          <cell r="O1212">
            <v>430.97357440799999</v>
          </cell>
        </row>
        <row r="1213">
          <cell r="A1213">
            <v>10000188</v>
          </cell>
          <cell r="B1213" t="str">
            <v>Определение в кале антигена астровируса методом ИФА</v>
          </cell>
          <cell r="C1213">
            <v>535</v>
          </cell>
          <cell r="D1213">
            <v>1</v>
          </cell>
          <cell r="E1213">
            <v>211.40574000000001</v>
          </cell>
          <cell r="F1213">
            <v>16.399999999999999</v>
          </cell>
          <cell r="G1213">
            <v>227.80574000000001</v>
          </cell>
          <cell r="H1213">
            <v>77.453951600000011</v>
          </cell>
          <cell r="I1213">
            <v>321.65969159999997</v>
          </cell>
          <cell r="K1213">
            <v>48.248953739999997</v>
          </cell>
          <cell r="L1213">
            <v>369.90864533999996</v>
          </cell>
          <cell r="M1213">
            <v>-91.109625592000043</v>
          </cell>
          <cell r="N1213">
            <v>0.17029836559252345</v>
          </cell>
          <cell r="O1213">
            <v>443.89037440799996</v>
          </cell>
        </row>
        <row r="1214">
          <cell r="A1214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</row>
        <row r="1215">
          <cell r="A1215">
            <v>60000019</v>
          </cell>
          <cell r="B1215" t="str">
            <v>Исследование почвы на нитраты</v>
          </cell>
          <cell r="C1215">
            <v>260</v>
          </cell>
          <cell r="D1215">
            <v>0.8</v>
          </cell>
          <cell r="E1215">
            <v>82.359312000000003</v>
          </cell>
          <cell r="F1215">
            <v>42.85</v>
          </cell>
          <cell r="G1215">
            <v>125.20931200000001</v>
          </cell>
          <cell r="H1215">
            <v>42.571166080000005</v>
          </cell>
          <cell r="I1215">
            <v>210.63047808000002</v>
          </cell>
          <cell r="K1215">
            <v>31.594571712</v>
          </cell>
          <cell r="L1215">
            <v>242.22504979200002</v>
          </cell>
          <cell r="M1215">
            <v>30.670059750400014</v>
          </cell>
          <cell r="N1215">
            <v>-0.11796176827076929</v>
          </cell>
          <cell r="O1215">
            <v>290.67005975040001</v>
          </cell>
        </row>
        <row r="1216">
          <cell r="A1216">
            <v>60001305</v>
          </cell>
          <cell r="B1216" t="str">
            <v>Определение доброкачественности ядра в крупах</v>
          </cell>
          <cell r="C1216">
            <v>333</v>
          </cell>
          <cell r="D1216">
            <v>2</v>
          </cell>
          <cell r="E1216">
            <v>205.89828</v>
          </cell>
          <cell r="F1216">
            <v>0</v>
          </cell>
          <cell r="G1216">
            <v>205.89828</v>
          </cell>
          <cell r="H1216">
            <v>70.005415200000002</v>
          </cell>
          <cell r="I1216">
            <v>275.90369520000002</v>
          </cell>
          <cell r="K1216">
            <v>41.385554280000001</v>
          </cell>
          <cell r="L1216">
            <v>317.28924948000002</v>
          </cell>
          <cell r="M1216">
            <v>47.747099375999994</v>
          </cell>
          <cell r="N1216">
            <v>0</v>
          </cell>
          <cell r="O1216">
            <v>380.74709937599999</v>
          </cell>
        </row>
        <row r="1217">
          <cell r="A1217">
            <v>60001306</v>
          </cell>
          <cell r="B1217" t="str">
            <v>Определение сорной примеси в крупах и пищевых продуктах</v>
          </cell>
          <cell r="C1217">
            <v>166</v>
          </cell>
          <cell r="D1217">
            <v>1</v>
          </cell>
          <cell r="E1217">
            <v>102.94914</v>
          </cell>
          <cell r="F1217">
            <v>0</v>
          </cell>
          <cell r="G1217">
            <v>102.94914</v>
          </cell>
          <cell r="H1217">
            <v>35.002707600000001</v>
          </cell>
          <cell r="I1217">
            <v>137.95184760000001</v>
          </cell>
          <cell r="K1217">
            <v>20.69277714</v>
          </cell>
          <cell r="L1217">
            <v>158.64462474000001</v>
          </cell>
          <cell r="M1217">
            <v>24.373549687999997</v>
          </cell>
          <cell r="N1217">
            <v>0</v>
          </cell>
          <cell r="O1217">
            <v>190.373549688</v>
          </cell>
        </row>
        <row r="1218">
          <cell r="A1218">
            <v>22000059</v>
          </cell>
          <cell r="B1218" t="str">
            <v>Предрейсовый/послерейсовый медицинский осмотр водителей, г. Бийск</v>
          </cell>
          <cell r="C1218">
            <v>53</v>
          </cell>
          <cell r="D1218">
            <v>7.0000000000000007E-2</v>
          </cell>
          <cell r="E1218">
            <v>7.206439800000001</v>
          </cell>
          <cell r="F1218">
            <v>1</v>
          </cell>
          <cell r="G1218">
            <v>7.206439800000001</v>
          </cell>
          <cell r="H1218">
            <v>2.4501895320000004</v>
          </cell>
          <cell r="I1218">
            <v>10.656629332000001</v>
          </cell>
          <cell r="K1218">
            <v>1.5984943998000001</v>
          </cell>
          <cell r="L1218">
            <v>12.255123731800001</v>
          </cell>
          <cell r="M1218">
            <v>-38.293851521839997</v>
          </cell>
          <cell r="N1218">
            <v>1</v>
          </cell>
          <cell r="O1218">
            <v>14.706148478160001</v>
          </cell>
        </row>
        <row r="1219">
          <cell r="A1219" t="str">
            <v>Филиал ФБУЗ "Центр гигиены и эпидемиологии в Алтайском крае в г.г. Славгороде, Яровом, Славгородском и Бурлинском районах</v>
          </cell>
        </row>
        <row r="1220">
          <cell r="A1220">
            <v>60000031</v>
          </cell>
          <cell r="B1220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220">
            <v>661</v>
          </cell>
          <cell r="D1220">
            <v>2.14</v>
          </cell>
          <cell r="E1220">
            <v>215.0729532</v>
          </cell>
          <cell r="F1220">
            <v>153.24</v>
          </cell>
          <cell r="G1220">
            <v>368.31295320000004</v>
          </cell>
          <cell r="H1220">
            <v>125.22640408800002</v>
          </cell>
          <cell r="I1220">
            <v>646.77935728800003</v>
          </cell>
          <cell r="K1220">
            <v>97.016903593199999</v>
          </cell>
          <cell r="L1220">
            <v>743.79626088120006</v>
          </cell>
          <cell r="M1220">
            <v>231.55551305744007</v>
          </cell>
          <cell r="N1220">
            <v>-0.3503109123410591</v>
          </cell>
          <cell r="O1220">
            <v>892.55551305744007</v>
          </cell>
        </row>
        <row r="1221">
          <cell r="A1221">
            <v>60000032</v>
          </cell>
          <cell r="B1221" t="str">
            <v>Определение меди, цинка, свинца, кадмия вольтамперометрическим методом в продуктах питания</v>
          </cell>
          <cell r="C1221">
            <v>290</v>
          </cell>
          <cell r="D1221">
            <v>1.5</v>
          </cell>
          <cell r="E1221">
            <v>150.75207</v>
          </cell>
          <cell r="F1221">
            <v>3.16</v>
          </cell>
          <cell r="G1221">
            <v>153.91207</v>
          </cell>
          <cell r="H1221">
            <v>52.330103800000003</v>
          </cell>
          <cell r="I1221">
            <v>209.40217379999999</v>
          </cell>
          <cell r="K1221">
            <v>31.410326069999996</v>
          </cell>
          <cell r="L1221">
            <v>240.81249986999998</v>
          </cell>
          <cell r="M1221">
            <v>-1.0250001560000328</v>
          </cell>
          <cell r="N1221">
            <v>3.5344832965518371E-3</v>
          </cell>
          <cell r="O1221">
            <v>288.97499984399997</v>
          </cell>
        </row>
        <row r="1222">
          <cell r="A1222">
            <v>60001108</v>
          </cell>
          <cell r="B1222" t="str">
            <v>Определение  массовой доли клетчатки в мясокостной муке</v>
          </cell>
          <cell r="C1222">
            <v>204</v>
          </cell>
          <cell r="D1222">
            <v>1</v>
          </cell>
          <cell r="E1222">
            <v>100.50138</v>
          </cell>
          <cell r="F1222">
            <v>12.87</v>
          </cell>
          <cell r="G1222">
            <v>113.37138</v>
          </cell>
          <cell r="H1222">
            <v>38.546269200000005</v>
          </cell>
          <cell r="I1222">
            <v>164.7876492</v>
          </cell>
          <cell r="K1222">
            <v>24.718147380000001</v>
          </cell>
          <cell r="L1222">
            <v>189.50579658000001</v>
          </cell>
          <cell r="M1222">
            <v>23.406955895999999</v>
          </cell>
          <cell r="N1222">
            <v>0</v>
          </cell>
          <cell r="O1222">
            <v>227.406955896</v>
          </cell>
        </row>
        <row r="1223">
          <cell r="A1223">
            <v>60001009</v>
          </cell>
          <cell r="B1223" t="str">
            <v>Определение масличности семян</v>
          </cell>
          <cell r="C1223">
            <v>810</v>
          </cell>
          <cell r="D1223">
            <v>3</v>
          </cell>
          <cell r="E1223">
            <v>301.50414000000001</v>
          </cell>
          <cell r="F1223">
            <v>181.66</v>
          </cell>
          <cell r="G1223">
            <v>483.16413999999997</v>
          </cell>
          <cell r="H1223">
            <v>164.27580760000001</v>
          </cell>
          <cell r="I1223">
            <v>829.09994759999995</v>
          </cell>
          <cell r="K1223">
            <v>124.36499213999998</v>
          </cell>
          <cell r="L1223">
            <v>953.46493973999998</v>
          </cell>
          <cell r="M1223">
            <v>334.15792768799997</v>
          </cell>
          <cell r="N1223">
            <v>0</v>
          </cell>
          <cell r="O1223">
            <v>1144.157927688</v>
          </cell>
        </row>
        <row r="1224">
          <cell r="A1224">
            <v>60001016</v>
          </cell>
          <cell r="B1224" t="str">
            <v>Определение способности прорастания  зерновых культур</v>
          </cell>
          <cell r="C1224">
            <v>188</v>
          </cell>
          <cell r="D1224">
            <v>1</v>
          </cell>
          <cell r="E1224">
            <v>100.50138</v>
          </cell>
          <cell r="F1224">
            <v>3.7000000000000002E-3</v>
          </cell>
          <cell r="G1224">
            <v>100.50507999999999</v>
          </cell>
          <cell r="H1224">
            <v>34.171727199999999</v>
          </cell>
          <cell r="I1224">
            <v>134.68050719999999</v>
          </cell>
          <cell r="K1224">
            <v>20.202076079999998</v>
          </cell>
          <cell r="L1224">
            <v>154.88258328000001</v>
          </cell>
          <cell r="M1224">
            <v>-2.1409000639999931</v>
          </cell>
          <cell r="N1224">
            <v>0</v>
          </cell>
          <cell r="O1224">
            <v>185.85909993600001</v>
          </cell>
        </row>
        <row r="1225">
          <cell r="A1225">
            <v>60001021</v>
          </cell>
          <cell r="B1225" t="str">
            <v>Определение жизнеспособности зерновых культур</v>
          </cell>
          <cell r="C1225">
            <v>188</v>
          </cell>
          <cell r="D1225">
            <v>1</v>
          </cell>
          <cell r="E1225">
            <v>100.50138</v>
          </cell>
          <cell r="F1225">
            <v>0.32</v>
          </cell>
          <cell r="G1225">
            <v>100.82137999999999</v>
          </cell>
          <cell r="H1225">
            <v>34.279269200000002</v>
          </cell>
          <cell r="I1225">
            <v>135.42064919999999</v>
          </cell>
          <cell r="K1225">
            <v>20.313097379999999</v>
          </cell>
          <cell r="L1225">
            <v>155.73374657999997</v>
          </cell>
          <cell r="M1225">
            <v>-1.1195041040000433</v>
          </cell>
          <cell r="N1225">
            <v>0</v>
          </cell>
          <cell r="O1225">
            <v>186.88049589599996</v>
          </cell>
        </row>
        <row r="1226">
          <cell r="A1226">
            <v>60000033</v>
          </cell>
          <cell r="B1226" t="str">
            <v>Определение мышьяка вольтамперометрическим методом в продуктах питания</v>
          </cell>
          <cell r="C1226">
            <v>290</v>
          </cell>
          <cell r="D1226">
            <v>1.5</v>
          </cell>
          <cell r="E1226">
            <v>150.75207</v>
          </cell>
          <cell r="F1226">
            <v>2.83</v>
          </cell>
          <cell r="G1226">
            <v>153.58207000000002</v>
          </cell>
          <cell r="H1226">
            <v>52.217903800000009</v>
          </cell>
          <cell r="I1226">
            <v>208.62997380000004</v>
          </cell>
          <cell r="K1226">
            <v>31.294496070000005</v>
          </cell>
          <cell r="L1226">
            <v>239.92446987000005</v>
          </cell>
          <cell r="M1226">
            <v>-2.0906361559999596</v>
          </cell>
          <cell r="N1226">
            <v>7.209090193103309E-3</v>
          </cell>
          <cell r="O1226">
            <v>287.90936384400004</v>
          </cell>
        </row>
        <row r="1227">
          <cell r="A1227">
            <v>60000034</v>
          </cell>
          <cell r="B1227" t="str">
            <v>Определение ртути вольтамперометрическим методом в продуктах питания</v>
          </cell>
          <cell r="C1227">
            <v>290</v>
          </cell>
          <cell r="D1227">
            <v>1.5</v>
          </cell>
          <cell r="E1227">
            <v>150.75207</v>
          </cell>
          <cell r="F1227">
            <v>2.83</v>
          </cell>
          <cell r="G1227">
            <v>153.58207000000002</v>
          </cell>
          <cell r="H1227">
            <v>52.217903800000009</v>
          </cell>
          <cell r="I1227">
            <v>208.62997380000004</v>
          </cell>
          <cell r="K1227">
            <v>31.294496070000005</v>
          </cell>
          <cell r="L1227">
            <v>239.92446987000005</v>
          </cell>
          <cell r="M1227">
            <v>-2.0906361559999596</v>
          </cell>
          <cell r="N1227">
            <v>7.209090193103309E-3</v>
          </cell>
          <cell r="O1227">
            <v>287.90936384400004</v>
          </cell>
        </row>
        <row r="1228">
          <cell r="A1228">
            <v>60000109</v>
          </cell>
          <cell r="B1228" t="str">
            <v>Определение охратоксина А в пищевых продуктах</v>
          </cell>
          <cell r="C1228">
            <v>1605</v>
          </cell>
          <cell r="D1228">
            <v>5.25</v>
          </cell>
          <cell r="E1228">
            <v>527.63224500000001</v>
          </cell>
          <cell r="F1228">
            <v>195.13</v>
          </cell>
          <cell r="G1228">
            <v>722.76224500000001</v>
          </cell>
          <cell r="H1228">
            <v>245.73916330000003</v>
          </cell>
          <cell r="I1228">
            <v>1163.6314083000002</v>
          </cell>
          <cell r="K1228">
            <v>174.54471124500003</v>
          </cell>
          <cell r="L1228">
            <v>1338.1761195450003</v>
          </cell>
          <cell r="M1228">
            <v>0.81134345400027996</v>
          </cell>
          <cell r="N1228">
            <v>-5.0550994018709031E-4</v>
          </cell>
          <cell r="O1228">
            <v>1605.8113434540003</v>
          </cell>
        </row>
        <row r="1229">
          <cell r="A1229">
            <v>60000007</v>
          </cell>
          <cell r="B1229" t="str">
            <v>Определение массовой доли кальций-ион в соли</v>
          </cell>
          <cell r="C1229">
            <v>280</v>
          </cell>
          <cell r="D1229">
            <v>1.5</v>
          </cell>
          <cell r="E1229">
            <v>150.75207</v>
          </cell>
          <cell r="F1229">
            <v>0</v>
          </cell>
          <cell r="G1229">
            <v>150.75207</v>
          </cell>
          <cell r="H1229">
            <v>51.255703800000006</v>
          </cell>
          <cell r="I1229">
            <v>202.0077738</v>
          </cell>
          <cell r="K1229">
            <v>30.301166069999997</v>
          </cell>
          <cell r="L1229">
            <v>232.30893986999999</v>
          </cell>
          <cell r="M1229">
            <v>-1.2292721560000359</v>
          </cell>
          <cell r="O1229">
            <v>278.77072784399996</v>
          </cell>
        </row>
        <row r="1230">
          <cell r="A1230">
            <v>60000008</v>
          </cell>
          <cell r="B1230" t="str">
            <v>Определение массовой доли магний-ион в соли</v>
          </cell>
          <cell r="C1230">
            <v>280</v>
          </cell>
          <cell r="D1230">
            <v>1.5</v>
          </cell>
          <cell r="E1230">
            <v>150.75207</v>
          </cell>
          <cell r="F1230">
            <v>0</v>
          </cell>
          <cell r="G1230">
            <v>150.75207</v>
          </cell>
          <cell r="H1230">
            <v>51.255703800000006</v>
          </cell>
          <cell r="I1230">
            <v>202.0077738</v>
          </cell>
          <cell r="K1230">
            <v>30.301166069999997</v>
          </cell>
          <cell r="L1230">
            <v>232.30893986999999</v>
          </cell>
          <cell r="M1230">
            <v>-1.2292721560000359</v>
          </cell>
          <cell r="O1230">
            <v>278.77072784399996</v>
          </cell>
        </row>
        <row r="1231">
          <cell r="A1231">
            <v>60000009</v>
          </cell>
          <cell r="B1231" t="str">
            <v>Исследование массовой доли сульфат-ион в соли</v>
          </cell>
          <cell r="C1231">
            <v>745</v>
          </cell>
          <cell r="D1231">
            <v>4</v>
          </cell>
          <cell r="E1231">
            <v>402.00551999999999</v>
          </cell>
          <cell r="F1231">
            <v>0</v>
          </cell>
          <cell r="G1231">
            <v>402.00551999999999</v>
          </cell>
          <cell r="H1231">
            <v>136.6818768</v>
          </cell>
          <cell r="I1231">
            <v>538.68739679999999</v>
          </cell>
          <cell r="K1231">
            <v>80.803109519999992</v>
          </cell>
          <cell r="L1231">
            <v>619.49050632000001</v>
          </cell>
          <cell r="M1231">
            <v>-1.6113924160000579</v>
          </cell>
          <cell r="O1231">
            <v>743.38860758399994</v>
          </cell>
        </row>
        <row r="1232">
          <cell r="A1232">
            <v>60000011</v>
          </cell>
          <cell r="B1232" t="str">
            <v>Определение массовой доли хлористого натрия в соли</v>
          </cell>
          <cell r="C1232">
            <v>280</v>
          </cell>
          <cell r="D1232">
            <v>1.5</v>
          </cell>
          <cell r="E1232">
            <v>150.75207</v>
          </cell>
          <cell r="F1232">
            <v>0</v>
          </cell>
          <cell r="G1232">
            <v>150.75207</v>
          </cell>
          <cell r="H1232">
            <v>51.255703800000006</v>
          </cell>
          <cell r="I1232">
            <v>202.0077738</v>
          </cell>
          <cell r="K1232">
            <v>30.301166069999997</v>
          </cell>
          <cell r="L1232">
            <v>232.30893986999999</v>
          </cell>
          <cell r="M1232">
            <v>-1.2292721560000359</v>
          </cell>
          <cell r="O1232">
            <v>278.77072784399996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19"/>
    </sheetNames>
    <sheetDataSet>
      <sheetData sheetId="0">
        <row r="12">
          <cell r="A12" t="str">
            <v>Код</v>
          </cell>
          <cell r="B12" t="str">
            <v>Наименование работ, услуг</v>
          </cell>
          <cell r="C12" t="str">
            <v>Ед. изм.</v>
          </cell>
          <cell r="D12" t="str">
            <v>Цена без учета НДС, руб.</v>
          </cell>
          <cell r="E12" t="str">
            <v>Цена с учетом НДС, руб.</v>
          </cell>
        </row>
        <row r="13">
          <cell r="A13" t="str">
            <v xml:space="preserve">Вирусологическая  лаборатория  </v>
          </cell>
          <cell r="B13"/>
          <cell r="C13"/>
          <cell r="D13"/>
          <cell r="E13"/>
        </row>
        <row r="14">
          <cell r="A14" t="str">
            <v>Метод ИФА</v>
          </cell>
          <cell r="B14"/>
          <cell r="C14"/>
          <cell r="D14"/>
          <cell r="E14"/>
        </row>
        <row r="15">
          <cell r="A15">
            <v>10000646</v>
          </cell>
          <cell r="B15" t="str">
            <v>Определение антигена хантавирусов во внешней среде методом ИФА</v>
          </cell>
          <cell r="C15" t="str">
            <v>иссл.</v>
          </cell>
          <cell r="D15">
            <v>495</v>
          </cell>
          <cell r="E15">
            <v>594</v>
          </cell>
        </row>
        <row r="16">
          <cell r="A16">
            <v>10000800</v>
          </cell>
          <cell r="B16" t="str">
            <v>Исследование на бореллиоз методом ИФА (lgM) один вид иммуноглобулина</v>
          </cell>
          <cell r="C16" t="str">
            <v>иссл.</v>
          </cell>
          <cell r="D16">
            <v>425</v>
          </cell>
          <cell r="E16">
            <v>510</v>
          </cell>
        </row>
        <row r="17">
          <cell r="A17">
            <v>10000167</v>
          </cell>
          <cell r="B17" t="str">
            <v>Исследование на краснуху методом ИФА (lgG) один вид иммуноглобулина</v>
          </cell>
          <cell r="C17" t="str">
            <v>иссл.</v>
          </cell>
          <cell r="D17">
            <v>445.83333333333337</v>
          </cell>
          <cell r="E17">
            <v>535</v>
          </cell>
        </row>
        <row r="18">
          <cell r="A18">
            <v>10000803</v>
          </cell>
          <cell r="B18" t="str">
            <v>Определение HBS – антигена в ИФА</v>
          </cell>
          <cell r="C18" t="str">
            <v>иссл.</v>
          </cell>
          <cell r="D18">
            <v>379.16666666666669</v>
          </cell>
          <cell r="E18">
            <v>455</v>
          </cell>
        </row>
        <row r="19">
          <cell r="A19">
            <v>10001304</v>
          </cell>
          <cell r="B19" t="str">
            <v xml:space="preserve">Диагностика поверхностного антигена гепатита В + подтверждающий тест методом ИФА </v>
          </cell>
          <cell r="C19" t="str">
            <v>иссл.</v>
          </cell>
          <cell r="D19">
            <v>344.16666666666669</v>
          </cell>
          <cell r="E19">
            <v>413</v>
          </cell>
        </row>
        <row r="20">
          <cell r="A20">
            <v>10000804</v>
          </cell>
          <cell r="B20" t="str">
            <v>Определение антител к вирусам гепатита А (ИФА) (lgM) один вид иммуноглобулина</v>
          </cell>
          <cell r="C20" t="str">
            <v>иссл.</v>
          </cell>
          <cell r="D20">
            <v>379.16666666666669</v>
          </cell>
          <cell r="E20">
            <v>455</v>
          </cell>
        </row>
        <row r="21">
          <cell r="A21">
            <v>10000805</v>
          </cell>
          <cell r="B21" t="str">
            <v>Определение антител к вирусам гепатита С (ИФА) (lgM, lgG) один вид иммуноглобулина</v>
          </cell>
          <cell r="C21" t="str">
            <v>иссл.</v>
          </cell>
          <cell r="D21">
            <v>379.16666666666669</v>
          </cell>
          <cell r="E21">
            <v>455</v>
          </cell>
        </row>
        <row r="22">
          <cell r="A22">
            <v>10001306</v>
          </cell>
          <cell r="B22" t="str">
            <v>Диагностика антител к вирусу гепатита С + подтверждающий тест методом ИФА</v>
          </cell>
          <cell r="C22" t="str">
            <v>иссл.</v>
          </cell>
          <cell r="D22">
            <v>344.16666666666669</v>
          </cell>
          <cell r="E22">
            <v>413</v>
          </cell>
        </row>
        <row r="23">
          <cell r="A23">
            <v>10000806</v>
          </cell>
          <cell r="B23" t="str">
            <v>Определение в кале вируса гепатита А (антиген) в ИФА.</v>
          </cell>
          <cell r="C23" t="str">
            <v>иссл.</v>
          </cell>
          <cell r="D23">
            <v>410</v>
          </cell>
          <cell r="E23">
            <v>492</v>
          </cell>
        </row>
        <row r="24">
          <cell r="A24">
            <v>10000807</v>
          </cell>
          <cell r="B24" t="str">
            <v>Определение в кале антигена  ротавирусов методом ИФА.</v>
          </cell>
          <cell r="C24" t="str">
            <v>иссл.</v>
          </cell>
          <cell r="D24">
            <v>356.66666666666669</v>
          </cell>
          <cell r="E24">
            <v>428</v>
          </cell>
        </row>
        <row r="25">
          <cell r="A25">
            <v>10000809</v>
          </cell>
          <cell r="B25" t="str">
            <v>Определение антител к кори методом ИФА в одной сыворотке (lgG) один вид иммуноглобулина</v>
          </cell>
          <cell r="C25" t="str">
            <v>иссл.</v>
          </cell>
          <cell r="D25">
            <v>410</v>
          </cell>
          <cell r="E25">
            <v>492</v>
          </cell>
        </row>
        <row r="26">
          <cell r="A26">
            <v>10000813</v>
          </cell>
          <cell r="B26" t="str">
            <v>Определение антител к вирусу клещевого энцефалита в одной сыворотке методом ИФА (lgM, lgG) один вид иммуноглобулина</v>
          </cell>
          <cell r="C26" t="str">
            <v>иссл.</v>
          </cell>
          <cell r="D26">
            <v>425</v>
          </cell>
          <cell r="E26">
            <v>510</v>
          </cell>
        </row>
        <row r="27">
          <cell r="A27">
            <v>10000831</v>
          </cell>
          <cell r="B27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7" t="str">
            <v>иссл.</v>
          </cell>
          <cell r="D27">
            <v>552.5</v>
          </cell>
          <cell r="E27">
            <v>663</v>
          </cell>
        </row>
        <row r="28">
          <cell r="A28">
            <v>10000816</v>
          </cell>
          <cell r="B28" t="str">
            <v>Определение антигена клещевого энцефалита в клещах</v>
          </cell>
          <cell r="C28" t="str">
            <v>иссл.</v>
          </cell>
          <cell r="D28">
            <v>416.66666666666669</v>
          </cell>
          <cell r="E28">
            <v>500</v>
          </cell>
        </row>
        <row r="29">
          <cell r="A29">
            <v>10000817</v>
          </cell>
          <cell r="B29" t="str">
            <v>Определение антител  на паротит (lgM, lgG) один вид иммуноглобулина</v>
          </cell>
          <cell r="C29" t="str">
            <v>иссл.</v>
          </cell>
          <cell r="D29">
            <v>410</v>
          </cell>
          <cell r="E29">
            <v>492</v>
          </cell>
        </row>
        <row r="30">
          <cell r="A30">
            <v>10000992</v>
          </cell>
          <cell r="B30" t="str">
            <v>Исследование воды на ротавирус методом ИФА с использованием макропористого стекла.</v>
          </cell>
          <cell r="C30" t="str">
            <v>проба</v>
          </cell>
          <cell r="D30">
            <v>695.83333333333337</v>
          </cell>
          <cell r="E30">
            <v>835</v>
          </cell>
        </row>
        <row r="31">
          <cell r="A31">
            <v>10000994</v>
          </cell>
          <cell r="B31" t="str">
            <v>Исследование воды на антиген А в ИФА с использованием МПС.</v>
          </cell>
          <cell r="C31" t="str">
            <v>проба</v>
          </cell>
          <cell r="D31">
            <v>410</v>
          </cell>
          <cell r="E31">
            <v>492</v>
          </cell>
        </row>
        <row r="32">
          <cell r="A32">
            <v>10000997</v>
          </cell>
          <cell r="B32" t="str">
            <v>Определение антител к ЛЗН методом ИФА с отрицательным результатом (lgM, lgG) один вид иммуноглобулина</v>
          </cell>
          <cell r="C32" t="str">
            <v>иссл.</v>
          </cell>
          <cell r="D32">
            <v>356.66666666666669</v>
          </cell>
          <cell r="E32">
            <v>428</v>
          </cell>
        </row>
        <row r="33">
          <cell r="A33">
            <v>10001312</v>
          </cell>
          <cell r="B33" t="str">
            <v>Определение антител к ЛЗН методом ИФА с положительным результатом (lgM, lgG) один вид иммуноглобулина</v>
          </cell>
          <cell r="C33" t="str">
            <v>иссл.</v>
          </cell>
          <cell r="D33">
            <v>668.33333333333337</v>
          </cell>
          <cell r="E33">
            <v>802</v>
          </cell>
        </row>
        <row r="34">
          <cell r="A34">
            <v>10001301</v>
          </cell>
          <cell r="B34" t="str">
            <v>Диагностика антител к цитамегаловирусу методом ИФА (lgM) один вид иммуноглобулина</v>
          </cell>
          <cell r="C34" t="str">
            <v>иссл.</v>
          </cell>
          <cell r="D34">
            <v>393.33333333333337</v>
          </cell>
          <cell r="E34">
            <v>472</v>
          </cell>
        </row>
        <row r="35">
          <cell r="A35">
            <v>10001302</v>
          </cell>
          <cell r="B35" t="str">
            <v>Диагностика антител к вирусу простого герпеса 1 и 2 типов методом ИФА (lgM) один вид иммуноглобулина</v>
          </cell>
          <cell r="C35" t="str">
            <v>иссл.</v>
          </cell>
          <cell r="D35">
            <v>374.16666666666669</v>
          </cell>
          <cell r="E35">
            <v>449</v>
          </cell>
        </row>
        <row r="36">
          <cell r="A36">
            <v>10001309</v>
          </cell>
          <cell r="B36" t="str">
            <v>Диагностика антител к вирусу Эпштейна-Барр методом ИФА (lgM) один вид иммуноглобулина</v>
          </cell>
          <cell r="C36" t="str">
            <v>иссл.</v>
          </cell>
          <cell r="D36">
            <v>375</v>
          </cell>
          <cell r="E36">
            <v>450</v>
          </cell>
        </row>
        <row r="37">
          <cell r="A37">
            <v>10001310</v>
          </cell>
          <cell r="B37" t="str">
            <v>Определение антител к ВИЧ 1,2 и антигена р24 ВИЧ - 1 методом ИФА (комплект)</v>
          </cell>
          <cell r="C37" t="str">
            <v>иссл.</v>
          </cell>
          <cell r="D37">
            <v>285</v>
          </cell>
          <cell r="E37">
            <v>342</v>
          </cell>
        </row>
        <row r="38">
          <cell r="A38">
            <v>10001311</v>
          </cell>
          <cell r="B38" t="str">
            <v>Определение антител класс М к Treponema pallidum методом ИФА</v>
          </cell>
          <cell r="C38" t="str">
            <v>иссл.</v>
          </cell>
          <cell r="D38">
            <v>214.16666666666669</v>
          </cell>
          <cell r="E38">
            <v>257</v>
          </cell>
        </row>
        <row r="39">
          <cell r="A39" t="str">
            <v>Серологический метод</v>
          </cell>
          <cell r="B39"/>
          <cell r="C39"/>
          <cell r="D39"/>
          <cell r="E39"/>
        </row>
        <row r="40">
          <cell r="A40">
            <v>10000801</v>
          </cell>
          <cell r="B40" t="str">
            <v>Определение антител к гриппу в парных сыворотках с 4 антигенами (РТГА).</v>
          </cell>
          <cell r="C40" t="str">
            <v>проба</v>
          </cell>
          <cell r="D40">
            <v>713.33333333333337</v>
          </cell>
          <cell r="E40">
            <v>856</v>
          </cell>
        </row>
        <row r="41">
          <cell r="A41">
            <v>10000822</v>
          </cell>
          <cell r="B41" t="str">
            <v>Исследования секционного материала, смывов на антиген  вируса гриппа методом ИФА</v>
          </cell>
          <cell r="C41" t="str">
            <v>проба</v>
          </cell>
          <cell r="D41">
            <v>609.16666666666674</v>
          </cell>
          <cell r="E41">
            <v>731</v>
          </cell>
        </row>
        <row r="42">
          <cell r="A42">
            <v>10000823</v>
          </cell>
          <cell r="B42" t="str">
            <v>Исследования на птичий грипп  от людей в РТГА.</v>
          </cell>
          <cell r="C42" t="str">
            <v>проба</v>
          </cell>
          <cell r="D42">
            <v>392.5</v>
          </cell>
          <cell r="E42">
            <v>471</v>
          </cell>
        </row>
        <row r="43">
          <cell r="A43">
            <v>10000825</v>
          </cell>
          <cell r="B43" t="str">
            <v xml:space="preserve">Исследования на птичий грипп биологического материала от людей </v>
          </cell>
          <cell r="C43" t="str">
            <v>проба</v>
          </cell>
          <cell r="D43">
            <v>392.5</v>
          </cell>
          <cell r="E43">
            <v>471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 t="str">
            <v>иссл.</v>
          </cell>
          <cell r="D44">
            <v>102.5</v>
          </cell>
          <cell r="E44">
            <v>123</v>
          </cell>
        </row>
        <row r="45">
          <cell r="A45" t="str">
            <v>Вирусологический метод</v>
          </cell>
          <cell r="B45"/>
          <cell r="C45"/>
          <cell r="D45"/>
          <cell r="E45"/>
        </row>
        <row r="46">
          <cell r="A46">
            <v>10000795</v>
          </cell>
          <cell r="B46" t="str">
            <v xml:space="preserve">Исследования на энтеровирусы  с отрицательным результатом от людей </v>
          </cell>
          <cell r="C46" t="str">
            <v>проба</v>
          </cell>
          <cell r="D46">
            <v>1163.3333333333335</v>
          </cell>
          <cell r="E46">
            <v>1396</v>
          </cell>
        </row>
        <row r="47">
          <cell r="A47">
            <v>10000796</v>
          </cell>
          <cell r="B47" t="str">
            <v>Типирование выделенных штаммов энтеровирусов с положительным результатом от людей в РН (реакция нейтрализации)</v>
          </cell>
          <cell r="C47" t="str">
            <v>проба</v>
          </cell>
          <cell r="D47">
            <v>2050.8333333333335</v>
          </cell>
          <cell r="E47">
            <v>2461</v>
          </cell>
        </row>
        <row r="48">
          <cell r="A48">
            <v>10000810</v>
          </cell>
          <cell r="B48" t="str">
            <v>Определение антител вируса полиомиелита к 2 типам в одной сыворотке от здоровых людей</v>
          </cell>
          <cell r="C48" t="str">
            <v>проба</v>
          </cell>
          <cell r="D48">
            <v>695.83333333333337</v>
          </cell>
          <cell r="E48">
            <v>835</v>
          </cell>
        </row>
        <row r="49">
          <cell r="A49">
            <v>10000818</v>
          </cell>
          <cell r="B49" t="str">
            <v>Вирусологическое исследование сточной воды на энтеровирусы</v>
          </cell>
          <cell r="C49" t="str">
            <v>иссл.</v>
          </cell>
          <cell r="D49">
            <v>1841.6666666666667</v>
          </cell>
          <cell r="E49">
            <v>2210</v>
          </cell>
        </row>
        <row r="50">
          <cell r="A50">
            <v>10000821</v>
          </cell>
          <cell r="B50" t="str">
            <v>Реакция нейтрализации с аутоштаммом парных сывороток от больного на энтеровирусы</v>
          </cell>
          <cell r="C50" t="str">
            <v>иссл.</v>
          </cell>
          <cell r="D50">
            <v>758.33333333333337</v>
          </cell>
          <cell r="E50">
            <v>910</v>
          </cell>
        </row>
        <row r="51">
          <cell r="A51">
            <v>10000827</v>
          </cell>
          <cell r="B51" t="str">
            <v>Вирусологическое исследование  водопроводной (питьевой) воды на энтеровирусы</v>
          </cell>
          <cell r="C51" t="str">
            <v>проба</v>
          </cell>
          <cell r="D51">
            <v>1896.6666666666667</v>
          </cell>
          <cell r="E51">
            <v>2276</v>
          </cell>
        </row>
        <row r="52">
          <cell r="A52">
            <v>10000828</v>
          </cell>
          <cell r="B52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2" t="str">
            <v>проба</v>
          </cell>
          <cell r="D52">
            <v>3766.666666666667</v>
          </cell>
          <cell r="E52">
            <v>4520</v>
          </cell>
        </row>
        <row r="53">
          <cell r="A53" t="str">
            <v>Другие методы</v>
          </cell>
          <cell r="B53"/>
          <cell r="C53"/>
          <cell r="D53"/>
          <cell r="E53"/>
        </row>
        <row r="54">
          <cell r="A54">
            <v>10000177</v>
          </cell>
          <cell r="B54" t="str">
            <v>Бактериологическое исследование воздуха закрытых помещений.</v>
          </cell>
          <cell r="C54" t="str">
            <v>проба</v>
          </cell>
          <cell r="D54">
            <v>187.5</v>
          </cell>
          <cell r="E54">
            <v>225</v>
          </cell>
        </row>
        <row r="55">
          <cell r="A55" t="str">
            <v>Лаборатория особо опасных инфекций</v>
          </cell>
          <cell r="B55"/>
          <cell r="C55"/>
          <cell r="D55"/>
          <cell r="E55"/>
        </row>
        <row r="56">
          <cell r="A56" t="str">
            <v>Бактериологический метод</v>
          </cell>
          <cell r="B56"/>
          <cell r="C56"/>
          <cell r="D56"/>
          <cell r="E56"/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 t="str">
            <v>иссл.</v>
          </cell>
          <cell r="D57">
            <v>300</v>
          </cell>
          <cell r="E57">
            <v>360</v>
          </cell>
        </row>
        <row r="58">
          <cell r="A58">
            <v>20000766</v>
          </cell>
          <cell r="B58" t="str">
            <v>Бактериологическое исследование на псевдотуберкулез от людей, грызунов, из объектов внешней среды.</v>
          </cell>
          <cell r="C58" t="str">
            <v>иссл.</v>
          </cell>
          <cell r="D58">
            <v>459.16666666666669</v>
          </cell>
          <cell r="E58">
            <v>551</v>
          </cell>
        </row>
        <row r="59">
          <cell r="A59">
            <v>20000768</v>
          </cell>
          <cell r="B59" t="str">
            <v>Бактериологическое исследование на иерсиниоз  от людей, грызунов, из объектов внешней среды</v>
          </cell>
          <cell r="C59" t="str">
            <v>иссл.</v>
          </cell>
          <cell r="D59">
            <v>360.83333333333337</v>
          </cell>
          <cell r="E59">
            <v>433</v>
          </cell>
        </row>
        <row r="60">
          <cell r="A60">
            <v>20000784</v>
          </cell>
          <cell r="B60" t="str">
            <v>Исследования на сибирскую язву от людей и объектов внешней среды бакпосев, биопроба, люм. микроскопия.</v>
          </cell>
          <cell r="C60" t="str">
            <v>проба</v>
          </cell>
          <cell r="D60">
            <v>2242.5</v>
          </cell>
          <cell r="E60">
            <v>2691</v>
          </cell>
        </row>
        <row r="61">
          <cell r="A61">
            <v>20000788</v>
          </cell>
          <cell r="B61" t="str">
            <v>Исследования на холеру:  контроль питательных сред</v>
          </cell>
          <cell r="C61" t="str">
            <v>иссл.</v>
          </cell>
          <cell r="D61">
            <v>905</v>
          </cell>
          <cell r="E61">
            <v>1086</v>
          </cell>
        </row>
        <row r="62">
          <cell r="A62">
            <v>20000789</v>
          </cell>
          <cell r="B62" t="str">
            <v>Исследования на холеру:  бак. метод  - люди по эпид. показаниям</v>
          </cell>
          <cell r="C62" t="str">
            <v>иссл.</v>
          </cell>
          <cell r="D62">
            <v>878.33333333333337</v>
          </cell>
          <cell r="E62">
            <v>1054</v>
          </cell>
        </row>
        <row r="63">
          <cell r="A63">
            <v>20000790</v>
          </cell>
          <cell r="B63" t="str">
            <v>Исследования на холеру:  бак. метод - вода,  продукты, гидробионты и другие объекты внешней среды.</v>
          </cell>
          <cell r="C63" t="str">
            <v>иссл.</v>
          </cell>
          <cell r="D63">
            <v>1047.5</v>
          </cell>
          <cell r="E63">
            <v>1257</v>
          </cell>
        </row>
        <row r="64">
          <cell r="A64">
            <v>20001098</v>
          </cell>
          <cell r="B64" t="str">
            <v>Бактериологическое исследование продуктов на иерсиниоз</v>
          </cell>
          <cell r="C64" t="str">
            <v>иссл.</v>
          </cell>
          <cell r="D64">
            <v>381.66666666666669</v>
          </cell>
          <cell r="E64">
            <v>458</v>
          </cell>
        </row>
        <row r="65">
          <cell r="A65">
            <v>20000763</v>
          </cell>
          <cell r="B65" t="str">
            <v>Исследование методом биопроб на туляремию</v>
          </cell>
          <cell r="C65" t="str">
            <v>проба</v>
          </cell>
          <cell r="D65">
            <v>1481.6666666666667</v>
          </cell>
          <cell r="E65">
            <v>1778</v>
          </cell>
        </row>
        <row r="66">
          <cell r="A66">
            <v>20000764</v>
          </cell>
          <cell r="B66" t="str">
            <v>Идентификация возбудителя туляремии</v>
          </cell>
          <cell r="C66" t="str">
            <v>проба</v>
          </cell>
          <cell r="D66">
            <v>1555.8333333333335</v>
          </cell>
          <cell r="E66">
            <v>1867</v>
          </cell>
        </row>
        <row r="67">
          <cell r="A67">
            <v>20000783</v>
          </cell>
          <cell r="B67" t="str">
            <v>Исследования на ботулизм методом РН с поливалентной сывороткой.</v>
          </cell>
          <cell r="C67" t="str">
            <v>проба</v>
          </cell>
          <cell r="D67">
            <v>2001.6666666666667</v>
          </cell>
          <cell r="E67">
            <v>2402</v>
          </cell>
        </row>
        <row r="68">
          <cell r="A68">
            <v>20000801</v>
          </cell>
          <cell r="B68" t="str">
            <v>Исследования на ботулизм методом РН с моновалентными сыворотками.</v>
          </cell>
          <cell r="C68" t="str">
            <v>проба</v>
          </cell>
          <cell r="D68">
            <v>2242.5</v>
          </cell>
          <cell r="E68">
            <v>2691</v>
          </cell>
        </row>
        <row r="69">
          <cell r="A69">
            <v>20000956</v>
          </cell>
          <cell r="B69" t="str">
            <v>Автоклавирование при 132 ° С</v>
          </cell>
          <cell r="C69" t="str">
            <v>проба</v>
          </cell>
          <cell r="D69">
            <v>209.16666666666669</v>
          </cell>
          <cell r="E69">
            <v>251</v>
          </cell>
        </row>
        <row r="70">
          <cell r="A70" t="str">
            <v>Серологический метод</v>
          </cell>
          <cell r="B70"/>
          <cell r="C70"/>
          <cell r="D70"/>
          <cell r="E70"/>
        </row>
        <row r="71">
          <cell r="A71">
            <v>20000765</v>
          </cell>
          <cell r="B71" t="str">
            <v>Исследования на псевдотуберкулез серологические от людей и грызунов (РНГА)</v>
          </cell>
          <cell r="C71" t="str">
            <v>иссл.</v>
          </cell>
          <cell r="D71">
            <v>356.66666666666669</v>
          </cell>
          <cell r="E71">
            <v>428</v>
          </cell>
        </row>
        <row r="72">
          <cell r="A72">
            <v>20000767</v>
          </cell>
          <cell r="B72" t="str">
            <v>Исследования на иерсиниоз серологическим методом от людей и грызунов  (РНГА)</v>
          </cell>
          <cell r="C72" t="str">
            <v>иссл.</v>
          </cell>
          <cell r="D72">
            <v>356.66666666666669</v>
          </cell>
          <cell r="E72">
            <v>428</v>
          </cell>
        </row>
        <row r="73">
          <cell r="A73">
            <v>20000769</v>
          </cell>
          <cell r="B73" t="str">
            <v>Исследования на сыпной тиф методом РНГА  от людей</v>
          </cell>
          <cell r="C73" t="str">
            <v>иссл.</v>
          </cell>
          <cell r="D73">
            <v>476.66666666666669</v>
          </cell>
          <cell r="E73">
            <v>572</v>
          </cell>
        </row>
        <row r="74">
          <cell r="A74">
            <v>20000780</v>
          </cell>
          <cell r="B74" t="str">
            <v>Исследования на бруцеллез реакцией Хеддлсона  от людей</v>
          </cell>
          <cell r="C74" t="str">
            <v>иссл.</v>
          </cell>
          <cell r="D74">
            <v>231.66666666666669</v>
          </cell>
          <cell r="E74">
            <v>278</v>
          </cell>
        </row>
        <row r="75">
          <cell r="A75">
            <v>20000781</v>
          </cell>
          <cell r="B75" t="str">
            <v>Исследования на бруцеллез методом Райта от людей</v>
          </cell>
          <cell r="C75" t="str">
            <v>иссл.</v>
          </cell>
          <cell r="D75">
            <v>307.5</v>
          </cell>
          <cell r="E75">
            <v>369</v>
          </cell>
        </row>
        <row r="76">
          <cell r="A76">
            <v>20000792</v>
          </cell>
          <cell r="B76" t="str">
            <v>Исследования на туляремию методом РА от людей</v>
          </cell>
          <cell r="C76" t="str">
            <v>иссл.</v>
          </cell>
          <cell r="D76">
            <v>383.33333333333337</v>
          </cell>
          <cell r="E76">
            <v>460</v>
          </cell>
        </row>
        <row r="77">
          <cell r="A77">
            <v>20000793</v>
          </cell>
          <cell r="B77" t="str">
            <v>Исследования на туляремию методом РНГА  от людей, грызунов</v>
          </cell>
          <cell r="C77" t="str">
            <v>иссл.</v>
          </cell>
          <cell r="D77">
            <v>428.33333333333337</v>
          </cell>
          <cell r="E77">
            <v>514</v>
          </cell>
        </row>
        <row r="78">
          <cell r="A78">
            <v>20000794</v>
          </cell>
          <cell r="B78" t="str">
            <v>Исследования на туляремию методом РНАТ – грызуны, клещи и т. п.</v>
          </cell>
          <cell r="C78" t="str">
            <v>иссл.</v>
          </cell>
          <cell r="D78">
            <v>521.66666666666674</v>
          </cell>
          <cell r="E78">
            <v>626</v>
          </cell>
        </row>
        <row r="79">
          <cell r="A79">
            <v>20001093</v>
          </cell>
          <cell r="B79" t="str">
            <v>Исследования на иерсиниоз О3 серотипа объемным методом РА от людей и животных</v>
          </cell>
          <cell r="C79" t="str">
            <v>иссл.</v>
          </cell>
          <cell r="D79">
            <v>381.66666666666669</v>
          </cell>
          <cell r="E79">
            <v>458</v>
          </cell>
        </row>
        <row r="80">
          <cell r="A80">
            <v>20001094</v>
          </cell>
          <cell r="B80" t="str">
            <v>Исследования на иерсиниоз О9 серотипа объемным методом РА от людей и животных</v>
          </cell>
          <cell r="C80" t="str">
            <v>иссл.</v>
          </cell>
          <cell r="D80">
            <v>381.66666666666669</v>
          </cell>
          <cell r="E80">
            <v>458</v>
          </cell>
        </row>
        <row r="81">
          <cell r="A81">
            <v>20001095</v>
          </cell>
          <cell r="B81" t="str">
            <v>Исследования на иерсиниоз О5;27 серотипа объемным методом РА от людей и животных</v>
          </cell>
          <cell r="C81" t="str">
            <v>иссл.</v>
          </cell>
          <cell r="D81">
            <v>381.66666666666669</v>
          </cell>
          <cell r="E81">
            <v>458</v>
          </cell>
        </row>
        <row r="82">
          <cell r="A82">
            <v>20001096</v>
          </cell>
          <cell r="B82" t="str">
            <v>Исследования на псевдотуберкулез I серотипа объемным методом РА от людей и животных</v>
          </cell>
          <cell r="C82" t="str">
            <v>иссл.</v>
          </cell>
          <cell r="D82">
            <v>381.66666666666669</v>
          </cell>
          <cell r="E82">
            <v>458</v>
          </cell>
        </row>
        <row r="83">
          <cell r="A83">
            <v>20001097</v>
          </cell>
          <cell r="B83" t="str">
            <v>Исследования на псевдотуберкулез III серотипа объемным методом РА от людей и животных</v>
          </cell>
          <cell r="C83" t="str">
            <v>иссл.</v>
          </cell>
          <cell r="D83">
            <v>381.66666666666669</v>
          </cell>
          <cell r="E83">
            <v>458</v>
          </cell>
        </row>
        <row r="84">
          <cell r="A84" t="str">
            <v>ИФА - метод</v>
          </cell>
          <cell r="B84"/>
          <cell r="C84"/>
          <cell r="D84"/>
          <cell r="E84"/>
        </row>
        <row r="85">
          <cell r="A85">
            <v>20000795</v>
          </cell>
          <cell r="B85" t="str">
            <v>Иммуноферментный анализ (ИФА) - определение антигена коксиелл Бернета (Ку-лихорадка) во внешней среде.</v>
          </cell>
          <cell r="C85" t="str">
            <v>иссл.</v>
          </cell>
          <cell r="D85">
            <v>455</v>
          </cell>
          <cell r="E85">
            <v>546</v>
          </cell>
        </row>
        <row r="86">
          <cell r="A86">
            <v>20000798</v>
          </cell>
          <cell r="B86" t="str">
            <v>ИФА качественное определение антител к лихорадке - Ку в материале объектов внешней среды</v>
          </cell>
          <cell r="C86" t="str">
            <v>иссл.</v>
          </cell>
          <cell r="D86">
            <v>476.66666666666669</v>
          </cell>
          <cell r="E86">
            <v>572</v>
          </cell>
        </row>
        <row r="87">
          <cell r="A87">
            <v>20000803</v>
          </cell>
          <cell r="B8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7" t="str">
            <v>иссл.</v>
          </cell>
          <cell r="D87">
            <v>298.33333333333337</v>
          </cell>
          <cell r="E87">
            <v>358</v>
          </cell>
        </row>
        <row r="88">
          <cell r="A88">
            <v>20000804</v>
          </cell>
          <cell r="B8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8" t="str">
            <v>иссл.</v>
          </cell>
          <cell r="D88">
            <v>320.83333333333337</v>
          </cell>
          <cell r="E88">
            <v>385</v>
          </cell>
        </row>
        <row r="89">
          <cell r="A89">
            <v>20000805</v>
          </cell>
          <cell r="B89" t="str">
            <v>Иммуноферментный анализ (ИФА) - определение антител класса М к иерсиниям (полуколич. метод)</v>
          </cell>
          <cell r="C89" t="str">
            <v>иссл.</v>
          </cell>
          <cell r="D89">
            <v>285.83333333333337</v>
          </cell>
          <cell r="E89">
            <v>343</v>
          </cell>
        </row>
        <row r="90">
          <cell r="A90">
            <v>20000806</v>
          </cell>
          <cell r="B90" t="str">
            <v>Иммуноферментный анализ (ИФА) - определение антител класса G к патогенным иерсиниям (полуколич. метод)</v>
          </cell>
          <cell r="C90" t="str">
            <v>иссл.</v>
          </cell>
          <cell r="D90">
            <v>285.83333333333337</v>
          </cell>
          <cell r="E90">
            <v>343</v>
          </cell>
        </row>
        <row r="91">
          <cell r="A91">
            <v>20000807</v>
          </cell>
          <cell r="B91" t="str">
            <v>Иммуноферментный анализ (ИФА) - определение антител класса G к суммарному антигену бруцелл.</v>
          </cell>
          <cell r="C91" t="str">
            <v>иссл.</v>
          </cell>
          <cell r="D91">
            <v>305.83333333333337</v>
          </cell>
          <cell r="E91">
            <v>367</v>
          </cell>
        </row>
        <row r="92">
          <cell r="A92">
            <v>20000808</v>
          </cell>
          <cell r="B92" t="str">
            <v>Определение антител класса А к хламидии трахоматис методом ИФА</v>
          </cell>
          <cell r="C92" t="str">
            <v>иссл.</v>
          </cell>
          <cell r="D92">
            <v>285.83333333333337</v>
          </cell>
          <cell r="E92">
            <v>343</v>
          </cell>
        </row>
        <row r="93">
          <cell r="A93">
            <v>20000809</v>
          </cell>
          <cell r="B93" t="str">
            <v>Определение антител класса М к хламидии трахоматис методом ИФА</v>
          </cell>
          <cell r="C93" t="str">
            <v>иссл.</v>
          </cell>
          <cell r="D93">
            <v>285.83333333333337</v>
          </cell>
          <cell r="E93">
            <v>343</v>
          </cell>
        </row>
        <row r="94">
          <cell r="A94">
            <v>20000810</v>
          </cell>
          <cell r="B94" t="str">
            <v>Определение антител класса G к хламидии трахоматис методом ИФА</v>
          </cell>
          <cell r="C94" t="str">
            <v>иссл.</v>
          </cell>
          <cell r="D94">
            <v>285.83333333333337</v>
          </cell>
          <cell r="E94">
            <v>343</v>
          </cell>
        </row>
        <row r="95">
          <cell r="A95">
            <v>20000813</v>
          </cell>
          <cell r="B95" t="str">
            <v>Определение антител класса М к суммарному антигену бруцелл методом ИФА</v>
          </cell>
          <cell r="C95" t="str">
            <v>иссл.</v>
          </cell>
          <cell r="D95">
            <v>334.16666666666669</v>
          </cell>
          <cell r="E95">
            <v>401</v>
          </cell>
        </row>
        <row r="96">
          <cell r="A96">
            <v>20000814</v>
          </cell>
          <cell r="B96" t="str">
            <v>Определение антител класса А к суммарному антигену бруцелл методом ИФА</v>
          </cell>
          <cell r="C96" t="str">
            <v>иссл.</v>
          </cell>
          <cell r="D96">
            <v>334.16666666666669</v>
          </cell>
          <cell r="E96">
            <v>401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 t="str">
            <v>иссл.</v>
          </cell>
          <cell r="D97">
            <v>285.83333333333337</v>
          </cell>
          <cell r="E97">
            <v>343</v>
          </cell>
        </row>
        <row r="98">
          <cell r="A98">
            <v>20000953</v>
          </cell>
          <cell r="B98" t="str">
            <v>Определение антител класса G  к хламидиям пневмонии методом ИФА</v>
          </cell>
          <cell r="C98" t="str">
            <v>иссл.</v>
          </cell>
          <cell r="D98">
            <v>405.83333333333337</v>
          </cell>
          <cell r="E98">
            <v>487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 t="str">
            <v>иссл.</v>
          </cell>
          <cell r="D99">
            <v>405.83333333333337</v>
          </cell>
          <cell r="E99">
            <v>487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 t="str">
            <v>иссл.</v>
          </cell>
          <cell r="D100">
            <v>405.83333333333337</v>
          </cell>
          <cell r="E100">
            <v>487</v>
          </cell>
        </row>
        <row r="101">
          <cell r="A101">
            <v>20000172</v>
          </cell>
          <cell r="B101" t="str">
            <v>ИФА на суммарные антитела к бруцеллезу</v>
          </cell>
          <cell r="C101" t="str">
            <v>иссл.</v>
          </cell>
          <cell r="D101">
            <v>334.16666666666669</v>
          </cell>
          <cell r="E101">
            <v>401</v>
          </cell>
        </row>
        <row r="102">
          <cell r="A102" t="str">
            <v xml:space="preserve">Паразитологическая лаборатория </v>
          </cell>
          <cell r="B102"/>
          <cell r="C102"/>
          <cell r="D102"/>
          <cell r="E102"/>
        </row>
        <row r="103">
          <cell r="A103">
            <v>30000823</v>
          </cell>
          <cell r="B103" t="str">
            <v>Копрологические исследования по Като</v>
          </cell>
          <cell r="C103" t="str">
            <v>иссл.</v>
          </cell>
          <cell r="D103">
            <v>104.16666666666667</v>
          </cell>
          <cell r="E103">
            <v>125</v>
          </cell>
        </row>
        <row r="104">
          <cell r="A104">
            <v>30000824</v>
          </cell>
          <cell r="B104" t="str">
            <v>Копрологические исследования формалин-эфирным методом</v>
          </cell>
          <cell r="C104" t="str">
            <v>иссл.</v>
          </cell>
          <cell r="D104">
            <v>233.33333333333334</v>
          </cell>
          <cell r="E104">
            <v>280</v>
          </cell>
        </row>
        <row r="105">
          <cell r="A105">
            <v>30000825</v>
          </cell>
          <cell r="B105" t="str">
            <v>Копрологические исследования на простейшие кишечника</v>
          </cell>
          <cell r="C105" t="str">
            <v>иссл.</v>
          </cell>
          <cell r="D105">
            <v>212.5</v>
          </cell>
          <cell r="E105">
            <v>255</v>
          </cell>
        </row>
        <row r="106">
          <cell r="A106">
            <v>30000826</v>
          </cell>
          <cell r="B106" t="str">
            <v>Копрологические исследования по Калантарян (м.флотации)</v>
          </cell>
          <cell r="C106" t="str">
            <v>иссл.</v>
          </cell>
          <cell r="D106">
            <v>260.83333333333337</v>
          </cell>
          <cell r="E106">
            <v>313</v>
          </cell>
        </row>
        <row r="107">
          <cell r="A107">
            <v>30000827</v>
          </cell>
          <cell r="B107" t="str">
            <v>Соскоб с глицерином</v>
          </cell>
          <cell r="C107" t="str">
            <v>иссл.</v>
          </cell>
          <cell r="D107">
            <v>100.83333333333334</v>
          </cell>
          <cell r="E107">
            <v>121</v>
          </cell>
        </row>
        <row r="108">
          <cell r="A108">
            <v>30000828</v>
          </cell>
          <cell r="B108" t="str">
            <v>Соскоб липкой лентой (по Грэхему)</v>
          </cell>
          <cell r="C108" t="str">
            <v>иссл.</v>
          </cell>
          <cell r="D108">
            <v>137.5</v>
          </cell>
          <cell r="E108">
            <v>165</v>
          </cell>
        </row>
        <row r="109">
          <cell r="A109">
            <v>30000830</v>
          </cell>
          <cell r="B109" t="str">
            <v>Макроанализ (идентификация паразитов, их фрагментов).</v>
          </cell>
          <cell r="C109" t="str">
            <v>иссл.</v>
          </cell>
          <cell r="D109">
            <v>195.83333333333334</v>
          </cell>
          <cell r="E109">
            <v>235</v>
          </cell>
        </row>
        <row r="110">
          <cell r="A110">
            <v>30000831</v>
          </cell>
          <cell r="B110" t="str">
            <v>Исследование фекалий на криптоспоридии</v>
          </cell>
          <cell r="C110" t="str">
            <v>иссл.</v>
          </cell>
          <cell r="D110">
            <v>308.33333333333337</v>
          </cell>
          <cell r="E110">
            <v>370</v>
          </cell>
        </row>
        <row r="111">
          <cell r="A111">
            <v>30000855</v>
          </cell>
          <cell r="B111" t="str">
            <v>Исследование кала с использованием концентраторов Parasep</v>
          </cell>
          <cell r="C111" t="str">
            <v>иссл.</v>
          </cell>
          <cell r="D111">
            <v>391.66666666666669</v>
          </cell>
          <cell r="E111">
            <v>470</v>
          </cell>
        </row>
        <row r="112">
          <cell r="A112">
            <v>30000864</v>
          </cell>
          <cell r="B112" t="str">
            <v>Выявление антигена лямблий в фекалиях методом ИФА</v>
          </cell>
          <cell r="C112" t="str">
            <v>иссл.</v>
          </cell>
          <cell r="D112">
            <v>404.16666666666669</v>
          </cell>
          <cell r="E112">
            <v>485</v>
          </cell>
        </row>
        <row r="113">
          <cell r="A113" t="str">
            <v>Исследование препаратов крови, пунктатов</v>
          </cell>
          <cell r="B113"/>
          <cell r="C113"/>
          <cell r="D113"/>
          <cell r="E113"/>
        </row>
        <row r="114">
          <cell r="A114">
            <v>30000829</v>
          </cell>
          <cell r="B114" t="str">
            <v>Исследование желчи, дуоденального содержимого, мочи, мокроты на личинки и яйца гельминтов , цисты простейших.</v>
          </cell>
          <cell r="C114" t="str">
            <v>иссл.</v>
          </cell>
          <cell r="D114">
            <v>225.83333333333334</v>
          </cell>
          <cell r="E114">
            <v>271</v>
          </cell>
        </row>
        <row r="115">
          <cell r="A115">
            <v>30000832</v>
          </cell>
          <cell r="B115" t="str">
            <v>Исследование мазков крови на малярию</v>
          </cell>
          <cell r="C115" t="str">
            <v>иссл.</v>
          </cell>
          <cell r="D115">
            <v>297.5</v>
          </cell>
          <cell r="E115">
            <v>357</v>
          </cell>
        </row>
        <row r="116">
          <cell r="A116">
            <v>30000833</v>
          </cell>
          <cell r="B116" t="str">
            <v>Исследование мазков крови на микрофилярии</v>
          </cell>
          <cell r="C116" t="str">
            <v>иссл.</v>
          </cell>
          <cell r="D116">
            <v>312.5</v>
          </cell>
          <cell r="E116">
            <v>375</v>
          </cell>
        </row>
        <row r="117">
          <cell r="A117">
            <v>30000834</v>
          </cell>
          <cell r="B117" t="str">
            <v>Исследование мазков на кожный лейшманиоз</v>
          </cell>
          <cell r="C117" t="str">
            <v>иссл.</v>
          </cell>
          <cell r="D117">
            <v>264.16666666666669</v>
          </cell>
          <cell r="E117">
            <v>317</v>
          </cell>
        </row>
        <row r="118">
          <cell r="A118">
            <v>30000835</v>
          </cell>
          <cell r="B118" t="str">
            <v>Исследование мазков на висцеральный лейшманиоз</v>
          </cell>
          <cell r="C118" t="str">
            <v>иссл.</v>
          </cell>
          <cell r="D118">
            <v>264.16666666666669</v>
          </cell>
          <cell r="E118">
            <v>317</v>
          </cell>
        </row>
        <row r="119">
          <cell r="A119">
            <v>30000836</v>
          </cell>
          <cell r="B119" t="str">
            <v>Исследования венозной крови на микрофилярии и других кровепаразитов</v>
          </cell>
          <cell r="C119" t="str">
            <v>иссл.</v>
          </cell>
          <cell r="D119">
            <v>293.33333333333337</v>
          </cell>
          <cell r="E119">
            <v>352</v>
          </cell>
        </row>
        <row r="120">
          <cell r="A120" t="str">
            <v>Серологические исследования методом ИФА</v>
          </cell>
          <cell r="B120"/>
          <cell r="C120"/>
          <cell r="D120"/>
          <cell r="E120"/>
        </row>
        <row r="121">
          <cell r="A121">
            <v>30000820</v>
          </cell>
          <cell r="B121" t="str">
            <v>Исследование сыворотки крови на клонорхоз методом ИФА</v>
          </cell>
          <cell r="C121" t="str">
            <v>иссл.</v>
          </cell>
          <cell r="D121">
            <v>283.33333333333337</v>
          </cell>
          <cell r="E121">
            <v>340</v>
          </cell>
        </row>
        <row r="122">
          <cell r="A122">
            <v>30000821</v>
          </cell>
          <cell r="B122" t="str">
            <v>Исследование сыворотки крови на трихинеллез острый методом ИФА</v>
          </cell>
          <cell r="C122" t="str">
            <v>иссл.</v>
          </cell>
          <cell r="D122">
            <v>283.33333333333337</v>
          </cell>
          <cell r="E122">
            <v>340</v>
          </cell>
        </row>
        <row r="123">
          <cell r="A123">
            <v>30000822</v>
          </cell>
          <cell r="B123" t="str">
            <v>Исследование сыворотки крови на трихинеллез хронический методом ИФА</v>
          </cell>
          <cell r="C123" t="str">
            <v>иссл.</v>
          </cell>
          <cell r="D123">
            <v>283.33333333333337</v>
          </cell>
          <cell r="E123">
            <v>340</v>
          </cell>
        </row>
        <row r="124">
          <cell r="A124">
            <v>30000837</v>
          </cell>
          <cell r="B124" t="str">
            <v>Исследование сыворотки крови на описторхоз методом ИФА</v>
          </cell>
          <cell r="C124" t="str">
            <v>иссл.</v>
          </cell>
          <cell r="D124">
            <v>233.33333333333334</v>
          </cell>
          <cell r="E124">
            <v>280</v>
          </cell>
        </row>
        <row r="125">
          <cell r="A125">
            <v>30000838</v>
          </cell>
          <cell r="B125" t="str">
            <v>Исследование сыворотки крови  на эхинококкоз методом ИФА</v>
          </cell>
          <cell r="C125" t="str">
            <v>иссл.</v>
          </cell>
          <cell r="D125">
            <v>241.66666666666669</v>
          </cell>
          <cell r="E125">
            <v>290</v>
          </cell>
        </row>
        <row r="126">
          <cell r="A126">
            <v>30000839</v>
          </cell>
          <cell r="B126" t="str">
            <v>Исследование сыворотки крови на  аскаридоз методом ИФА</v>
          </cell>
          <cell r="C126" t="str">
            <v>иссл.</v>
          </cell>
          <cell r="D126">
            <v>233.33333333333334</v>
          </cell>
          <cell r="E126">
            <v>280</v>
          </cell>
        </row>
        <row r="127">
          <cell r="A127">
            <v>30000840</v>
          </cell>
          <cell r="B127" t="str">
            <v>Исследование сыворотки крови  на токсокароз методом ИФА</v>
          </cell>
          <cell r="C127" t="str">
            <v>иссл.</v>
          </cell>
          <cell r="D127">
            <v>233.33333333333334</v>
          </cell>
          <cell r="E127">
            <v>280</v>
          </cell>
        </row>
        <row r="128">
          <cell r="A128">
            <v>30000842</v>
          </cell>
          <cell r="B128" t="str">
            <v>Исследование сыворотки крови на токсоплазмоз острый методом  ИФА</v>
          </cell>
          <cell r="C128" t="str">
            <v>иссл.</v>
          </cell>
          <cell r="D128">
            <v>220.83333333333334</v>
          </cell>
          <cell r="E128">
            <v>265</v>
          </cell>
        </row>
        <row r="129">
          <cell r="A129">
            <v>30000843</v>
          </cell>
          <cell r="B129" t="str">
            <v>Сыворотки крови  на токсоплазмоз хронический  методом ИФА</v>
          </cell>
          <cell r="C129" t="str">
            <v>иссл.</v>
          </cell>
          <cell r="D129">
            <v>220.83333333333334</v>
          </cell>
          <cell r="E129">
            <v>265</v>
          </cell>
        </row>
        <row r="130">
          <cell r="A130">
            <v>30000844</v>
          </cell>
          <cell r="B130" t="str">
            <v>Исследование сыворотки крови на лямблиоз методом ИФА</v>
          </cell>
          <cell r="C130" t="str">
            <v>иссл.</v>
          </cell>
          <cell r="D130">
            <v>229.16666666666669</v>
          </cell>
          <cell r="E130">
            <v>275</v>
          </cell>
        </row>
        <row r="131">
          <cell r="A131">
            <v>30000865</v>
          </cell>
          <cell r="B131" t="str">
            <v>Исследование сыворотки крови на пневмоцистоз острый методом ИФА</v>
          </cell>
          <cell r="C131" t="str">
            <v>иссл.</v>
          </cell>
          <cell r="D131">
            <v>304.16666666666669</v>
          </cell>
          <cell r="E131">
            <v>365</v>
          </cell>
        </row>
        <row r="132">
          <cell r="A132">
            <v>30000866</v>
          </cell>
          <cell r="B132" t="str">
            <v>Исследование сыворотки крови на пневмоцистоз хронический методом ИФА</v>
          </cell>
          <cell r="C132" t="str">
            <v>иссл.</v>
          </cell>
          <cell r="D132">
            <v>304.16666666666669</v>
          </cell>
          <cell r="E132">
            <v>365</v>
          </cell>
        </row>
        <row r="133">
          <cell r="A133">
            <v>30000858</v>
          </cell>
          <cell r="B133" t="str">
            <v>Дифференциальная диагностика гельминтозов (3 вида гельминтов) методом ИФА</v>
          </cell>
          <cell r="C133" t="str">
            <v>иссл.</v>
          </cell>
          <cell r="D133">
            <v>541.66666666666674</v>
          </cell>
          <cell r="E133">
            <v>650</v>
          </cell>
        </row>
        <row r="134">
          <cell r="A134">
            <v>30000867</v>
          </cell>
          <cell r="B134" t="str">
            <v>Исследование положительной сыворотки с указанием титров</v>
          </cell>
          <cell r="C134" t="str">
            <v>иссл.</v>
          </cell>
          <cell r="D134">
            <v>150</v>
          </cell>
          <cell r="E134">
            <v>180</v>
          </cell>
        </row>
        <row r="135">
          <cell r="A135" t="str">
            <v xml:space="preserve"> Почва, вода</v>
          </cell>
          <cell r="B135"/>
          <cell r="C135"/>
          <cell r="D135"/>
          <cell r="E135"/>
        </row>
        <row r="136">
          <cell r="A136">
            <v>30000845</v>
          </cell>
          <cell r="B136" t="str">
            <v>Исследования почвы на я/гельминтов</v>
          </cell>
          <cell r="C136" t="str">
            <v>иссл.</v>
          </cell>
          <cell r="D136">
            <v>297.5</v>
          </cell>
          <cell r="E136">
            <v>357</v>
          </cell>
        </row>
        <row r="137">
          <cell r="A137">
            <v>30000846</v>
          </cell>
          <cell r="B137" t="str">
            <v>Исследования воды  на я/гельминтов</v>
          </cell>
          <cell r="C137" t="str">
            <v>иссл.</v>
          </cell>
          <cell r="D137">
            <v>383.33333333333337</v>
          </cell>
          <cell r="E137">
            <v>460</v>
          </cell>
        </row>
        <row r="138">
          <cell r="A138">
            <v>30000848</v>
          </cell>
          <cell r="B138" t="str">
            <v>Исследования почвы на токсокароз</v>
          </cell>
          <cell r="C138" t="str">
            <v>иссл.</v>
          </cell>
          <cell r="D138">
            <v>272.5</v>
          </cell>
          <cell r="E138">
            <v>327</v>
          </cell>
        </row>
        <row r="139">
          <cell r="A139">
            <v>30000849</v>
          </cell>
          <cell r="B139" t="str">
            <v>Исследования почвы  на цисты патогенных простейших.</v>
          </cell>
          <cell r="C139" t="str">
            <v>иссл.</v>
          </cell>
          <cell r="D139">
            <v>297.5</v>
          </cell>
          <cell r="E139">
            <v>357</v>
          </cell>
        </row>
        <row r="140">
          <cell r="A140">
            <v>30000850</v>
          </cell>
          <cell r="B140" t="str">
            <v>Исследование воды на цисты лямблий (питьевой, сточной, бассейнов, открытых водоемов).</v>
          </cell>
          <cell r="C140" t="str">
            <v>иссл.</v>
          </cell>
          <cell r="D140">
            <v>383.33333333333337</v>
          </cell>
          <cell r="E140">
            <v>460</v>
          </cell>
        </row>
        <row r="141">
          <cell r="A141">
            <v>30000851</v>
          </cell>
          <cell r="B141" t="str">
            <v>Исследование  питьевой, бутилированной воды на ооциты криптоспоридии</v>
          </cell>
          <cell r="C141" t="str">
            <v>иссл.</v>
          </cell>
          <cell r="D141">
            <v>370.83333333333337</v>
          </cell>
          <cell r="E141">
            <v>445</v>
          </cell>
        </row>
        <row r="142">
          <cell r="A142" t="str">
            <v>Пищевые продукты</v>
          </cell>
          <cell r="B142"/>
          <cell r="C142"/>
          <cell r="D142"/>
          <cell r="E142"/>
        </row>
        <row r="143">
          <cell r="A143">
            <v>30000847</v>
          </cell>
          <cell r="B143" t="str">
            <v>Исследования овощей, фруктов, зелени на я/гельминтов</v>
          </cell>
          <cell r="C143" t="str">
            <v>иссл.</v>
          </cell>
          <cell r="D143">
            <v>350</v>
          </cell>
          <cell r="E143">
            <v>420</v>
          </cell>
        </row>
        <row r="144">
          <cell r="A144">
            <v>30000852</v>
          </cell>
          <cell r="B144" t="str">
            <v>Исследования рыбы и рыбной продукции на личинки гельминтов методом пластования и методом компрессии (1 проба)</v>
          </cell>
          <cell r="C144" t="str">
            <v>проба</v>
          </cell>
          <cell r="D144">
            <v>404.16666666666669</v>
          </cell>
          <cell r="E144">
            <v>485</v>
          </cell>
        </row>
        <row r="145">
          <cell r="A145">
            <v>30000853</v>
          </cell>
          <cell r="B145" t="str">
            <v>Исследование мяса и мясопродукции на личинки биогельминтов</v>
          </cell>
          <cell r="C145" t="str">
            <v>проба</v>
          </cell>
          <cell r="D145">
            <v>250</v>
          </cell>
          <cell r="E145">
            <v>300</v>
          </cell>
        </row>
        <row r="146">
          <cell r="A146">
            <v>30000856</v>
          </cell>
          <cell r="B146" t="str">
            <v>Исследование овощей,фруктов и зелени  на цисты простейших.</v>
          </cell>
          <cell r="C146" t="str">
            <v>иссл.</v>
          </cell>
          <cell r="D146">
            <v>320.83333333333337</v>
          </cell>
          <cell r="E146">
            <v>385</v>
          </cell>
        </row>
        <row r="147">
          <cell r="A147">
            <v>30000857</v>
          </cell>
          <cell r="B147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7" t="str">
            <v>проба</v>
          </cell>
          <cell r="D147">
            <v>316.66666666666669</v>
          </cell>
          <cell r="E147">
            <v>380</v>
          </cell>
        </row>
        <row r="148">
          <cell r="A148" t="str">
            <v>Смывы с объектов внешней среды</v>
          </cell>
          <cell r="B148"/>
          <cell r="C148"/>
          <cell r="D148"/>
          <cell r="E148"/>
        </row>
        <row r="149">
          <cell r="A149">
            <v>30000854</v>
          </cell>
          <cell r="B149" t="str">
            <v>Исследование смывов с предметов окружающей среды на яйца гельминтов и цисты патогенных  простейших.</v>
          </cell>
          <cell r="C149" t="str">
            <v>проба</v>
          </cell>
          <cell r="D149">
            <v>315</v>
          </cell>
          <cell r="E149">
            <v>378</v>
          </cell>
        </row>
        <row r="150">
          <cell r="A150">
            <v>30000861</v>
          </cell>
          <cell r="B150" t="str">
            <v>Исследование смывов с предметов окружающей среды на яйца гельминтов (для бассейнов)</v>
          </cell>
          <cell r="C150" t="str">
            <v>иссл.</v>
          </cell>
          <cell r="D150">
            <v>179.16666666666669</v>
          </cell>
          <cell r="E150">
            <v>215</v>
          </cell>
        </row>
        <row r="151">
          <cell r="A151">
            <v>30000868</v>
          </cell>
          <cell r="B151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1" t="str">
            <v>проба</v>
          </cell>
          <cell r="D151">
            <v>255</v>
          </cell>
          <cell r="E151">
            <v>306</v>
          </cell>
        </row>
        <row r="152">
          <cell r="A152" t="str">
            <v>Внутрилабораторный контроль</v>
          </cell>
          <cell r="B152"/>
          <cell r="C152"/>
          <cell r="D152"/>
          <cell r="E152"/>
        </row>
        <row r="153">
          <cell r="A153">
            <v>30000862</v>
          </cell>
          <cell r="B153" t="str">
            <v>Контроль обсемененности предметов окружающей среды  методом смыва на цисты лямблий и яйца остриц (ВЛК)</v>
          </cell>
          <cell r="C153" t="str">
            <v>проба</v>
          </cell>
          <cell r="D153">
            <v>229.16666666666669</v>
          </cell>
          <cell r="E153">
            <v>275</v>
          </cell>
        </row>
        <row r="154">
          <cell r="A154" t="str">
            <v>Обучение</v>
          </cell>
          <cell r="B154"/>
          <cell r="C154"/>
          <cell r="D154"/>
          <cell r="E154"/>
        </row>
        <row r="155">
          <cell r="A155">
            <v>30000860</v>
          </cell>
          <cell r="B155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5" t="str">
            <v>чел.</v>
          </cell>
          <cell r="D155">
            <v>10000</v>
          </cell>
          <cell r="E155">
            <v>12000</v>
          </cell>
        </row>
        <row r="156">
          <cell r="A156" t="str">
            <v>Музейные препараты</v>
          </cell>
          <cell r="B156"/>
          <cell r="C156"/>
          <cell r="D156"/>
          <cell r="E156"/>
        </row>
        <row r="157">
          <cell r="A157">
            <v>30000951</v>
          </cell>
          <cell r="B157" t="str">
            <v>Подготовка музейных препаратов</v>
          </cell>
          <cell r="C157" t="str">
            <v>иссл.</v>
          </cell>
          <cell r="D157">
            <v>267.5</v>
          </cell>
          <cell r="E157">
            <v>321</v>
          </cell>
        </row>
        <row r="158">
          <cell r="A158" t="str">
            <v>Лаборатория исследования методом ПЦР</v>
          </cell>
          <cell r="B158"/>
          <cell r="C158"/>
          <cell r="D158"/>
          <cell r="E158"/>
        </row>
        <row r="159">
          <cell r="A159" t="str">
            <v>Клинический материал и объекты внешней среды</v>
          </cell>
          <cell r="B159"/>
          <cell r="C159"/>
          <cell r="D159"/>
          <cell r="E159"/>
        </row>
        <row r="160">
          <cell r="A160">
            <v>40000002</v>
          </cell>
          <cell r="B160" t="str">
            <v xml:space="preserve">Исследование проб биологического материала на грипп  с определением субтипов </v>
          </cell>
          <cell r="C160" t="str">
            <v>иссл.</v>
          </cell>
          <cell r="D160">
            <v>716.66666666666674</v>
          </cell>
          <cell r="E160">
            <v>860</v>
          </cell>
        </row>
        <row r="161">
          <cell r="A161">
            <v>40000003</v>
          </cell>
          <cell r="B161" t="str">
            <v>Исследование проб биологического материала для проведения типирования гриппа А/H1 (грипп свиней)</v>
          </cell>
          <cell r="C161" t="str">
            <v>иссл.</v>
          </cell>
          <cell r="D161">
            <v>675</v>
          </cell>
          <cell r="E161">
            <v>810</v>
          </cell>
        </row>
        <row r="162">
          <cell r="A162">
            <v>40000004</v>
          </cell>
          <cell r="B162" t="str">
            <v xml:space="preserve">Исследование проб биологического материала на вирус Эпштейн-Барра. </v>
          </cell>
          <cell r="C162" t="str">
            <v>иссл.</v>
          </cell>
          <cell r="D162">
            <v>383.33333333333337</v>
          </cell>
          <cell r="E162">
            <v>460</v>
          </cell>
        </row>
        <row r="163">
          <cell r="A163">
            <v>40000005</v>
          </cell>
          <cell r="B163" t="str">
            <v>Исследование проб биологического материала на вирус простого герпеса 1-2 типа</v>
          </cell>
          <cell r="C163" t="str">
            <v>иссл.</v>
          </cell>
          <cell r="D163">
            <v>287.5</v>
          </cell>
          <cell r="E163">
            <v>345</v>
          </cell>
        </row>
        <row r="164">
          <cell r="A164">
            <v>40000006</v>
          </cell>
          <cell r="B164" t="str">
            <v>Исследование проб биологического материала на цитомегаловирус</v>
          </cell>
          <cell r="C164" t="str">
            <v>иссл.</v>
          </cell>
          <cell r="D164">
            <v>375</v>
          </cell>
          <cell r="E164">
            <v>450</v>
          </cell>
        </row>
        <row r="165">
          <cell r="A165">
            <v>40000007</v>
          </cell>
          <cell r="B165" t="str">
            <v>Исследование проб биологического материала на хламидию трахоматис</v>
          </cell>
          <cell r="C165" t="str">
            <v>иссл.</v>
          </cell>
          <cell r="D165">
            <v>249.16666666666669</v>
          </cell>
          <cell r="E165">
            <v>299</v>
          </cell>
        </row>
        <row r="166">
          <cell r="A166">
            <v>40000008</v>
          </cell>
          <cell r="B166" t="str">
            <v>Исследование проб биологического материала на уреаплазму уреалитикум</v>
          </cell>
          <cell r="C166" t="str">
            <v>иссл.</v>
          </cell>
          <cell r="D166">
            <v>249.16666666666669</v>
          </cell>
          <cell r="E166">
            <v>299</v>
          </cell>
        </row>
        <row r="167">
          <cell r="A167">
            <v>40000009</v>
          </cell>
          <cell r="B167" t="str">
            <v>Исследование проб биологического материала на микоплазму хоминис</v>
          </cell>
          <cell r="C167" t="str">
            <v>иссл.</v>
          </cell>
          <cell r="D167">
            <v>249.16666666666669</v>
          </cell>
          <cell r="E167">
            <v>299</v>
          </cell>
        </row>
        <row r="168">
          <cell r="A168">
            <v>40000010</v>
          </cell>
          <cell r="B168" t="str">
            <v>Исследование проб биологического материала на микоплазму гениталис</v>
          </cell>
          <cell r="C168" t="str">
            <v>иссл.</v>
          </cell>
          <cell r="D168">
            <v>249.16666666666669</v>
          </cell>
          <cell r="E168">
            <v>299</v>
          </cell>
        </row>
        <row r="169">
          <cell r="A169">
            <v>40000011</v>
          </cell>
          <cell r="B169" t="str">
            <v>Исследование проб биологического материала на нейссерию гонореи</v>
          </cell>
          <cell r="C169" t="str">
            <v>иссл.</v>
          </cell>
          <cell r="D169">
            <v>287.5</v>
          </cell>
          <cell r="E169">
            <v>345</v>
          </cell>
        </row>
        <row r="170">
          <cell r="A170">
            <v>40000012</v>
          </cell>
          <cell r="B170" t="str">
            <v>Исследование проб биологического материала на трихомонас вагиналис</v>
          </cell>
          <cell r="C170" t="str">
            <v>иссл.</v>
          </cell>
          <cell r="D170">
            <v>240</v>
          </cell>
          <cell r="E170">
            <v>288</v>
          </cell>
        </row>
        <row r="171">
          <cell r="A171">
            <v>40000013</v>
          </cell>
          <cell r="B171" t="str">
            <v>Исследование проб биологического материала на гарднерелла вагиналис</v>
          </cell>
          <cell r="C171" t="str">
            <v>иссл.</v>
          </cell>
          <cell r="D171">
            <v>249.16666666666669</v>
          </cell>
          <cell r="E171">
            <v>299</v>
          </cell>
        </row>
        <row r="172">
          <cell r="A172">
            <v>40000015</v>
          </cell>
          <cell r="B172" t="str">
            <v>Исследование проб биологического материала на кандида альбиканс</v>
          </cell>
          <cell r="C172" t="str">
            <v>иссл.</v>
          </cell>
          <cell r="D172">
            <v>249.16666666666669</v>
          </cell>
          <cell r="E172">
            <v>299</v>
          </cell>
        </row>
        <row r="173">
          <cell r="A173">
            <v>40000027</v>
          </cell>
          <cell r="B173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3" t="str">
            <v>иссл.</v>
          </cell>
          <cell r="D173">
            <v>375</v>
          </cell>
          <cell r="E173">
            <v>450</v>
          </cell>
        </row>
        <row r="174">
          <cell r="A174">
            <v>40000028</v>
          </cell>
          <cell r="B174" t="str">
            <v xml:space="preserve">Исследование проб биологического материала на вирус папилломы человека 16 и 18 типов. </v>
          </cell>
          <cell r="C174" t="str">
            <v>проба</v>
          </cell>
          <cell r="D174">
            <v>263.33333333333337</v>
          </cell>
          <cell r="E174">
            <v>316</v>
          </cell>
        </row>
        <row r="175">
          <cell r="A175">
            <v>40000034</v>
          </cell>
          <cell r="B175" t="str">
            <v>Исследование проб биологического материала на микоплазму пневмониэ и хламидофиллу пневмониэ</v>
          </cell>
          <cell r="C175" t="str">
            <v>проба</v>
          </cell>
          <cell r="D175">
            <v>666.66666666666674</v>
          </cell>
          <cell r="E175">
            <v>800</v>
          </cell>
        </row>
        <row r="176">
          <cell r="A176">
            <v>40000037</v>
          </cell>
          <cell r="B176" t="str">
            <v xml:space="preserve">Исследование проб биологического материала на биовары уреаплазмы. </v>
          </cell>
          <cell r="C176" t="str">
            <v>иссл.</v>
          </cell>
          <cell r="D176">
            <v>249.16666666666669</v>
          </cell>
          <cell r="E176">
            <v>299</v>
          </cell>
        </row>
        <row r="177">
          <cell r="A177">
            <v>40000041</v>
          </cell>
          <cell r="B177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7" t="str">
            <v>проба</v>
          </cell>
          <cell r="D177">
            <v>504.16666666666669</v>
          </cell>
          <cell r="E177">
            <v>605</v>
          </cell>
        </row>
        <row r="178">
          <cell r="A178">
            <v>40000043</v>
          </cell>
          <cell r="B178" t="str">
            <v>Исследование проб биологического материала на бруцеллез.</v>
          </cell>
          <cell r="C178" t="str">
            <v>иссл.</v>
          </cell>
          <cell r="D178">
            <v>375</v>
          </cell>
          <cell r="E178">
            <v>450</v>
          </cell>
        </row>
        <row r="179">
          <cell r="A179">
            <v>40000044</v>
          </cell>
          <cell r="B179" t="str">
            <v xml:space="preserve">Исследование проб биологического материала, внешней среды на сибирскую язву. </v>
          </cell>
          <cell r="C179" t="str">
            <v>иссл.</v>
          </cell>
          <cell r="D179">
            <v>362.5</v>
          </cell>
          <cell r="E179">
            <v>435</v>
          </cell>
        </row>
        <row r="180">
          <cell r="A180">
            <v>40000045</v>
          </cell>
          <cell r="B180" t="str">
            <v>Исследование проб биологического материала на легионеллез.</v>
          </cell>
          <cell r="C180" t="str">
            <v>иссл.</v>
          </cell>
          <cell r="D180">
            <v>362.5</v>
          </cell>
          <cell r="E180">
            <v>435</v>
          </cell>
        </row>
        <row r="181">
          <cell r="A181">
            <v>40000046</v>
          </cell>
          <cell r="B181" t="str">
            <v>Исследование проб биологического материала на грипп А, В без определения субтипов</v>
          </cell>
          <cell r="C181" t="str">
            <v>проба</v>
          </cell>
          <cell r="D181">
            <v>466.66666666666669</v>
          </cell>
          <cell r="E181">
            <v>560</v>
          </cell>
        </row>
        <row r="182">
          <cell r="A182">
            <v>40000047</v>
          </cell>
          <cell r="B182" t="str">
            <v xml:space="preserve">Исследование проб биологического материала на РС - вирус </v>
          </cell>
          <cell r="C182" t="str">
            <v>иссл.</v>
          </cell>
          <cell r="D182">
            <v>416.66666666666669</v>
          </cell>
          <cell r="E182">
            <v>500</v>
          </cell>
        </row>
        <row r="183">
          <cell r="A183">
            <v>40000048</v>
          </cell>
          <cell r="B183" t="str">
            <v xml:space="preserve">Исследование проб биологического материала на аденовирус </v>
          </cell>
          <cell r="C183" t="str">
            <v>иссл.</v>
          </cell>
          <cell r="D183">
            <v>416.66666666666669</v>
          </cell>
          <cell r="E183">
            <v>500</v>
          </cell>
        </row>
        <row r="184">
          <cell r="A184">
            <v>40000035</v>
          </cell>
          <cell r="B184" t="str">
            <v>Исследование биологического материала на возбудителей ОРВИ</v>
          </cell>
          <cell r="C184" t="str">
            <v>проба</v>
          </cell>
          <cell r="D184">
            <v>1125</v>
          </cell>
          <cell r="E184">
            <v>1350</v>
          </cell>
        </row>
        <row r="185">
          <cell r="A185">
            <v>40000056</v>
          </cell>
          <cell r="B185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5" t="str">
            <v>проба</v>
          </cell>
          <cell r="D185">
            <v>1050</v>
          </cell>
          <cell r="E185">
            <v>1260</v>
          </cell>
        </row>
        <row r="186">
          <cell r="A186">
            <v>40000057</v>
          </cell>
          <cell r="B186" t="str">
            <v>Исследование проб биологического материала, внешней среды на эшерихиозы методом ПЦР</v>
          </cell>
          <cell r="C186" t="str">
            <v>иссл.</v>
          </cell>
          <cell r="D186">
            <v>966.66666666666674</v>
          </cell>
          <cell r="E186">
            <v>1160</v>
          </cell>
        </row>
        <row r="187">
          <cell r="A187">
            <v>40000036</v>
          </cell>
          <cell r="B187" t="str">
            <v>Исследование биологического материала на метапневмовирус/бокавирус</v>
          </cell>
          <cell r="C187" t="str">
            <v>проба</v>
          </cell>
          <cell r="D187">
            <v>766.66666666666674</v>
          </cell>
          <cell r="E187">
            <v>920</v>
          </cell>
        </row>
        <row r="188">
          <cell r="A188">
            <v>40000038</v>
          </cell>
          <cell r="B188" t="str">
            <v>Исследование биологического материала на риновирус</v>
          </cell>
          <cell r="C188" t="str">
            <v>иссл.</v>
          </cell>
          <cell r="D188">
            <v>766.66666666666674</v>
          </cell>
          <cell r="E188">
            <v>920</v>
          </cell>
        </row>
        <row r="189">
          <cell r="A189">
            <v>40000856</v>
          </cell>
          <cell r="B189" t="str">
            <v>Исследование проб биологического материала на коронавирус ТОРС.</v>
          </cell>
          <cell r="C189" t="str">
            <v>иссл.</v>
          </cell>
          <cell r="D189">
            <v>458.33333333333337</v>
          </cell>
          <cell r="E189">
            <v>550</v>
          </cell>
        </row>
        <row r="190">
          <cell r="A190">
            <v>40000857</v>
          </cell>
          <cell r="B190" t="str">
            <v xml:space="preserve">Исследование проб биологического материала, внешней среды на вирус гепатита А </v>
          </cell>
          <cell r="C190" t="str">
            <v>иссл.</v>
          </cell>
          <cell r="D190">
            <v>458.33333333333337</v>
          </cell>
          <cell r="E190">
            <v>550</v>
          </cell>
        </row>
        <row r="191">
          <cell r="A191">
            <v>40000858</v>
          </cell>
          <cell r="B191" t="str">
            <v>Исследование проб биологического материала на вирус гепатита В.</v>
          </cell>
          <cell r="C191" t="str">
            <v>иссл.</v>
          </cell>
          <cell r="D191">
            <v>458.33333333333337</v>
          </cell>
          <cell r="E191">
            <v>550</v>
          </cell>
        </row>
        <row r="192">
          <cell r="A192">
            <v>40000859</v>
          </cell>
          <cell r="B192" t="str">
            <v>Исследование проб биологического материала на вирус гепатита С.</v>
          </cell>
          <cell r="C192" t="str">
            <v>иссл.</v>
          </cell>
          <cell r="D192">
            <v>458.33333333333337</v>
          </cell>
          <cell r="E192">
            <v>550</v>
          </cell>
        </row>
        <row r="193">
          <cell r="A193">
            <v>40000861</v>
          </cell>
          <cell r="B193" t="str">
            <v>Исследование проб биологического материала, клещей  на боррелиоз</v>
          </cell>
          <cell r="C193" t="str">
            <v>иссл.</v>
          </cell>
          <cell r="D193">
            <v>458.33333333333337</v>
          </cell>
          <cell r="E193">
            <v>550</v>
          </cell>
        </row>
        <row r="194">
          <cell r="A194">
            <v>40000082</v>
          </cell>
          <cell r="B194" t="str">
            <v>Исследование проб биологического материала, клещей  на клещевые риккетсиозы</v>
          </cell>
          <cell r="C194" t="str">
            <v>иссл.</v>
          </cell>
          <cell r="D194">
            <v>425</v>
          </cell>
          <cell r="E194">
            <v>510</v>
          </cell>
        </row>
        <row r="195">
          <cell r="A195">
            <v>40000083</v>
          </cell>
          <cell r="B195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5" t="str">
            <v>иссл.</v>
          </cell>
          <cell r="D195">
            <v>425</v>
          </cell>
          <cell r="E195">
            <v>510</v>
          </cell>
        </row>
        <row r="196">
          <cell r="A196">
            <v>40000863</v>
          </cell>
          <cell r="B196" t="str">
            <v>Исследование проб биологического материала на краснуху.</v>
          </cell>
          <cell r="C196" t="str">
            <v>иссл.</v>
          </cell>
          <cell r="D196">
            <v>441.66666666666669</v>
          </cell>
          <cell r="E196">
            <v>530</v>
          </cell>
        </row>
        <row r="197">
          <cell r="A197">
            <v>40000864</v>
          </cell>
          <cell r="B197" t="str">
            <v>Исследование проб биологического материала на энтеровирусы.</v>
          </cell>
          <cell r="C197" t="str">
            <v>иссл.</v>
          </cell>
          <cell r="D197">
            <v>416.66666666666669</v>
          </cell>
          <cell r="E197">
            <v>500</v>
          </cell>
        </row>
        <row r="198">
          <cell r="A198">
            <v>40000883</v>
          </cell>
          <cell r="B198" t="str">
            <v xml:space="preserve">Исследование проб внешней среды на туляремию. </v>
          </cell>
          <cell r="C198" t="str">
            <v>иссл.</v>
          </cell>
          <cell r="D198">
            <v>375</v>
          </cell>
          <cell r="E198">
            <v>450</v>
          </cell>
        </row>
        <row r="199">
          <cell r="A199">
            <v>40000884</v>
          </cell>
          <cell r="B199" t="str">
            <v xml:space="preserve">Исследование проб биологического материала, внешней среды на холеру </v>
          </cell>
          <cell r="C199" t="str">
            <v>иссл.</v>
          </cell>
          <cell r="D199">
            <v>441.66666666666669</v>
          </cell>
          <cell r="E199">
            <v>530</v>
          </cell>
        </row>
        <row r="200">
          <cell r="A200">
            <v>40000885</v>
          </cell>
          <cell r="B200" t="str">
            <v xml:space="preserve">Исследование проб внешней среды на энтеровирусы . </v>
          </cell>
          <cell r="C200" t="str">
            <v>иссл.</v>
          </cell>
          <cell r="D200">
            <v>541.66666666666674</v>
          </cell>
          <cell r="E200">
            <v>650</v>
          </cell>
        </row>
        <row r="201">
          <cell r="A201">
            <v>40000894</v>
          </cell>
          <cell r="B201" t="str">
            <v xml:space="preserve">Исследование проб биологического материала, внешней среды  на ротавирусы, норовирусы, астровирусы </v>
          </cell>
          <cell r="C201" t="str">
            <v>проба</v>
          </cell>
          <cell r="D201">
            <v>583.33333333333337</v>
          </cell>
          <cell r="E201">
            <v>700</v>
          </cell>
        </row>
        <row r="202">
          <cell r="A202">
            <v>40000895</v>
          </cell>
          <cell r="B202" t="str">
            <v>Исследование проб биологического материала на шигеллы, сальмонеллы, кампило бактерии.</v>
          </cell>
          <cell r="C202" t="str">
            <v>проба</v>
          </cell>
          <cell r="D202">
            <v>583.33333333333337</v>
          </cell>
          <cell r="E202">
            <v>700</v>
          </cell>
        </row>
        <row r="203">
          <cell r="A203">
            <v>40000896</v>
          </cell>
          <cell r="B203" t="str">
            <v>Исследование проб биологического материала на парагрипп.</v>
          </cell>
          <cell r="C203" t="str">
            <v>иссл.</v>
          </cell>
          <cell r="D203">
            <v>404.16666666666669</v>
          </cell>
          <cell r="E203">
            <v>485</v>
          </cell>
        </row>
        <row r="204">
          <cell r="A204">
            <v>40000897</v>
          </cell>
          <cell r="B204" t="str">
            <v>Исследование проб биологического материала, внешней среды на иерсиниозы методом ПЦР</v>
          </cell>
          <cell r="C204" t="str">
            <v>иссл.</v>
          </cell>
          <cell r="D204">
            <v>850</v>
          </cell>
          <cell r="E204">
            <v>1020</v>
          </cell>
        </row>
        <row r="205">
          <cell r="A205">
            <v>40000054</v>
          </cell>
          <cell r="B205" t="str">
            <v>Исследование биологического материала на лихорадку Западного Нила</v>
          </cell>
          <cell r="C205" t="str">
            <v>иссл.</v>
          </cell>
          <cell r="D205">
            <v>766.66666666666674</v>
          </cell>
          <cell r="E205">
            <v>920</v>
          </cell>
        </row>
        <row r="206">
          <cell r="A206">
            <v>40000965</v>
          </cell>
          <cell r="B206" t="str">
            <v>Исследование проб биологического материала, внешней среды на КУ-лихорадку</v>
          </cell>
          <cell r="C206" t="str">
            <v>иссл.</v>
          </cell>
          <cell r="D206">
            <v>766.66666666666674</v>
          </cell>
          <cell r="E206">
            <v>920</v>
          </cell>
        </row>
        <row r="207">
          <cell r="A207">
            <v>40000079</v>
          </cell>
          <cell r="B207" t="str">
            <v>Исследование проб биологического материала на вирус Зика</v>
          </cell>
          <cell r="C207" t="str">
            <v>иссл.</v>
          </cell>
          <cell r="D207">
            <v>941.66666666666674</v>
          </cell>
          <cell r="E207">
            <v>1130</v>
          </cell>
        </row>
        <row r="208">
          <cell r="A208" t="str">
            <v>Обследование сотрудников ДОУ</v>
          </cell>
          <cell r="B208"/>
          <cell r="C208"/>
          <cell r="D208"/>
          <cell r="E208"/>
        </row>
        <row r="209">
          <cell r="A209">
            <v>40000078</v>
          </cell>
          <cell r="B209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09" t="str">
            <v>иссл.</v>
          </cell>
          <cell r="D209">
            <v>400</v>
          </cell>
          <cell r="E209">
            <v>480</v>
          </cell>
        </row>
        <row r="210">
          <cell r="A210">
            <v>40000958</v>
          </cell>
          <cell r="B210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0" t="str">
            <v>проба</v>
          </cell>
          <cell r="D210">
            <v>541.66666666666674</v>
          </cell>
          <cell r="E210">
            <v>650</v>
          </cell>
        </row>
        <row r="211">
          <cell r="A211"/>
          <cell r="B211"/>
          <cell r="C211"/>
          <cell r="D211"/>
          <cell r="E211"/>
        </row>
        <row r="212">
          <cell r="A212">
            <v>40000855</v>
          </cell>
          <cell r="B212" t="str">
            <v>Исследование по идентификации рекомбинантной ДНК в пищевых продуктах (1 проба)</v>
          </cell>
          <cell r="C212" t="str">
            <v>проба</v>
          </cell>
          <cell r="D212">
            <v>2841.666666666667</v>
          </cell>
          <cell r="E212">
            <v>3410</v>
          </cell>
        </row>
        <row r="213">
          <cell r="A213">
            <v>40000956</v>
          </cell>
          <cell r="B213" t="str">
            <v>Исследование по идентификации рекомбинантной ДНК в пищевых продуктах (2 пробы)</v>
          </cell>
          <cell r="C213" t="str">
            <v>проба</v>
          </cell>
          <cell r="D213">
            <v>2391.666666666667</v>
          </cell>
          <cell r="E213">
            <v>2870</v>
          </cell>
        </row>
        <row r="214">
          <cell r="A214">
            <v>40000957</v>
          </cell>
          <cell r="B214" t="str">
            <v>Исследование по идентификации рекомбинантной ДНК в пищевых продуктах (3 пробы)</v>
          </cell>
          <cell r="C214" t="str">
            <v>проба</v>
          </cell>
          <cell r="D214">
            <v>1916.6666666666667</v>
          </cell>
          <cell r="E214">
            <v>2300</v>
          </cell>
        </row>
        <row r="215">
          <cell r="A215">
            <v>40000077</v>
          </cell>
          <cell r="B215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15" t="str">
            <v>иссл.</v>
          </cell>
          <cell r="D215">
            <v>1408.3333333333335</v>
          </cell>
          <cell r="E215">
            <v>1690</v>
          </cell>
        </row>
        <row r="216">
          <cell r="A216">
            <v>40000952</v>
          </cell>
          <cell r="B216" t="str">
            <v>Исследование по идентификации видовой принадлежности ДНК крупного рогатого скота (КРС)</v>
          </cell>
          <cell r="C216" t="str">
            <v>проба</v>
          </cell>
          <cell r="D216">
            <v>1316.6666666666667</v>
          </cell>
          <cell r="E216">
            <v>1580</v>
          </cell>
        </row>
        <row r="217">
          <cell r="A217">
            <v>40000953</v>
          </cell>
          <cell r="B217" t="str">
            <v>Исследование по идентификации видовой принадлежности ДНК курицы/индейки/утки</v>
          </cell>
          <cell r="C217" t="str">
            <v>проба</v>
          </cell>
          <cell r="D217">
            <v>1258.3333333333335</v>
          </cell>
          <cell r="E217">
            <v>1510</v>
          </cell>
        </row>
        <row r="218">
          <cell r="A218">
            <v>40000080</v>
          </cell>
          <cell r="B218" t="str">
            <v>Исследование по идентификации видовой принадлежности ДНК баранины</v>
          </cell>
          <cell r="C218" t="str">
            <v>проба</v>
          </cell>
          <cell r="D218">
            <v>1316.6666666666667</v>
          </cell>
          <cell r="E218">
            <v>1580</v>
          </cell>
        </row>
        <row r="219">
          <cell r="A219">
            <v>40000081</v>
          </cell>
          <cell r="B219" t="str">
            <v>Исследование по идентификации видовой принадлежности ДНК свинины</v>
          </cell>
          <cell r="C219" t="str">
            <v>проба</v>
          </cell>
          <cell r="D219">
            <v>1258.3333333333335</v>
          </cell>
          <cell r="E219">
            <v>1510</v>
          </cell>
        </row>
        <row r="220">
          <cell r="A220">
            <v>40000954</v>
          </cell>
          <cell r="B220" t="str">
            <v>Исследование по идентификации видовой принадлежности рыб семейства лососевых (горбуша-кета-нерка)</v>
          </cell>
          <cell r="C220" t="str">
            <v>проба</v>
          </cell>
          <cell r="D220">
            <v>1258.3333333333335</v>
          </cell>
          <cell r="E220">
            <v>1510</v>
          </cell>
        </row>
        <row r="221">
          <cell r="A221" t="str">
            <v>Внутренний контроль качества проводимых исследований</v>
          </cell>
          <cell r="B221"/>
          <cell r="C221"/>
          <cell r="D221"/>
          <cell r="E221"/>
        </row>
        <row r="222">
          <cell r="A222">
            <v>40000647</v>
          </cell>
          <cell r="B222" t="str">
            <v xml:space="preserve">Смывы с рабочих поверхностей для определения  возможной контаминации </v>
          </cell>
          <cell r="C222" t="str">
            <v>проба</v>
          </cell>
          <cell r="D222">
            <v>162.5</v>
          </cell>
          <cell r="E222">
            <v>195</v>
          </cell>
        </row>
        <row r="223">
          <cell r="A223" t="str">
            <v>Бактериологическая  лаборатория</v>
          </cell>
          <cell r="B223"/>
          <cell r="C223"/>
          <cell r="D223"/>
          <cell r="E223"/>
        </row>
        <row r="224">
          <cell r="A224" t="str">
            <v>Пищевые продукты</v>
          </cell>
          <cell r="B224"/>
          <cell r="C224"/>
          <cell r="D224"/>
          <cell r="E224"/>
        </row>
        <row r="225">
          <cell r="A225">
            <v>50001327</v>
          </cell>
          <cell r="B225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25" t="str">
            <v>проба</v>
          </cell>
          <cell r="D225">
            <v>80</v>
          </cell>
          <cell r="E225">
            <v>96</v>
          </cell>
        </row>
        <row r="226">
          <cell r="A226">
            <v>50001315</v>
          </cell>
          <cell r="B226" t="str">
            <v>Бактериологическое исследование консервированной продукции (мясной, рыбной, молочной, овощной, фруктовой и др.)</v>
          </cell>
          <cell r="C226" t="str">
            <v>проба</v>
          </cell>
          <cell r="D226">
            <v>595.83333333333337</v>
          </cell>
          <cell r="E226">
            <v>715</v>
          </cell>
        </row>
        <row r="227">
          <cell r="A227">
            <v>50000035</v>
          </cell>
          <cell r="B227" t="str">
            <v>Определение ингибирующих веществ в сыром молоке.</v>
          </cell>
          <cell r="C227" t="str">
            <v>иссл.</v>
          </cell>
          <cell r="D227">
            <v>220</v>
          </cell>
          <cell r="E227">
            <v>264</v>
          </cell>
        </row>
        <row r="228">
          <cell r="A228">
            <v>50000930</v>
          </cell>
          <cell r="B228" t="str">
            <v>Определение количества соматических клеток в сыром молоке.</v>
          </cell>
          <cell r="C228" t="str">
            <v>иссл.</v>
          </cell>
          <cell r="D228">
            <v>109.16666666666667</v>
          </cell>
          <cell r="E228">
            <v>131</v>
          </cell>
        </row>
        <row r="229">
          <cell r="A229">
            <v>50000025</v>
          </cell>
          <cell r="B229" t="str">
            <v>Определение остаточного количества антибиотиков в пищевых продуктах (на один антибиотик).</v>
          </cell>
          <cell r="C229" t="str">
            <v>иссл.</v>
          </cell>
          <cell r="D229">
            <v>713.33333333333337</v>
          </cell>
          <cell r="E229">
            <v>856</v>
          </cell>
        </row>
        <row r="230">
          <cell r="A230">
            <v>50001074</v>
          </cell>
          <cell r="B230" t="str">
            <v>Бактериологическое исследование пищевых продуктов на ботулизм.</v>
          </cell>
          <cell r="C230" t="str">
            <v>иссл.</v>
          </cell>
          <cell r="D230">
            <v>273.33333333333337</v>
          </cell>
          <cell r="E230">
            <v>328</v>
          </cell>
        </row>
        <row r="231">
          <cell r="A231">
            <v>50000098</v>
          </cell>
          <cell r="B231" t="str">
            <v>Бактериологическое исследование на КМАФАнМ, КМАэМ, в том числе методом петрифильмов</v>
          </cell>
          <cell r="C231" t="str">
            <v>иссл.</v>
          </cell>
          <cell r="D231">
            <v>102.5</v>
          </cell>
          <cell r="E231">
            <v>123</v>
          </cell>
        </row>
        <row r="232">
          <cell r="A232">
            <v>50000099</v>
          </cell>
          <cell r="B232" t="str">
            <v>Бактериологическое исследование на БГКП (колиформы)</v>
          </cell>
          <cell r="C232" t="str">
            <v>иссл.</v>
          </cell>
          <cell r="D232">
            <v>62.5</v>
          </cell>
          <cell r="E232">
            <v>75</v>
          </cell>
        </row>
        <row r="233">
          <cell r="A233">
            <v>50000109</v>
          </cell>
          <cell r="B233" t="str">
            <v>Бактериологическое исследование на стафилококки S. аureus.</v>
          </cell>
          <cell r="C233" t="str">
            <v>иссл.</v>
          </cell>
          <cell r="D233">
            <v>49.166666666666671</v>
          </cell>
          <cell r="E233">
            <v>59</v>
          </cell>
        </row>
        <row r="234">
          <cell r="A234">
            <v>50000105</v>
          </cell>
          <cell r="B234" t="str">
            <v>Бактериологическое исследование на бактерии рода  Proteus.</v>
          </cell>
          <cell r="C234" t="str">
            <v>иссл.</v>
          </cell>
          <cell r="D234">
            <v>49.166666666666671</v>
          </cell>
          <cell r="E234">
            <v>59</v>
          </cell>
        </row>
        <row r="235">
          <cell r="A235">
            <v>50000101</v>
          </cell>
          <cell r="B235" t="str">
            <v>Бактериологическое исследование на дрожжи, плесень, концентрацию дрожжевых клеток, плесень по Говарду</v>
          </cell>
          <cell r="C235" t="str">
            <v>иссл.</v>
          </cell>
          <cell r="D235">
            <v>102.5</v>
          </cell>
          <cell r="E235">
            <v>123</v>
          </cell>
        </row>
        <row r="236">
          <cell r="A236">
            <v>50000100</v>
          </cell>
          <cell r="B236" t="str">
            <v>Бактериологическое исследование на сульфитредуцирующие клостридии, мезофильные клостридии</v>
          </cell>
          <cell r="C236" t="str">
            <v>иссл.</v>
          </cell>
          <cell r="D236">
            <v>39.166666666666671</v>
          </cell>
          <cell r="E236">
            <v>47</v>
          </cell>
        </row>
        <row r="237">
          <cell r="A237">
            <v>50000104</v>
          </cell>
          <cell r="B237" t="str">
            <v>Бактериологическое исследование на E.coli</v>
          </cell>
          <cell r="C237" t="str">
            <v>иссл.</v>
          </cell>
          <cell r="D237">
            <v>75.833333333333343</v>
          </cell>
          <cell r="E237">
            <v>91</v>
          </cell>
        </row>
        <row r="238">
          <cell r="A238">
            <v>50000103</v>
          </cell>
          <cell r="B238" t="str">
            <v>Бактериологическое исследование на энтерококки Enterococcus.</v>
          </cell>
          <cell r="C238" t="str">
            <v>иссл.</v>
          </cell>
          <cell r="D238">
            <v>62.5</v>
          </cell>
          <cell r="E238">
            <v>75</v>
          </cell>
        </row>
        <row r="239">
          <cell r="A239">
            <v>50000107</v>
          </cell>
          <cell r="B239" t="str">
            <v>Бактериологическое исследование на молочнокислые микроорганизмы, ацидофильные микроорганизмы</v>
          </cell>
          <cell r="C239" t="str">
            <v>иссл.</v>
          </cell>
          <cell r="D239">
            <v>132.5</v>
          </cell>
          <cell r="E239">
            <v>159</v>
          </cell>
        </row>
        <row r="240">
          <cell r="A240">
            <v>50001075</v>
          </cell>
          <cell r="B240" t="str">
            <v>Бактериологическое исследование на бифидобактерии.</v>
          </cell>
          <cell r="C240" t="str">
            <v>иссл.</v>
          </cell>
          <cell r="D240">
            <v>143.33333333333334</v>
          </cell>
          <cell r="E240">
            <v>172</v>
          </cell>
        </row>
        <row r="241">
          <cell r="A241">
            <v>50000111</v>
          </cell>
          <cell r="B241" t="str">
            <v xml:space="preserve">Бактериологическое исследование на парагемолитический вибрион </v>
          </cell>
          <cell r="C241" t="str">
            <v>иссл.</v>
          </cell>
          <cell r="D241">
            <v>73.333333333333343</v>
          </cell>
          <cell r="E241">
            <v>88</v>
          </cell>
        </row>
        <row r="242">
          <cell r="A242">
            <v>50000102</v>
          </cell>
          <cell r="B242" t="str">
            <v>Бактериологическое исследование на B.cereus.</v>
          </cell>
          <cell r="C242" t="str">
            <v>иссл.</v>
          </cell>
          <cell r="D242">
            <v>95</v>
          </cell>
          <cell r="E242">
            <v>114</v>
          </cell>
        </row>
        <row r="243">
          <cell r="A243">
            <v>50000110</v>
          </cell>
          <cell r="B243" t="str">
            <v>Бактериологическое исследование на листерии Listeria monocytogenes</v>
          </cell>
          <cell r="C243" t="str">
            <v>иссл.</v>
          </cell>
          <cell r="D243">
            <v>437.5</v>
          </cell>
          <cell r="E243">
            <v>525</v>
          </cell>
        </row>
        <row r="244">
          <cell r="A244">
            <v>50001076</v>
          </cell>
          <cell r="B244" t="str">
            <v>Бактериологическое исследование на патогенную микрофлору в т.ч. сальмонеллы (в том числе методом импеданса).</v>
          </cell>
          <cell r="C244" t="str">
            <v>иссл.</v>
          </cell>
          <cell r="D244">
            <v>142.5</v>
          </cell>
          <cell r="E244">
            <v>171</v>
          </cell>
        </row>
        <row r="245">
          <cell r="A245">
            <v>50001077</v>
          </cell>
          <cell r="B245" t="str">
            <v>Бактериологическое исследование на синегнойную палочку Ps.aeruginosa.</v>
          </cell>
          <cell r="C245" t="str">
            <v>иссл.</v>
          </cell>
          <cell r="D245">
            <v>257.5</v>
          </cell>
          <cell r="E245">
            <v>309</v>
          </cell>
        </row>
        <row r="246">
          <cell r="A246">
            <v>50001317</v>
          </cell>
          <cell r="B246" t="str">
            <v>Бактериологическое исследование на Enterobacter sakazakii</v>
          </cell>
          <cell r="C246" t="str">
            <v>иссл.</v>
          </cell>
          <cell r="D246">
            <v>200.83333333333334</v>
          </cell>
          <cell r="E246">
            <v>241</v>
          </cell>
        </row>
        <row r="247">
          <cell r="A247">
            <v>50001318</v>
          </cell>
          <cell r="B247" t="str">
            <v>Бактериологическое исследование на неспорообразующие микроорганизмы</v>
          </cell>
          <cell r="C247" t="str">
            <v>иссл.</v>
          </cell>
          <cell r="D247">
            <v>122.5</v>
          </cell>
          <cell r="E247">
            <v>147</v>
          </cell>
        </row>
        <row r="248">
          <cell r="A248">
            <v>50001072</v>
          </cell>
          <cell r="B248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48" t="str">
            <v>проба</v>
          </cell>
          <cell r="D248">
            <v>962.5</v>
          </cell>
          <cell r="E248">
            <v>1155</v>
          </cell>
        </row>
        <row r="249">
          <cell r="A249" t="str">
            <v>Вода и почва</v>
          </cell>
          <cell r="B249"/>
          <cell r="C249"/>
          <cell r="D249"/>
          <cell r="E249"/>
        </row>
        <row r="250">
          <cell r="A250">
            <v>50001078</v>
          </cell>
          <cell r="B250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0" t="str">
            <v>проба</v>
          </cell>
          <cell r="D250">
            <v>238.33333333333334</v>
          </cell>
          <cell r="E250">
            <v>286</v>
          </cell>
        </row>
        <row r="251">
          <cell r="A251">
            <v>50001079</v>
          </cell>
          <cell r="B251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1" t="str">
            <v>иссл.</v>
          </cell>
          <cell r="D251">
            <v>225</v>
          </cell>
          <cell r="E251">
            <v>270</v>
          </cell>
        </row>
        <row r="252">
          <cell r="A252">
            <v>50001089</v>
          </cell>
          <cell r="B252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52" t="str">
            <v>иссл.</v>
          </cell>
          <cell r="D252">
            <v>157.5</v>
          </cell>
          <cell r="E252">
            <v>189</v>
          </cell>
        </row>
        <row r="253">
          <cell r="A253">
            <v>50001080</v>
          </cell>
          <cell r="B253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53" t="str">
            <v>иссл.</v>
          </cell>
          <cell r="D253">
            <v>78.333333333333343</v>
          </cell>
          <cell r="E253">
            <v>94</v>
          </cell>
        </row>
        <row r="254">
          <cell r="A254">
            <v>50001122</v>
          </cell>
          <cell r="B254" t="str">
            <v>Бактериологическое исследование воды питьевой расфасованной на синегнойную палочку Ps.aeruginosa.</v>
          </cell>
          <cell r="C254" t="str">
            <v>иссл.</v>
          </cell>
          <cell r="D254">
            <v>422.5</v>
          </cell>
          <cell r="E254">
            <v>507</v>
          </cell>
        </row>
        <row r="255">
          <cell r="A255">
            <v>50001123</v>
          </cell>
          <cell r="B255" t="str">
            <v xml:space="preserve">Бактериологическое исследование воды питьевой расфасованной на сульфитредуцирующие клостридии </v>
          </cell>
          <cell r="C255" t="str">
            <v>иссл.</v>
          </cell>
          <cell r="D255">
            <v>80</v>
          </cell>
          <cell r="E255">
            <v>96</v>
          </cell>
        </row>
        <row r="256">
          <cell r="A256">
            <v>50001126</v>
          </cell>
          <cell r="B256" t="str">
            <v>Бактериологическое исследование воды аквапарков</v>
          </cell>
          <cell r="C256" t="str">
            <v>проба</v>
          </cell>
          <cell r="D256">
            <v>602.5</v>
          </cell>
          <cell r="E256">
            <v>723</v>
          </cell>
        </row>
        <row r="257">
          <cell r="A257">
            <v>50001134</v>
          </cell>
          <cell r="B257" t="str">
            <v>Бактериологическое исследование воды питьевой, питьевой, расфасованной в емкости на ОМЧ, ОМЧ 37°С</v>
          </cell>
          <cell r="C257" t="str">
            <v>иссл.</v>
          </cell>
          <cell r="D257">
            <v>78.333333333333343</v>
          </cell>
          <cell r="E257">
            <v>94</v>
          </cell>
        </row>
        <row r="258">
          <cell r="A258">
            <v>50001139</v>
          </cell>
          <cell r="B258" t="str">
            <v>Бактериологическое исследование воды питьевой, расфасованной в емкости на ОМЧ 22°С</v>
          </cell>
          <cell r="C258" t="str">
            <v>иссл.</v>
          </cell>
          <cell r="D258">
            <v>78.333333333333343</v>
          </cell>
          <cell r="E258">
            <v>94</v>
          </cell>
        </row>
        <row r="259">
          <cell r="A259">
            <v>50001135</v>
          </cell>
          <cell r="B259" t="str">
            <v>Бактериологическое исследование воды питьевой, питьевой, расфасованной в емкости на ОКБ, ТКБ, ГКБ</v>
          </cell>
          <cell r="C259" t="str">
            <v>иссл.</v>
          </cell>
          <cell r="D259">
            <v>85</v>
          </cell>
          <cell r="E259">
            <v>102</v>
          </cell>
        </row>
        <row r="260">
          <cell r="A260">
            <v>50001082</v>
          </cell>
          <cell r="B260" t="str">
            <v>Бактериологическое исследование поверхностных водоемов, сточной воды, воды технической на ОКБ, ТКБ.</v>
          </cell>
          <cell r="C260" t="str">
            <v>иссл.</v>
          </cell>
          <cell r="D260">
            <v>195.83333333333334</v>
          </cell>
          <cell r="E260">
            <v>235</v>
          </cell>
        </row>
        <row r="261">
          <cell r="A261">
            <v>50001083</v>
          </cell>
          <cell r="B261" t="str">
            <v>Бактериологическое исследование поверхностных водоемов, сточной воды, воды технической на колифаги.</v>
          </cell>
          <cell r="C261" t="str">
            <v>иссл.</v>
          </cell>
          <cell r="D261">
            <v>238.33333333333334</v>
          </cell>
          <cell r="E261">
            <v>286</v>
          </cell>
        </row>
        <row r="262">
          <cell r="A262">
            <v>50001088</v>
          </cell>
          <cell r="B262" t="str">
            <v>Бактериологическое исследование воды на патогенную микрофлору.</v>
          </cell>
          <cell r="C262" t="str">
            <v>иссл.</v>
          </cell>
          <cell r="D262">
            <v>467.5</v>
          </cell>
          <cell r="E262">
            <v>561</v>
          </cell>
        </row>
        <row r="263">
          <cell r="A263">
            <v>50000140</v>
          </cell>
          <cell r="B263" t="str">
            <v>Бактериологическое исследование воды в плавательных бассейнах.</v>
          </cell>
          <cell r="C263" t="str">
            <v>проба</v>
          </cell>
          <cell r="D263">
            <v>427.5</v>
          </cell>
          <cell r="E263">
            <v>513</v>
          </cell>
        </row>
        <row r="264">
          <cell r="A264">
            <v>50001133</v>
          </cell>
          <cell r="B264" t="str">
            <v>Бактериологическое исследование воды на легионеллы.</v>
          </cell>
          <cell r="C264" t="str">
            <v>иссл.</v>
          </cell>
          <cell r="D264">
            <v>1169.1666666666667</v>
          </cell>
          <cell r="E264">
            <v>1403</v>
          </cell>
        </row>
        <row r="265">
          <cell r="A265">
            <v>50000174</v>
          </cell>
          <cell r="B265" t="str">
            <v>Бактериологическое исследование почвы и песка.</v>
          </cell>
          <cell r="C265" t="str">
            <v>проба</v>
          </cell>
          <cell r="D265">
            <v>550.83333333333337</v>
          </cell>
          <cell r="E265">
            <v>661</v>
          </cell>
        </row>
        <row r="266">
          <cell r="A266">
            <v>50001329</v>
          </cell>
          <cell r="B266" t="str">
            <v>Бактериологическое исследование воды питьевой, расфасованной на 6 показателей (ОМЧ 37°С, 22°С, ОКБ, ТКБ, ГКБ, Ps.aeruginosa)</v>
          </cell>
          <cell r="C266" t="str">
            <v>проба</v>
          </cell>
          <cell r="D266">
            <v>492.5</v>
          </cell>
          <cell r="E266">
            <v>591</v>
          </cell>
        </row>
        <row r="267">
          <cell r="A267" t="str">
            <v>Воздух</v>
          </cell>
          <cell r="B267"/>
          <cell r="C267"/>
          <cell r="D267"/>
          <cell r="E267"/>
        </row>
        <row r="268">
          <cell r="A268">
            <v>50000224</v>
          </cell>
          <cell r="B268" t="str">
            <v>Бактериологическое исследование воздуха закрытых помещений на общее микробное число (ОМЧ).</v>
          </cell>
          <cell r="C268" t="str">
            <v>иссл.</v>
          </cell>
          <cell r="D268">
            <v>58.333333333333336</v>
          </cell>
          <cell r="E268">
            <v>70</v>
          </cell>
        </row>
        <row r="269">
          <cell r="A269">
            <v>50000225</v>
          </cell>
          <cell r="B269" t="str">
            <v>Бактериологическое исследование воздуха закрытых помещений на S.aureus.</v>
          </cell>
          <cell r="C269" t="str">
            <v>иссл.</v>
          </cell>
          <cell r="D269">
            <v>83.333333333333343</v>
          </cell>
          <cell r="E269">
            <v>100</v>
          </cell>
        </row>
        <row r="270">
          <cell r="A270">
            <v>50000226</v>
          </cell>
          <cell r="B270" t="str">
            <v>Бактериологическое исследование воздуха закрытых помещений на плесневые грибы и дрожжи.</v>
          </cell>
          <cell r="C270" t="str">
            <v>иссл.</v>
          </cell>
          <cell r="D270">
            <v>64.166666666666671</v>
          </cell>
          <cell r="E270">
            <v>77</v>
          </cell>
        </row>
        <row r="271">
          <cell r="A271">
            <v>50000227</v>
          </cell>
          <cell r="B271" t="str">
            <v>Бактериологическое исследование воздуха холодильных камер на плесень</v>
          </cell>
          <cell r="C271" t="str">
            <v>иссл.</v>
          </cell>
          <cell r="D271">
            <v>266.66666666666669</v>
          </cell>
          <cell r="E271">
            <v>320</v>
          </cell>
        </row>
        <row r="272">
          <cell r="A272" t="str">
            <v>Лекарственные формы, парфюмерно-косметическая продукция, средства личной гигиены</v>
          </cell>
          <cell r="B272"/>
          <cell r="C272"/>
          <cell r="D272"/>
          <cell r="E272"/>
        </row>
        <row r="273">
          <cell r="A273">
            <v>50000147</v>
          </cell>
          <cell r="B273" t="str">
            <v>Бактериологическое исследование лекарственных форм на стерильность.</v>
          </cell>
          <cell r="C273" t="str">
            <v>проба</v>
          </cell>
          <cell r="D273">
            <v>137.5</v>
          </cell>
          <cell r="E273">
            <v>165</v>
          </cell>
        </row>
        <row r="274">
          <cell r="A274">
            <v>50001094</v>
          </cell>
          <cell r="B274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4" t="str">
            <v>проба</v>
          </cell>
          <cell r="D274">
            <v>214.16666666666669</v>
          </cell>
          <cell r="E274">
            <v>257</v>
          </cell>
        </row>
        <row r="275">
          <cell r="A275">
            <v>50001118</v>
          </cell>
          <cell r="B275" t="str">
            <v>Бактериологическое исследование на пирогенообразующие микроорганизмы</v>
          </cell>
          <cell r="C275" t="str">
            <v>проба</v>
          </cell>
          <cell r="D275">
            <v>316.66666666666669</v>
          </cell>
          <cell r="E275">
            <v>380</v>
          </cell>
        </row>
        <row r="276">
          <cell r="A276">
            <v>50001119</v>
          </cell>
          <cell r="B276" t="str">
            <v>Бактериологическое исследование воды очищенной по фармакопее</v>
          </cell>
          <cell r="C276" t="str">
            <v>проба</v>
          </cell>
          <cell r="D276">
            <v>561.66666666666674</v>
          </cell>
          <cell r="E276">
            <v>674</v>
          </cell>
        </row>
        <row r="277">
          <cell r="A277">
            <v>50001120</v>
          </cell>
          <cell r="B277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77" t="str">
            <v>проба</v>
          </cell>
          <cell r="D277">
            <v>533.33333333333337</v>
          </cell>
          <cell r="E277">
            <v>640</v>
          </cell>
        </row>
        <row r="278">
          <cell r="A278">
            <v>50000175</v>
          </cell>
          <cell r="B278" t="str">
            <v>Бактериологическое исследование лечебной грязи.</v>
          </cell>
          <cell r="C278" t="str">
            <v>проба</v>
          </cell>
          <cell r="D278">
            <v>545.83333333333337</v>
          </cell>
          <cell r="E278">
            <v>655</v>
          </cell>
        </row>
        <row r="279">
          <cell r="A279">
            <v>50000005</v>
          </cell>
          <cell r="B279" t="str">
            <v>Бактериологическое исследование средств личной гигиены</v>
          </cell>
          <cell r="C279" t="str">
            <v>проба</v>
          </cell>
          <cell r="D279">
            <v>1421.6666666666667</v>
          </cell>
          <cell r="E279">
            <v>1706</v>
          </cell>
        </row>
        <row r="280">
          <cell r="A280">
            <v>50001130</v>
          </cell>
          <cell r="B280" t="str">
            <v>Бактериологическое исследование парфюмерно-косметической продукции.</v>
          </cell>
          <cell r="C280" t="str">
            <v>проба</v>
          </cell>
          <cell r="D280">
            <v>1421.6666666666667</v>
          </cell>
          <cell r="E280">
            <v>1706</v>
          </cell>
        </row>
        <row r="281">
          <cell r="A281">
            <v>50000020</v>
          </cell>
          <cell r="B281" t="str">
            <v>Бактериологическое исследование игрушек</v>
          </cell>
          <cell r="C281" t="str">
            <v>проба</v>
          </cell>
          <cell r="D281">
            <v>883.33333333333337</v>
          </cell>
          <cell r="E281">
            <v>1060</v>
          </cell>
        </row>
        <row r="282">
          <cell r="A282" t="str">
            <v>Смывы с объектов внешней среды</v>
          </cell>
          <cell r="B282"/>
          <cell r="C282"/>
          <cell r="D282"/>
          <cell r="E282"/>
        </row>
        <row r="283">
          <cell r="A283">
            <v>50000169</v>
          </cell>
          <cell r="B283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83" t="str">
            <v>иссл.</v>
          </cell>
          <cell r="D283">
            <v>66.666666666666671</v>
          </cell>
          <cell r="E283">
            <v>80</v>
          </cell>
        </row>
        <row r="284">
          <cell r="A284">
            <v>50000171</v>
          </cell>
          <cell r="B284" t="str">
            <v>Бактериологическое исследование смывов на стафилококк S.aureus.</v>
          </cell>
          <cell r="C284" t="str">
            <v>иссл.</v>
          </cell>
          <cell r="D284">
            <v>105</v>
          </cell>
          <cell r="E284">
            <v>126</v>
          </cell>
        </row>
        <row r="285">
          <cell r="A285">
            <v>50000164</v>
          </cell>
          <cell r="B285" t="str">
            <v>Бактериологическое исследование смывов на патогенную микрофлору</v>
          </cell>
          <cell r="C285" t="str">
            <v>иссл.</v>
          </cell>
          <cell r="D285">
            <v>208.33333333333334</v>
          </cell>
          <cell r="E285">
            <v>250</v>
          </cell>
        </row>
        <row r="286">
          <cell r="A286">
            <v>50000165</v>
          </cell>
          <cell r="B286" t="str">
            <v>Бактериологическое исследование смывов на ОМЧ (КМАФАнМ, МАФАМ).</v>
          </cell>
          <cell r="C286" t="str">
            <v>иссл.</v>
          </cell>
          <cell r="D286">
            <v>69.166666666666671</v>
          </cell>
          <cell r="E286">
            <v>83</v>
          </cell>
        </row>
        <row r="287">
          <cell r="A287">
            <v>50000166</v>
          </cell>
          <cell r="B287" t="str">
            <v>Бактериологическое исследование смывов на условно - патогенную микрофлору.</v>
          </cell>
          <cell r="C287" t="str">
            <v>иссл.</v>
          </cell>
          <cell r="D287">
            <v>390</v>
          </cell>
          <cell r="E287">
            <v>468</v>
          </cell>
        </row>
        <row r="288">
          <cell r="A288">
            <v>50001095</v>
          </cell>
          <cell r="B288" t="str">
            <v>Бактериологическое исследование смывов на дрожжи, плесень.</v>
          </cell>
          <cell r="C288" t="str">
            <v>иссл.</v>
          </cell>
          <cell r="D288">
            <v>104.16666666666667</v>
          </cell>
          <cell r="E288">
            <v>125</v>
          </cell>
        </row>
        <row r="289">
          <cell r="A289">
            <v>50000172</v>
          </cell>
          <cell r="B289" t="str">
            <v>Бактериологическое исследование смывов на  протеи.</v>
          </cell>
          <cell r="C289" t="str">
            <v>иссл.</v>
          </cell>
          <cell r="D289">
            <v>72.5</v>
          </cell>
          <cell r="E289">
            <v>87</v>
          </cell>
        </row>
        <row r="290">
          <cell r="A290">
            <v>50001121</v>
          </cell>
          <cell r="B290" t="str">
            <v>Бактериологическое исследование смывов из холодильных камер на  плесень.</v>
          </cell>
          <cell r="C290" t="str">
            <v>иссл.</v>
          </cell>
          <cell r="D290">
            <v>112.5</v>
          </cell>
          <cell r="E290">
            <v>135</v>
          </cell>
        </row>
        <row r="291">
          <cell r="A291">
            <v>50000223</v>
          </cell>
          <cell r="B291" t="str">
            <v>Бактериологическое исследование смывов на легионеллы.</v>
          </cell>
          <cell r="C291" t="str">
            <v>иссл.</v>
          </cell>
          <cell r="D291">
            <v>958.33333333333337</v>
          </cell>
          <cell r="E291">
            <v>1150</v>
          </cell>
        </row>
        <row r="292">
          <cell r="A292">
            <v>50001319</v>
          </cell>
          <cell r="B292" t="str">
            <v>Бактериологическое исследование смывов с эндоскопического оборудования на ДВУ (дезинфекция высокого уровня)</v>
          </cell>
          <cell r="C292" t="str">
            <v>иссл.</v>
          </cell>
          <cell r="D292">
            <v>420.83333333333337</v>
          </cell>
          <cell r="E292">
            <v>505</v>
          </cell>
        </row>
        <row r="293">
          <cell r="A293" t="str">
            <v>Клинический материал</v>
          </cell>
          <cell r="B293"/>
          <cell r="C293"/>
          <cell r="D293"/>
          <cell r="E293"/>
        </row>
        <row r="294">
          <cell r="A294">
            <v>50000002</v>
          </cell>
          <cell r="B294" t="str">
            <v>Бактериологическое исследование материала от больного при пищевой токсикоинфекции.</v>
          </cell>
          <cell r="C294" t="str">
            <v>проба</v>
          </cell>
          <cell r="D294">
            <v>331.66666666666669</v>
          </cell>
          <cell r="E294">
            <v>398</v>
          </cell>
        </row>
        <row r="295">
          <cell r="A295">
            <v>50001097</v>
          </cell>
          <cell r="B295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</v>
          </cell>
          <cell r="C295" t="str">
            <v>проба</v>
          </cell>
          <cell r="D295">
            <v>558.33333333333337</v>
          </cell>
          <cell r="E295">
            <v>670</v>
          </cell>
        </row>
        <row r="296">
          <cell r="A296">
            <v>50001098</v>
          </cell>
          <cell r="B296" t="str">
            <v>Бактериологическое исследование отделяемого зева, носа на стафилококк (1 исследование)</v>
          </cell>
          <cell r="C296" t="str">
            <v>иссл.</v>
          </cell>
          <cell r="D296">
            <v>148.33333333333334</v>
          </cell>
          <cell r="E296">
            <v>178</v>
          </cell>
        </row>
        <row r="297">
          <cell r="A297">
            <v>50000193</v>
          </cell>
          <cell r="B297" t="str">
            <v>Бактериологическое исследование чувствительности к химиотерапевтическим препаратам с 6 дисками.</v>
          </cell>
          <cell r="C297" t="str">
            <v>иссл.</v>
          </cell>
          <cell r="D297">
            <v>80</v>
          </cell>
          <cell r="E297">
            <v>96</v>
          </cell>
        </row>
        <row r="298">
          <cell r="A298">
            <v>50000194</v>
          </cell>
          <cell r="B298" t="str">
            <v xml:space="preserve">Бактериологическое исследование на возбудителей дифтерии (1 исследование).  </v>
          </cell>
          <cell r="C298" t="str">
            <v>иссл.</v>
          </cell>
          <cell r="D298">
            <v>221.66666666666669</v>
          </cell>
          <cell r="E298">
            <v>266</v>
          </cell>
        </row>
        <row r="299">
          <cell r="A299">
            <v>50000195</v>
          </cell>
          <cell r="B299" t="str">
            <v>Бактериологическое исследование на возбудителей коклюша и паракоклюша.</v>
          </cell>
          <cell r="C299" t="str">
            <v>проба</v>
          </cell>
          <cell r="D299">
            <v>108.33333333333334</v>
          </cell>
          <cell r="E299">
            <v>130</v>
          </cell>
        </row>
        <row r="300">
          <cell r="A300">
            <v>50000197</v>
          </cell>
          <cell r="B300" t="str">
            <v>Бактериологическое исследование на менингококк</v>
          </cell>
          <cell r="C300" t="str">
            <v>иссл.</v>
          </cell>
          <cell r="D300">
            <v>151.66666666666669</v>
          </cell>
          <cell r="E300">
            <v>182</v>
          </cell>
        </row>
        <row r="301">
          <cell r="A301">
            <v>50000198</v>
          </cell>
          <cell r="B301" t="str">
            <v xml:space="preserve">Бактериологическое исследование на кишечную группу инфекций.  </v>
          </cell>
          <cell r="C301" t="str">
            <v>иссл.</v>
          </cell>
          <cell r="D301">
            <v>146.66666666666669</v>
          </cell>
          <cell r="E301">
            <v>176</v>
          </cell>
        </row>
        <row r="302">
          <cell r="A302">
            <v>50000196</v>
          </cell>
          <cell r="B302" t="str">
            <v>Бактериологическое исследование на  энтеропатогенные эшерихии  (ЭПКП).</v>
          </cell>
          <cell r="C302" t="str">
            <v>иссл.</v>
          </cell>
          <cell r="D302">
            <v>225</v>
          </cell>
          <cell r="E302">
            <v>270</v>
          </cell>
        </row>
        <row r="303">
          <cell r="A303">
            <v>50001100</v>
          </cell>
          <cell r="B303" t="str">
            <v>Бактериологическое исследование крови на гемокультуру.</v>
          </cell>
          <cell r="C303" t="str">
            <v>иссл.</v>
          </cell>
          <cell r="D303">
            <v>163.33333333333334</v>
          </cell>
          <cell r="E303">
            <v>196</v>
          </cell>
        </row>
        <row r="304">
          <cell r="A304">
            <v>50001107</v>
          </cell>
          <cell r="B304" t="str">
            <v>Бактериологическое исследование крови на стерильность</v>
          </cell>
          <cell r="C304" t="str">
            <v>иссл.</v>
          </cell>
          <cell r="D304">
            <v>170</v>
          </cell>
          <cell r="E304">
            <v>204</v>
          </cell>
        </row>
        <row r="305">
          <cell r="A305">
            <v>50001101</v>
          </cell>
          <cell r="B305" t="str">
            <v xml:space="preserve">Бактериологическое исследование на дисбактериоз. </v>
          </cell>
          <cell r="C305" t="str">
            <v>проба</v>
          </cell>
          <cell r="D305">
            <v>710</v>
          </cell>
          <cell r="E305">
            <v>852</v>
          </cell>
        </row>
        <row r="306">
          <cell r="A306">
            <v>50001112</v>
          </cell>
          <cell r="B306" t="str">
            <v>Определение устойчивости микроорганизмов к дезинфектантам</v>
          </cell>
          <cell r="C306" t="str">
            <v>проба</v>
          </cell>
          <cell r="D306">
            <v>206.66666666666669</v>
          </cell>
          <cell r="E306">
            <v>248</v>
          </cell>
        </row>
        <row r="307">
          <cell r="A307">
            <v>50001320</v>
          </cell>
          <cell r="B307" t="str">
            <v>Бактериологическое исследование кала на условно-патогенную микрофлору</v>
          </cell>
          <cell r="C307" t="str">
            <v>проба</v>
          </cell>
          <cell r="D307">
            <v>527.5</v>
          </cell>
          <cell r="E307">
            <v>633</v>
          </cell>
        </row>
        <row r="308">
          <cell r="A308">
            <v>50001321</v>
          </cell>
          <cell r="B308" t="str">
            <v>Бактериологическое исследование клинического материала на дрожжевые грибы рода Candida</v>
          </cell>
          <cell r="C308" t="str">
            <v>иссл.</v>
          </cell>
          <cell r="D308">
            <v>151.66666666666669</v>
          </cell>
          <cell r="E308">
            <v>182</v>
          </cell>
        </row>
        <row r="309">
          <cell r="A309" t="str">
            <v>Серологические исследования</v>
          </cell>
          <cell r="B309"/>
          <cell r="C309"/>
          <cell r="D309"/>
          <cell r="E309"/>
        </row>
        <row r="310">
          <cell r="A310">
            <v>50001102</v>
          </cell>
          <cell r="B310" t="str">
            <v>Серологическое исследование на коклюш, паракоклюш с одним диагностикумом</v>
          </cell>
          <cell r="C310" t="str">
            <v>иссл.</v>
          </cell>
          <cell r="D310">
            <v>160.83333333333334</v>
          </cell>
          <cell r="E310">
            <v>193</v>
          </cell>
        </row>
        <row r="311">
          <cell r="A311">
            <v>50001322</v>
          </cell>
          <cell r="B311" t="str">
            <v>Серологическое исследование на тиф и паратифы с одним диагностикумом (реакция Видаля)</v>
          </cell>
          <cell r="C311" t="str">
            <v>иссл.</v>
          </cell>
          <cell r="D311">
            <v>160.83333333333334</v>
          </cell>
          <cell r="E311">
            <v>193</v>
          </cell>
        </row>
        <row r="312">
          <cell r="A312">
            <v>50001103</v>
          </cell>
          <cell r="B312" t="str">
            <v>Серологическое исследование с одним эритрацитарным диагностикумом (в том числе на брюшной тиф)</v>
          </cell>
          <cell r="C312" t="str">
            <v>иссл.</v>
          </cell>
          <cell r="D312">
            <v>175</v>
          </cell>
          <cell r="E312">
            <v>210</v>
          </cell>
        </row>
        <row r="313">
          <cell r="A313">
            <v>50001104</v>
          </cell>
          <cell r="B313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3" t="str">
            <v>иссл.</v>
          </cell>
          <cell r="D313">
            <v>148.33333333333334</v>
          </cell>
          <cell r="E313">
            <v>178</v>
          </cell>
        </row>
        <row r="314">
          <cell r="A314">
            <v>50001105</v>
          </cell>
          <cell r="B314" t="str">
            <v xml:space="preserve">Серологическое исследование с одним  диагностикумом (сальмонелезный, шигеллезный). </v>
          </cell>
          <cell r="C314" t="str">
            <v>иссл.</v>
          </cell>
          <cell r="D314">
            <v>188.33333333333334</v>
          </cell>
          <cell r="E314">
            <v>226</v>
          </cell>
        </row>
        <row r="315">
          <cell r="A315" t="str">
            <v>Стерилизация, контроль стерилизации</v>
          </cell>
          <cell r="B315"/>
          <cell r="C315"/>
          <cell r="D315"/>
          <cell r="E315"/>
        </row>
        <row r="316">
          <cell r="A316">
            <v>50001323</v>
          </cell>
          <cell r="B316" t="str">
            <v>Микробиологические исследования по контролю качества камерной дезинфекции (9 биотестов)</v>
          </cell>
          <cell r="C316" t="str">
            <v>проба</v>
          </cell>
          <cell r="D316">
            <v>640</v>
          </cell>
          <cell r="E316">
            <v>768</v>
          </cell>
        </row>
        <row r="317">
          <cell r="A317">
            <v>50001324</v>
          </cell>
          <cell r="B317" t="str">
            <v>Микробиологические исследования по контролю качества камерной дезинфекции (15 биотестов)</v>
          </cell>
          <cell r="C317" t="str">
            <v>проба</v>
          </cell>
          <cell r="D317">
            <v>1012.5</v>
          </cell>
          <cell r="E317">
            <v>1215</v>
          </cell>
        </row>
        <row r="318">
          <cell r="A318">
            <v>50000952</v>
          </cell>
          <cell r="B318" t="str">
            <v>Биологический контроль работы сухожарового стерилизатора (5 тестов)</v>
          </cell>
          <cell r="C318" t="str">
            <v>проба</v>
          </cell>
          <cell r="D318">
            <v>1012.5</v>
          </cell>
          <cell r="E318">
            <v>1215</v>
          </cell>
        </row>
        <row r="319">
          <cell r="A319">
            <v>50000953</v>
          </cell>
          <cell r="B319" t="str">
            <v>Биологический контроль работы парового стерилизатора ( 5 тестов)</v>
          </cell>
          <cell r="C319" t="str">
            <v>проба</v>
          </cell>
          <cell r="D319">
            <v>960.83333333333337</v>
          </cell>
          <cell r="E319">
            <v>1153</v>
          </cell>
        </row>
        <row r="320">
          <cell r="A320">
            <v>51000177</v>
          </cell>
          <cell r="B320" t="str">
            <v>Стерилизация изделий медицинского назначения (1 цикл)</v>
          </cell>
          <cell r="C320" t="str">
            <v>проба</v>
          </cell>
          <cell r="D320">
            <v>208.33333333333334</v>
          </cell>
          <cell r="E320">
            <v>250</v>
          </cell>
        </row>
        <row r="321">
          <cell r="A321">
            <v>50001328</v>
          </cell>
          <cell r="B321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1" t="str">
            <v>проба</v>
          </cell>
          <cell r="D321">
            <v>125</v>
          </cell>
          <cell r="E321">
            <v>150</v>
          </cell>
        </row>
        <row r="322">
          <cell r="A322">
            <v>50000150</v>
          </cell>
          <cell r="B322" t="str">
            <v xml:space="preserve">Контроль качества предстерилизационной очистки ИМН – азопирамовая, фенолфталеиновая пробы – 
1 % одновременно обработанных изделий каждого наименования, но не менее трех единиц
</v>
          </cell>
          <cell r="C322" t="str">
            <v>иссл.</v>
          </cell>
          <cell r="D322">
            <v>16.670000000000002</v>
          </cell>
          <cell r="E322">
            <v>20</v>
          </cell>
        </row>
        <row r="323">
          <cell r="A323" t="str">
            <v>Исследование на стерильность</v>
          </cell>
          <cell r="B323"/>
          <cell r="C323"/>
          <cell r="D323"/>
          <cell r="E323"/>
        </row>
        <row r="324">
          <cell r="A324">
            <v>50001090</v>
          </cell>
          <cell r="B324" t="str">
            <v>Бактериологическое исследование материала, хирургических инструментов, белья, рук хирурга, операционное поле, эндоскопов, аптечной посуды на стерильность</v>
          </cell>
          <cell r="C324" t="str">
            <v>проба</v>
          </cell>
          <cell r="D324">
            <v>131.66666666666669</v>
          </cell>
          <cell r="E324">
            <v>158</v>
          </cell>
        </row>
        <row r="325">
          <cell r="A325" t="str">
            <v>Обучение</v>
          </cell>
          <cell r="B325"/>
          <cell r="C325"/>
          <cell r="D325"/>
          <cell r="E325"/>
        </row>
        <row r="326">
          <cell r="A326">
            <v>50000031</v>
          </cell>
          <cell r="B326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26" t="str">
            <v>чел.</v>
          </cell>
          <cell r="D326">
            <v>8333.3333333333339</v>
          </cell>
          <cell r="E326">
            <v>10000</v>
          </cell>
        </row>
        <row r="327">
          <cell r="A327" t="str">
            <v>Исследования методом ИФА</v>
          </cell>
          <cell r="B327"/>
          <cell r="C327"/>
          <cell r="D327"/>
          <cell r="E327"/>
        </row>
        <row r="328">
          <cell r="A328">
            <v>50001330</v>
          </cell>
          <cell r="B328" t="str">
            <v>Определение остаточного количества антибиотиков в пищевых продуктах (на один антибиотик) методом ИФА</v>
          </cell>
          <cell r="C328" t="str">
            <v>иссл.</v>
          </cell>
          <cell r="D328">
            <v>2583.3333333333335</v>
          </cell>
          <cell r="E328">
            <v>3100</v>
          </cell>
        </row>
        <row r="329">
          <cell r="A329" t="str">
            <v>Исследования методом разделенного импеданса</v>
          </cell>
          <cell r="B329"/>
          <cell r="C329"/>
          <cell r="D329"/>
          <cell r="E329"/>
        </row>
        <row r="330">
          <cell r="A330">
            <v>50000028</v>
          </cell>
          <cell r="B330" t="str">
            <v>Бактериологическое исследование на КМАФАнМ</v>
          </cell>
          <cell r="C330" t="str">
            <v>иссл.</v>
          </cell>
          <cell r="D330">
            <v>179.16666666666669</v>
          </cell>
          <cell r="E330">
            <v>215</v>
          </cell>
        </row>
        <row r="331">
          <cell r="A331">
            <v>50000029</v>
          </cell>
          <cell r="B331" t="str">
            <v>Бактериологическое исследование на листерии</v>
          </cell>
          <cell r="C331" t="str">
            <v>иссл.</v>
          </cell>
          <cell r="D331">
            <v>275</v>
          </cell>
          <cell r="E331">
            <v>330</v>
          </cell>
        </row>
        <row r="332">
          <cell r="A332">
            <v>50000030</v>
          </cell>
          <cell r="B332" t="str">
            <v xml:space="preserve">Исследование на патогенную микрофлору </v>
          </cell>
          <cell r="C332" t="str">
            <v>иссл.</v>
          </cell>
          <cell r="D332">
            <v>275</v>
          </cell>
          <cell r="E332">
            <v>330</v>
          </cell>
        </row>
        <row r="333">
          <cell r="A333" t="str">
            <v>Прочие</v>
          </cell>
          <cell r="B333"/>
          <cell r="C333"/>
          <cell r="D333"/>
          <cell r="E333"/>
        </row>
        <row r="334">
          <cell r="A334">
            <v>50000040</v>
          </cell>
          <cell r="B334" t="str">
            <v>Бактериологический количественный контроль питательных сред</v>
          </cell>
          <cell r="C334" t="str">
            <v>проба</v>
          </cell>
          <cell r="D334">
            <v>821.66666666666674</v>
          </cell>
          <cell r="E334">
            <v>986</v>
          </cell>
        </row>
        <row r="335">
          <cell r="A335" t="str">
            <v xml:space="preserve">Лаборатория  физико-химических методов исследования  </v>
          </cell>
          <cell r="B335"/>
          <cell r="C335"/>
          <cell r="D335"/>
          <cell r="E335"/>
        </row>
        <row r="336">
          <cell r="A336" t="str">
            <v>Санитарно-гигиенические исследования продовольственного сырья и пищевых продуктов</v>
          </cell>
          <cell r="B336"/>
          <cell r="C336"/>
          <cell r="D336"/>
          <cell r="E336"/>
        </row>
        <row r="337">
          <cell r="A337">
            <v>60000005</v>
          </cell>
          <cell r="B337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37" t="str">
            <v>иссл.</v>
          </cell>
          <cell r="D337">
            <v>2079.166666666667</v>
          </cell>
          <cell r="E337">
            <v>2495</v>
          </cell>
        </row>
        <row r="338">
          <cell r="A338">
            <v>60000111</v>
          </cell>
          <cell r="B338" t="str">
            <v>Определение ферропримесей в сахаре.</v>
          </cell>
          <cell r="C338" t="str">
            <v>иссл.</v>
          </cell>
          <cell r="D338">
            <v>105</v>
          </cell>
          <cell r="E338">
            <v>126</v>
          </cell>
        </row>
        <row r="339">
          <cell r="A339">
            <v>60000112</v>
          </cell>
          <cell r="B339" t="str">
            <v>Определение массовой доли редуцирующих веществ в сахаре.</v>
          </cell>
          <cell r="C339" t="str">
            <v>иссл.</v>
          </cell>
          <cell r="D339">
            <v>301.66666666666669</v>
          </cell>
          <cell r="E339">
            <v>362</v>
          </cell>
        </row>
        <row r="340">
          <cell r="A340">
            <v>60000113</v>
          </cell>
          <cell r="B340" t="str">
            <v>Определение цветности сахара.</v>
          </cell>
          <cell r="C340" t="str">
            <v>иссл.</v>
          </cell>
          <cell r="D340">
            <v>165.83333333333334</v>
          </cell>
          <cell r="E340">
            <v>199</v>
          </cell>
        </row>
        <row r="341">
          <cell r="A341">
            <v>60000114</v>
          </cell>
          <cell r="B341" t="str">
            <v>Определение внешнего вида, запаха, вкуса и чистоты раствора сахара.</v>
          </cell>
          <cell r="C341" t="str">
            <v>иссл.</v>
          </cell>
          <cell r="D341">
            <v>66.666666666666671</v>
          </cell>
          <cell r="E341">
            <v>80</v>
          </cell>
        </row>
        <row r="342">
          <cell r="A342">
            <v>60000115</v>
          </cell>
          <cell r="B342" t="str">
            <v>Определение массовой доли мелочи в сахаре-рафинаде.</v>
          </cell>
          <cell r="C342" t="str">
            <v>иссл.</v>
          </cell>
          <cell r="D342">
            <v>66.666666666666671</v>
          </cell>
          <cell r="E342">
            <v>80</v>
          </cell>
        </row>
        <row r="343">
          <cell r="A343">
            <v>60000222</v>
          </cell>
          <cell r="B343" t="str">
            <v>Определение органолептических показателей продовольственного сырья, пищевых продуктов.</v>
          </cell>
          <cell r="C343" t="str">
            <v>иссл.</v>
          </cell>
          <cell r="D343">
            <v>75</v>
          </cell>
          <cell r="E343">
            <v>90</v>
          </cell>
        </row>
        <row r="344">
          <cell r="A344">
            <v>60000223</v>
          </cell>
          <cell r="B344" t="str">
            <v>Определение массовой доли экстрактивных веществ в кофе.</v>
          </cell>
          <cell r="C344" t="str">
            <v>иссл.</v>
          </cell>
          <cell r="D344">
            <v>200.83333333333334</v>
          </cell>
          <cell r="E344">
            <v>241</v>
          </cell>
        </row>
        <row r="345">
          <cell r="A345">
            <v>60000224</v>
          </cell>
          <cell r="B345" t="str">
            <v>Определение массовой доли экстрактивных водорастворимых веществ в чае.</v>
          </cell>
          <cell r="C345" t="str">
            <v>иссл.</v>
          </cell>
          <cell r="D345">
            <v>225.83333333333334</v>
          </cell>
          <cell r="E345">
            <v>271</v>
          </cell>
        </row>
        <row r="346">
          <cell r="A346">
            <v>60000225</v>
          </cell>
          <cell r="B346" t="str">
            <v>Определение массовой доли белка в продовольственном сырье, пищевых продуктов.</v>
          </cell>
          <cell r="C346" t="str">
            <v>иссл.</v>
          </cell>
          <cell r="D346">
            <v>491.66666666666669</v>
          </cell>
          <cell r="E346">
            <v>590</v>
          </cell>
        </row>
        <row r="347">
          <cell r="A347">
            <v>60000226</v>
          </cell>
          <cell r="B347" t="str">
            <v>Расчет одного блюда на калорийность по Экземплярскому.</v>
          </cell>
          <cell r="C347" t="str">
            <v>иссл.</v>
          </cell>
          <cell r="D347">
            <v>148.33333333333334</v>
          </cell>
          <cell r="E347">
            <v>178</v>
          </cell>
        </row>
        <row r="348">
          <cell r="A348">
            <v>60000229</v>
          </cell>
          <cell r="B348" t="str">
            <v>Определение массовой доли осадка в растительном масле.</v>
          </cell>
          <cell r="C348" t="str">
            <v>иссл.</v>
          </cell>
          <cell r="D348">
            <v>167.5</v>
          </cell>
          <cell r="E348">
            <v>201</v>
          </cell>
        </row>
        <row r="349">
          <cell r="A349">
            <v>60000231</v>
          </cell>
          <cell r="B34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49" t="str">
            <v>иссл.</v>
          </cell>
          <cell r="D349">
            <v>167.5</v>
          </cell>
          <cell r="E349">
            <v>201</v>
          </cell>
        </row>
        <row r="350">
          <cell r="A350">
            <v>60000232</v>
          </cell>
          <cell r="B350" t="str">
            <v xml:space="preserve">Определение содержания этилового спирта в продуктах переработки плодов и овощей </v>
          </cell>
          <cell r="C350" t="str">
            <v>иссл.</v>
          </cell>
          <cell r="D350">
            <v>459.16666666666669</v>
          </cell>
          <cell r="E350">
            <v>551</v>
          </cell>
        </row>
        <row r="351">
          <cell r="A351">
            <v>60000233</v>
          </cell>
          <cell r="B351" t="str">
            <v>Определение влаги и сухих веществ до постоянного веса в пищевых продуктах</v>
          </cell>
          <cell r="C351" t="str">
            <v>иссл.</v>
          </cell>
          <cell r="D351">
            <v>167.5</v>
          </cell>
          <cell r="E351">
            <v>201</v>
          </cell>
        </row>
        <row r="352">
          <cell r="A352">
            <v>60000234</v>
          </cell>
          <cell r="B352" t="str">
            <v>Определение зольности в продовольственном сырье, пищевых продуктах</v>
          </cell>
          <cell r="C352" t="str">
            <v>иссл.</v>
          </cell>
          <cell r="D352">
            <v>368.33333333333337</v>
          </cell>
          <cell r="E352">
            <v>442</v>
          </cell>
        </row>
        <row r="353">
          <cell r="A353">
            <v>60000235</v>
          </cell>
          <cell r="B35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3" t="str">
            <v>иссл.</v>
          </cell>
          <cell r="D353">
            <v>230</v>
          </cell>
          <cell r="E353">
            <v>276</v>
          </cell>
        </row>
        <row r="354">
          <cell r="A354">
            <v>60000237</v>
          </cell>
          <cell r="B35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4" t="str">
            <v>иссл.</v>
          </cell>
          <cell r="D354">
            <v>80</v>
          </cell>
          <cell r="E354">
            <v>96</v>
          </cell>
        </row>
        <row r="355">
          <cell r="A355">
            <v>60000239</v>
          </cell>
          <cell r="B355" t="str">
            <v>Определение массовой доли неомыляемых веществ в растительных маслах  и натуральных жирных кислотах</v>
          </cell>
          <cell r="C355" t="str">
            <v>иссл.</v>
          </cell>
          <cell r="D355">
            <v>153.33333333333334</v>
          </cell>
          <cell r="E355">
            <v>184</v>
          </cell>
        </row>
        <row r="356">
          <cell r="A356">
            <v>60000240</v>
          </cell>
          <cell r="B356" t="str">
            <v>Определение массовой доли не жировых примесей и  объемной доли отстоя в растительных маслах</v>
          </cell>
          <cell r="C356" t="str">
            <v>иссл.</v>
          </cell>
          <cell r="D356">
            <v>368.33333333333337</v>
          </cell>
          <cell r="E356">
            <v>442</v>
          </cell>
        </row>
        <row r="357">
          <cell r="A357">
            <v>60000241</v>
          </cell>
          <cell r="B357" t="str">
            <v>Определение  массовой доли фосфорсодержащих веществ в растительных маслах</v>
          </cell>
          <cell r="C357" t="str">
            <v>иссл.</v>
          </cell>
          <cell r="D357">
            <v>368.33333333333337</v>
          </cell>
          <cell r="E357">
            <v>442</v>
          </cell>
        </row>
        <row r="358">
          <cell r="A358">
            <v>60000242</v>
          </cell>
          <cell r="B358" t="str">
            <v>Определение РН в продовольственном сырье, пищевых продуктах</v>
          </cell>
          <cell r="C358" t="str">
            <v>иссл.</v>
          </cell>
          <cell r="D358">
            <v>105</v>
          </cell>
          <cell r="E358">
            <v>126</v>
          </cell>
        </row>
        <row r="359">
          <cell r="A359">
            <v>60000243</v>
          </cell>
          <cell r="B359" t="str">
            <v>Определение объемной доли этилового спирта  и массовой доли действительного экстракта в пиве</v>
          </cell>
          <cell r="C359" t="str">
            <v>иссл.</v>
          </cell>
          <cell r="D359">
            <v>414.16666666666669</v>
          </cell>
          <cell r="E359">
            <v>497</v>
          </cell>
        </row>
        <row r="360">
          <cell r="A360">
            <v>60000244</v>
          </cell>
          <cell r="B360" t="str">
            <v>Определение массовой доли меди, цинка, кадмия, свинца в продовольственном сырье  и пищевых продуктах</v>
          </cell>
          <cell r="C360" t="str">
            <v>проба</v>
          </cell>
          <cell r="D360">
            <v>575</v>
          </cell>
          <cell r="E360">
            <v>690</v>
          </cell>
        </row>
        <row r="361">
          <cell r="A361">
            <v>60000246</v>
          </cell>
          <cell r="B361" t="str">
            <v xml:space="preserve">Определение ртути в продовольственном сырье и пищевых продуктах </v>
          </cell>
          <cell r="C361" t="str">
            <v>иссл.</v>
          </cell>
          <cell r="D361">
            <v>520.83333333333337</v>
          </cell>
          <cell r="E361">
            <v>625</v>
          </cell>
        </row>
        <row r="362">
          <cell r="A362">
            <v>60000247</v>
          </cell>
          <cell r="B362" t="str">
            <v xml:space="preserve">Определение железа в продовольственном сырье и пищевых продуктах </v>
          </cell>
          <cell r="C362" t="str">
            <v>иссл.</v>
          </cell>
          <cell r="D362">
            <v>400.83333333333337</v>
          </cell>
          <cell r="E362">
            <v>481</v>
          </cell>
        </row>
        <row r="363">
          <cell r="A363">
            <v>60000248</v>
          </cell>
          <cell r="B363" t="str">
            <v xml:space="preserve">Определение хрома в продовольственном сырье и пищевых продуктах </v>
          </cell>
          <cell r="C363" t="str">
            <v>иссл.</v>
          </cell>
          <cell r="D363">
            <v>466.66666666666669</v>
          </cell>
          <cell r="E363">
            <v>560</v>
          </cell>
        </row>
        <row r="364">
          <cell r="A364">
            <v>60000249</v>
          </cell>
          <cell r="B364" t="str">
            <v xml:space="preserve">Определение никеля в продовольственном сырье и пищевых продуктах </v>
          </cell>
          <cell r="C364" t="str">
            <v>иссл.</v>
          </cell>
          <cell r="D364">
            <v>466.66666666666669</v>
          </cell>
          <cell r="E364">
            <v>560</v>
          </cell>
        </row>
        <row r="365">
          <cell r="A365">
            <v>60000250</v>
          </cell>
          <cell r="B365" t="str">
            <v>Качественное определение перекиси водорода в молочной продукции</v>
          </cell>
          <cell r="C365" t="str">
            <v>иссл.</v>
          </cell>
          <cell r="D365">
            <v>90</v>
          </cell>
          <cell r="E365">
            <v>108</v>
          </cell>
        </row>
        <row r="366">
          <cell r="A366">
            <v>60000251</v>
          </cell>
          <cell r="B366" t="str">
            <v>Определение готовности концентратов  в пищевых продуктов не требующих варки</v>
          </cell>
          <cell r="C366" t="str">
            <v>иссл.</v>
          </cell>
          <cell r="D366">
            <v>40.833333333333336</v>
          </cell>
          <cell r="E366">
            <v>49</v>
          </cell>
        </row>
        <row r="367">
          <cell r="A367">
            <v>60000252</v>
          </cell>
          <cell r="B36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67" t="str">
            <v>иссл.</v>
          </cell>
          <cell r="D367">
            <v>224.16666666666669</v>
          </cell>
          <cell r="E367">
            <v>269</v>
          </cell>
        </row>
        <row r="368">
          <cell r="A368">
            <v>60000253</v>
          </cell>
          <cell r="B368" t="str">
            <v>Определение массовой доли фосфора в пищевых продуктах</v>
          </cell>
          <cell r="C368" t="str">
            <v>иссл.</v>
          </cell>
          <cell r="D368">
            <v>709.16666666666674</v>
          </cell>
          <cell r="E368">
            <v>851</v>
          </cell>
        </row>
        <row r="369">
          <cell r="A369">
            <v>60000254</v>
          </cell>
          <cell r="B369" t="str">
            <v>Определение содержания вомитоксина (дезоксиниваленола)  в  продовольственном сырье, пищевых продуктах</v>
          </cell>
          <cell r="C369" t="str">
            <v>иссл.</v>
          </cell>
          <cell r="D369">
            <v>600.83333333333337</v>
          </cell>
          <cell r="E369">
            <v>721</v>
          </cell>
        </row>
        <row r="370">
          <cell r="A370">
            <v>60000255</v>
          </cell>
          <cell r="B370" t="str">
            <v>Определение массовой доли олова в продовольственном сырье, пищевых продуктах</v>
          </cell>
          <cell r="C370" t="str">
            <v>иссл.</v>
          </cell>
          <cell r="D370">
            <v>507.5</v>
          </cell>
          <cell r="E370">
            <v>609</v>
          </cell>
        </row>
        <row r="371">
          <cell r="A371">
            <v>60000256</v>
          </cell>
          <cell r="B37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1" t="str">
            <v>иссл.</v>
          </cell>
          <cell r="D371">
            <v>374.16666666666669</v>
          </cell>
          <cell r="E371">
            <v>449</v>
          </cell>
        </row>
        <row r="372">
          <cell r="A372">
            <v>60000257</v>
          </cell>
          <cell r="B372" t="str">
            <v>Качественное определение аммиака в молочной продукции</v>
          </cell>
          <cell r="C372" t="str">
            <v>иссл.</v>
          </cell>
          <cell r="D372">
            <v>90</v>
          </cell>
          <cell r="E372">
            <v>108</v>
          </cell>
        </row>
        <row r="373">
          <cell r="A373">
            <v>60000258</v>
          </cell>
          <cell r="B37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3" t="str">
            <v>иссл.</v>
          </cell>
          <cell r="D373">
            <v>414.16666666666669</v>
          </cell>
          <cell r="E373">
            <v>497</v>
          </cell>
        </row>
        <row r="374">
          <cell r="A374">
            <v>60000259</v>
          </cell>
          <cell r="B374" t="str">
            <v>Определение цвета пива</v>
          </cell>
          <cell r="C374" t="str">
            <v>иссл.</v>
          </cell>
          <cell r="D374">
            <v>187.5</v>
          </cell>
          <cell r="E374">
            <v>225</v>
          </cell>
        </row>
        <row r="375">
          <cell r="A375">
            <v>60000260</v>
          </cell>
          <cell r="B375" t="str">
            <v>Определение  содержания зеараленона  в  продовольственном сырье, пищевых продуктах</v>
          </cell>
          <cell r="C375" t="str">
            <v>иссл.</v>
          </cell>
          <cell r="D375">
            <v>891.66666666666674</v>
          </cell>
          <cell r="E375">
            <v>1070</v>
          </cell>
        </row>
        <row r="376">
          <cell r="A376">
            <v>60000261</v>
          </cell>
          <cell r="B376" t="str">
            <v>Определение  содержания патулина  в  продовольственном сырье, пищевых продуктах</v>
          </cell>
          <cell r="C376" t="str">
            <v>иссл.</v>
          </cell>
          <cell r="D376">
            <v>891.66666666666674</v>
          </cell>
          <cell r="E376">
            <v>1070</v>
          </cell>
        </row>
        <row r="377">
          <cell r="A377">
            <v>60000262</v>
          </cell>
          <cell r="B377" t="str">
            <v>Определение  массовой доли гистамина в рыбе  и рыбных продуктах с построением град.графика для каждой пробы</v>
          </cell>
          <cell r="C377" t="str">
            <v>иссл.</v>
          </cell>
          <cell r="D377">
            <v>580.83333333333337</v>
          </cell>
          <cell r="E377">
            <v>697</v>
          </cell>
        </row>
        <row r="378">
          <cell r="A378">
            <v>60000263</v>
          </cell>
          <cell r="B378" t="str">
            <v>Определение содержания афлатоксина В1  в  продовольственном сырье, пищевых продуктах</v>
          </cell>
          <cell r="C378" t="str">
            <v>иссл.</v>
          </cell>
          <cell r="D378">
            <v>922.5</v>
          </cell>
          <cell r="E378">
            <v>1107</v>
          </cell>
        </row>
        <row r="379">
          <cell r="A379">
            <v>60000264</v>
          </cell>
          <cell r="B379" t="str">
            <v>Определение  содержания афлатоксина М1 в продовольственном сырье, пищевых продуктах</v>
          </cell>
          <cell r="C379" t="str">
            <v>иссл.</v>
          </cell>
          <cell r="D379">
            <v>938.33333333333337</v>
          </cell>
          <cell r="E379">
            <v>1126</v>
          </cell>
        </row>
        <row r="380">
          <cell r="A380">
            <v>60000265</v>
          </cell>
          <cell r="B380" t="str">
            <v>Определение содержания витамина С в готовых пищевых  продуктах.</v>
          </cell>
          <cell r="C380" t="str">
            <v>иссл.</v>
          </cell>
          <cell r="D380">
            <v>166.66666666666669</v>
          </cell>
          <cell r="E380">
            <v>200</v>
          </cell>
        </row>
        <row r="381">
          <cell r="A381">
            <v>60000266</v>
          </cell>
          <cell r="B381" t="str">
            <v>Определение массовой доли нитритов в мясных продуктах</v>
          </cell>
          <cell r="C381" t="str">
            <v>иссл.</v>
          </cell>
          <cell r="D381">
            <v>400</v>
          </cell>
          <cell r="E381">
            <v>480</v>
          </cell>
        </row>
        <row r="382">
          <cell r="A382">
            <v>60000267</v>
          </cell>
          <cell r="B382" t="str">
            <v>Определение стойкости эмульсии  в майонезе</v>
          </cell>
          <cell r="C382" t="str">
            <v>иссл.</v>
          </cell>
          <cell r="D382">
            <v>124.16666666666667</v>
          </cell>
          <cell r="E382">
            <v>149</v>
          </cell>
        </row>
        <row r="383">
          <cell r="A383">
            <v>60000268</v>
          </cell>
          <cell r="B383" t="str">
            <v>Определение массовой доли жира методом Сокслета в пищевых продуктах и продовольственном сырье</v>
          </cell>
          <cell r="C383" t="str">
            <v>иссл.</v>
          </cell>
          <cell r="D383">
            <v>459.16666666666669</v>
          </cell>
          <cell r="E383">
            <v>551</v>
          </cell>
        </row>
        <row r="384">
          <cell r="A384">
            <v>60000269</v>
          </cell>
          <cell r="B384" t="str">
            <v>Определение массовой доли жира методом Гербера в  пищевых продуктах, продовольственном сырье</v>
          </cell>
          <cell r="C384" t="str">
            <v>иссл.</v>
          </cell>
          <cell r="D384">
            <v>265</v>
          </cell>
          <cell r="E384">
            <v>318</v>
          </cell>
        </row>
        <row r="385">
          <cell r="A385">
            <v>60000270</v>
          </cell>
          <cell r="B385" t="str">
            <v>Определение  массовой доли жира экстракционно-весовым методом в  продовольственном сырье, пищевых продуктах</v>
          </cell>
          <cell r="C385" t="str">
            <v>иссл.</v>
          </cell>
          <cell r="D385">
            <v>333.33333333333337</v>
          </cell>
          <cell r="E385">
            <v>400</v>
          </cell>
        </row>
        <row r="386">
          <cell r="A386">
            <v>60000271</v>
          </cell>
          <cell r="B386" t="str">
            <v>Определение  массовой доли поваренной соли   в пищевых продуктах</v>
          </cell>
          <cell r="C386" t="str">
            <v>иссл.</v>
          </cell>
          <cell r="D386">
            <v>166.66666666666669</v>
          </cell>
          <cell r="E386">
            <v>200</v>
          </cell>
        </row>
        <row r="387">
          <cell r="A387">
            <v>60000272</v>
          </cell>
          <cell r="B387" t="str">
            <v>Определение  массовой доли сахара в кондитерских изделиях, пищевых продуктах</v>
          </cell>
          <cell r="C387" t="str">
            <v>иссл.</v>
          </cell>
          <cell r="D387">
            <v>579.16666666666674</v>
          </cell>
          <cell r="E387">
            <v>695</v>
          </cell>
        </row>
        <row r="388">
          <cell r="A388">
            <v>60000273</v>
          </cell>
          <cell r="B388" t="str">
            <v>Определение посторонних примесей в пищевых продуктах</v>
          </cell>
          <cell r="C388" t="str">
            <v>иссл.</v>
          </cell>
          <cell r="D388">
            <v>45</v>
          </cell>
          <cell r="E388">
            <v>54</v>
          </cell>
        </row>
        <row r="389">
          <cell r="A389">
            <v>60000274</v>
          </cell>
          <cell r="B389" t="str">
            <v>Определение  металломагнитной примеси в пищевых продуктах</v>
          </cell>
          <cell r="C389" t="str">
            <v>иссл.</v>
          </cell>
          <cell r="D389">
            <v>133.33333333333334</v>
          </cell>
          <cell r="E389">
            <v>160</v>
          </cell>
        </row>
        <row r="390">
          <cell r="A390">
            <v>60000275</v>
          </cell>
          <cell r="B390" t="str">
            <v>Определение массовой доли минеральных примесей в пищевых продуктах</v>
          </cell>
          <cell r="C390" t="str">
            <v>иссл.</v>
          </cell>
          <cell r="D390">
            <v>193.33333333333334</v>
          </cell>
          <cell r="E390">
            <v>232</v>
          </cell>
        </row>
        <row r="391">
          <cell r="A391">
            <v>60000277</v>
          </cell>
          <cell r="B391" t="str">
            <v>Определение перекисного числа в растительных маслах</v>
          </cell>
          <cell r="C391" t="str">
            <v>иссл.</v>
          </cell>
          <cell r="D391">
            <v>320</v>
          </cell>
          <cell r="E391">
            <v>384</v>
          </cell>
        </row>
        <row r="392">
          <cell r="A392">
            <v>60000278</v>
          </cell>
          <cell r="B392" t="str">
            <v>Определение перекисного числа в животных  жирах</v>
          </cell>
          <cell r="C392" t="str">
            <v>иссл.</v>
          </cell>
          <cell r="D392">
            <v>274.16666666666669</v>
          </cell>
          <cell r="E392">
            <v>329</v>
          </cell>
        </row>
        <row r="393">
          <cell r="A393">
            <v>60000279</v>
          </cell>
          <cell r="B393" t="str">
            <v>Определение кислотного числа в жировой продукции</v>
          </cell>
          <cell r="C393" t="str">
            <v>иссл.</v>
          </cell>
          <cell r="D393">
            <v>220</v>
          </cell>
          <cell r="E393">
            <v>264</v>
          </cell>
        </row>
        <row r="394">
          <cell r="A394">
            <v>60000280</v>
          </cell>
          <cell r="B394" t="str">
            <v>Качественное  определение соды в молоке, молочной продукции</v>
          </cell>
          <cell r="C394" t="str">
            <v>иссл.</v>
          </cell>
          <cell r="D394">
            <v>96.666666666666671</v>
          </cell>
          <cell r="E394">
            <v>116</v>
          </cell>
        </row>
        <row r="395">
          <cell r="A395">
            <v>60000281</v>
          </cell>
          <cell r="B395" t="str">
            <v>Определения пастеризации  в молоке, молочной продукции</v>
          </cell>
          <cell r="C395" t="str">
            <v>иссл.</v>
          </cell>
          <cell r="D395">
            <v>138.33333333333334</v>
          </cell>
          <cell r="E395">
            <v>166</v>
          </cell>
        </row>
        <row r="396">
          <cell r="A396">
            <v>60000282</v>
          </cell>
          <cell r="B396" t="str">
            <v>Определение остаточной активности кислой фосфатазы в вареных колбасных изделиях</v>
          </cell>
          <cell r="C396" t="str">
            <v>иссл.</v>
          </cell>
          <cell r="D396">
            <v>441.66666666666669</v>
          </cell>
          <cell r="E396">
            <v>530</v>
          </cell>
        </row>
        <row r="397">
          <cell r="A397">
            <v>60000283</v>
          </cell>
          <cell r="B397" t="str">
            <v>Определение растворимости пищевых продуктов</v>
          </cell>
          <cell r="C397" t="str">
            <v>иссл.</v>
          </cell>
          <cell r="D397">
            <v>64.166666666666671</v>
          </cell>
          <cell r="E397">
            <v>77</v>
          </cell>
        </row>
        <row r="398">
          <cell r="A398">
            <v>60000284</v>
          </cell>
          <cell r="B398" t="str">
            <v>Определение  массовой доли мышьяка в продовольственном сырье, пищевых продуктах</v>
          </cell>
          <cell r="C398" t="str">
            <v>иссл.</v>
          </cell>
          <cell r="D398">
            <v>660</v>
          </cell>
          <cell r="E398">
            <v>792</v>
          </cell>
        </row>
        <row r="399">
          <cell r="A399">
            <v>60000285</v>
          </cell>
          <cell r="B399" t="str">
            <v>Определение кислотности в пищевых продуктах</v>
          </cell>
          <cell r="C399" t="str">
            <v>иссл.</v>
          </cell>
          <cell r="D399">
            <v>154.16666666666669</v>
          </cell>
          <cell r="E399">
            <v>185</v>
          </cell>
        </row>
        <row r="400">
          <cell r="A400">
            <v>60000286</v>
          </cell>
          <cell r="B400" t="str">
            <v>Определение кислотности в консервах</v>
          </cell>
          <cell r="C400" t="str">
            <v>иссл.</v>
          </cell>
          <cell r="D400">
            <v>192.5</v>
          </cell>
          <cell r="E400">
            <v>231</v>
          </cell>
        </row>
        <row r="401">
          <cell r="A401">
            <v>60000287</v>
          </cell>
          <cell r="B401" t="str">
            <v>Определение массовой доли глазури в рыбе</v>
          </cell>
          <cell r="C401" t="str">
            <v>иссл.</v>
          </cell>
          <cell r="D401">
            <v>67.5</v>
          </cell>
          <cell r="E401">
            <v>81</v>
          </cell>
        </row>
        <row r="402">
          <cell r="A402">
            <v>60001020</v>
          </cell>
          <cell r="B402" t="str">
            <v>Определение кислотности  жировой фазы в коровьем масле и спрэдах продукции</v>
          </cell>
          <cell r="C402" t="str">
            <v>иссл.</v>
          </cell>
          <cell r="D402">
            <v>175.83333333333334</v>
          </cell>
          <cell r="E402">
            <v>211</v>
          </cell>
        </row>
        <row r="403">
          <cell r="A403">
            <v>60000288</v>
          </cell>
          <cell r="B403" t="str">
            <v>Определение объемной доли этилового спирта  (крепость) в алкогольной продукции</v>
          </cell>
          <cell r="C403" t="str">
            <v>иссл.</v>
          </cell>
          <cell r="D403">
            <v>375</v>
          </cell>
          <cell r="E403">
            <v>450</v>
          </cell>
        </row>
        <row r="404">
          <cell r="A404">
            <v>60000291</v>
          </cell>
          <cell r="B404" t="str">
            <v>Определение  продолжительности растворения сахара в воде</v>
          </cell>
          <cell r="C404" t="str">
            <v>иссл.</v>
          </cell>
          <cell r="D404">
            <v>62.5</v>
          </cell>
          <cell r="E404">
            <v>75</v>
          </cell>
        </row>
        <row r="405">
          <cell r="A405">
            <v>60000292</v>
          </cell>
          <cell r="B405" t="str">
            <v>Определение массовой доли нитрата в овощах потенциометрическим методом</v>
          </cell>
          <cell r="C405" t="str">
            <v>иссл.</v>
          </cell>
          <cell r="D405">
            <v>215</v>
          </cell>
          <cell r="E405">
            <v>258</v>
          </cell>
        </row>
        <row r="406">
          <cell r="A406">
            <v>60000293</v>
          </cell>
          <cell r="B406" t="str">
            <v>Определение рефракции в растительных маслах</v>
          </cell>
          <cell r="C406" t="str">
            <v>иссл.</v>
          </cell>
          <cell r="D406">
            <v>315.83333333333337</v>
          </cell>
          <cell r="E406">
            <v>379</v>
          </cell>
        </row>
        <row r="407">
          <cell r="A407">
            <v>60000294</v>
          </cell>
          <cell r="B407" t="str">
            <v>Определение массовой доли осадка в соках и экстрактах</v>
          </cell>
          <cell r="C407" t="str">
            <v>иссл.</v>
          </cell>
          <cell r="D407">
            <v>169.16666666666669</v>
          </cell>
          <cell r="E407">
            <v>203</v>
          </cell>
        </row>
        <row r="408">
          <cell r="A408">
            <v>60000295</v>
          </cell>
          <cell r="B408" t="str">
            <v>Определение массовой доли мякоти в соковой продукции</v>
          </cell>
          <cell r="C408" t="str">
            <v>иссл.</v>
          </cell>
          <cell r="D408">
            <v>115.83333333333334</v>
          </cell>
          <cell r="E408">
            <v>139</v>
          </cell>
        </row>
        <row r="409">
          <cell r="A409">
            <v>60000296</v>
          </cell>
          <cell r="B409" t="str">
            <v>Определение  массовой доли диоксида серы в жидких и светлоокрашенных продуктах переработки фруктов и овощей</v>
          </cell>
          <cell r="C409" t="str">
            <v>иссл.</v>
          </cell>
          <cell r="D409">
            <v>330</v>
          </cell>
          <cell r="E409">
            <v>396</v>
          </cell>
        </row>
        <row r="410">
          <cell r="A410">
            <v>60000297</v>
          </cell>
          <cell r="B410" t="str">
            <v>Определение массовой доли сорбиновой кислоты в пищевых продуктах фотометрическим методом</v>
          </cell>
          <cell r="C410" t="str">
            <v>иссл.</v>
          </cell>
          <cell r="D410">
            <v>566.66666666666674</v>
          </cell>
          <cell r="E410">
            <v>680</v>
          </cell>
        </row>
        <row r="411">
          <cell r="A411">
            <v>60000298</v>
          </cell>
          <cell r="B411" t="str">
            <v>Определение массовой доли бензойной кислоты в пищевых продуктах фотометрическим методом</v>
          </cell>
          <cell r="C411" t="str">
            <v>иссл.</v>
          </cell>
          <cell r="D411">
            <v>637.5</v>
          </cell>
          <cell r="E411">
            <v>765</v>
          </cell>
        </row>
        <row r="412">
          <cell r="A412">
            <v>60000300</v>
          </cell>
          <cell r="B412" t="str">
            <v>Определение массовой доли летучих кислот в винодельческой продукции</v>
          </cell>
          <cell r="C412" t="str">
            <v>иссл.</v>
          </cell>
          <cell r="D412">
            <v>266.66666666666669</v>
          </cell>
          <cell r="E412">
            <v>320</v>
          </cell>
        </row>
        <row r="413">
          <cell r="A413">
            <v>60000301</v>
          </cell>
          <cell r="B413" t="str">
            <v>Определение относительной плотности винодельческой продукции, соковой продукции</v>
          </cell>
          <cell r="C413" t="str">
            <v>иссл.</v>
          </cell>
          <cell r="D413">
            <v>150.83333333333334</v>
          </cell>
          <cell r="E413">
            <v>181</v>
          </cell>
        </row>
        <row r="414">
          <cell r="A414">
            <v>60000302</v>
          </cell>
          <cell r="B414" t="str">
            <v>Определение приведённого, остаточного экстракта в алкогольной продукции</v>
          </cell>
          <cell r="C414" t="str">
            <v>иссл.</v>
          </cell>
          <cell r="D414">
            <v>459.16666666666669</v>
          </cell>
          <cell r="E414">
            <v>551</v>
          </cell>
        </row>
        <row r="415">
          <cell r="A415">
            <v>60000303</v>
          </cell>
          <cell r="B415" t="str">
            <v>Определение массовой концентрации общей и свободной сернистой кислоты в винодельческой продукции</v>
          </cell>
          <cell r="C415" t="str">
            <v>иссл.</v>
          </cell>
          <cell r="D415">
            <v>360</v>
          </cell>
          <cell r="E415">
            <v>432</v>
          </cell>
        </row>
        <row r="416">
          <cell r="A416">
            <v>60000304</v>
          </cell>
          <cell r="B416" t="str">
            <v>Определение массовой доли двуокиси углерода в пиве и безалкогольных напитках</v>
          </cell>
          <cell r="C416" t="str">
            <v>иссл.</v>
          </cell>
          <cell r="D416">
            <v>71.666666666666671</v>
          </cell>
          <cell r="E416">
            <v>86</v>
          </cell>
        </row>
        <row r="417">
          <cell r="A417">
            <v>60000305</v>
          </cell>
          <cell r="B417" t="str">
            <v>Определение объемной доли метилового спирта в коньяках</v>
          </cell>
          <cell r="C417" t="str">
            <v>иссл.</v>
          </cell>
          <cell r="D417">
            <v>375</v>
          </cell>
          <cell r="E417">
            <v>450</v>
          </cell>
        </row>
        <row r="418">
          <cell r="A418">
            <v>60000307</v>
          </cell>
          <cell r="B418" t="str">
            <v>Определение стойкости пива и безалкогольных напитков</v>
          </cell>
          <cell r="C418" t="str">
            <v>иссл.</v>
          </cell>
          <cell r="D418">
            <v>66.666666666666671</v>
          </cell>
          <cell r="E418">
            <v>80</v>
          </cell>
        </row>
        <row r="419">
          <cell r="A419">
            <v>60000309</v>
          </cell>
          <cell r="B419" t="str">
            <v>Определение качества термической обработки мясных кулинарных изделий из рубленого мяса</v>
          </cell>
          <cell r="C419" t="str">
            <v>иссл.</v>
          </cell>
          <cell r="D419">
            <v>97.5</v>
          </cell>
          <cell r="E419">
            <v>117</v>
          </cell>
        </row>
        <row r="420">
          <cell r="A420">
            <v>60000310</v>
          </cell>
          <cell r="B420" t="str">
            <v>Определение массовой доли окисленных веществ во фритюрном жире</v>
          </cell>
          <cell r="C420" t="str">
            <v>иссл.</v>
          </cell>
          <cell r="D420">
            <v>127.5</v>
          </cell>
          <cell r="E420">
            <v>153</v>
          </cell>
        </row>
        <row r="421">
          <cell r="A421">
            <v>60000311</v>
          </cell>
          <cell r="B421" t="str">
            <v>Определение массовой доли  золы нерастворимой в 10 % соляной кислоте</v>
          </cell>
          <cell r="C421" t="str">
            <v>иссл.</v>
          </cell>
          <cell r="D421">
            <v>490</v>
          </cell>
          <cell r="E421">
            <v>588</v>
          </cell>
        </row>
        <row r="422">
          <cell r="A422">
            <v>60000312</v>
          </cell>
          <cell r="B422" t="str">
            <v>Определение  массовой доли редуцирующих сахаров и сахарозы в мёде</v>
          </cell>
          <cell r="C422" t="str">
            <v>иссл.</v>
          </cell>
          <cell r="D422">
            <v>288.33333333333337</v>
          </cell>
          <cell r="E422">
            <v>346</v>
          </cell>
        </row>
        <row r="423">
          <cell r="A423">
            <v>60000313</v>
          </cell>
          <cell r="B423" t="str">
            <v>Качественное определение гидрокисметилфурфураля (оксиметилфурфурола) в мёде</v>
          </cell>
          <cell r="C423" t="str">
            <v>иссл.</v>
          </cell>
          <cell r="D423">
            <v>281.66666666666669</v>
          </cell>
          <cell r="E423">
            <v>338</v>
          </cell>
        </row>
        <row r="424">
          <cell r="A424">
            <v>60000314</v>
          </cell>
          <cell r="B424" t="str">
            <v>Определение диастазного числа в мёде</v>
          </cell>
          <cell r="C424" t="str">
            <v>иссл.</v>
          </cell>
          <cell r="D424">
            <v>148.33333333333334</v>
          </cell>
          <cell r="E424">
            <v>178</v>
          </cell>
        </row>
        <row r="425">
          <cell r="A425">
            <v>60000315</v>
          </cell>
          <cell r="B425" t="str">
            <v>Определение содержания механических примесей в меде</v>
          </cell>
          <cell r="C425" t="str">
            <v>иссл.</v>
          </cell>
          <cell r="D425">
            <v>100</v>
          </cell>
          <cell r="E425">
            <v>120</v>
          </cell>
        </row>
        <row r="426">
          <cell r="A426">
            <v>60000316</v>
          </cell>
          <cell r="B426" t="str">
            <v>Определение свободной кислотности и /или водородного показателя (рН) в мёде</v>
          </cell>
          <cell r="C426" t="str">
            <v>иссл.</v>
          </cell>
          <cell r="D426">
            <v>104.16666666666667</v>
          </cell>
          <cell r="E426">
            <v>125</v>
          </cell>
        </row>
        <row r="427">
          <cell r="A427">
            <v>60000317</v>
          </cell>
          <cell r="B427" t="str">
            <v>Определение никеля, хрома в табачных изделиях</v>
          </cell>
          <cell r="C427" t="str">
            <v>иссл.</v>
          </cell>
          <cell r="D427">
            <v>325</v>
          </cell>
          <cell r="E427">
            <v>390</v>
          </cell>
        </row>
        <row r="428">
          <cell r="A428">
            <v>60000318</v>
          </cell>
          <cell r="B428" t="str">
            <v xml:space="preserve">Определение массовой доли хлеба в кулинарных изделиях и полуфабрикатах из рубленого мяса </v>
          </cell>
          <cell r="C428" t="str">
            <v>иссл.</v>
          </cell>
          <cell r="D428">
            <v>262.5</v>
          </cell>
          <cell r="E428">
            <v>315</v>
          </cell>
        </row>
        <row r="429">
          <cell r="A429">
            <v>60000319</v>
          </cell>
          <cell r="B429" t="str">
            <v>Определение растворимости яичного порошка</v>
          </cell>
          <cell r="C429" t="str">
            <v>иссл.</v>
          </cell>
          <cell r="D429">
            <v>342.5</v>
          </cell>
          <cell r="E429">
            <v>411</v>
          </cell>
        </row>
        <row r="430">
          <cell r="A430">
            <v>60000320</v>
          </cell>
          <cell r="B430" t="str">
            <v>Определение наличия продуктов первичного распада белков в бульоне</v>
          </cell>
          <cell r="C430" t="str">
            <v>иссл.</v>
          </cell>
          <cell r="D430">
            <v>149.16666666666669</v>
          </cell>
          <cell r="E430">
            <v>179</v>
          </cell>
        </row>
        <row r="431">
          <cell r="A431">
            <v>60000321</v>
          </cell>
          <cell r="B431" t="str">
            <v>Определение перекисного числа в свежем мясе птицы</v>
          </cell>
          <cell r="C431" t="str">
            <v>иссл.</v>
          </cell>
          <cell r="D431">
            <v>295.83333333333337</v>
          </cell>
          <cell r="E431">
            <v>355</v>
          </cell>
        </row>
        <row r="432">
          <cell r="A432">
            <v>60000322</v>
          </cell>
          <cell r="B432" t="str">
            <v>Определение плотности молочной продукции</v>
          </cell>
          <cell r="C432" t="str">
            <v>иссл.</v>
          </cell>
          <cell r="D432">
            <v>53.333333333333336</v>
          </cell>
          <cell r="E432">
            <v>64</v>
          </cell>
        </row>
        <row r="433">
          <cell r="A433">
            <v>60000323</v>
          </cell>
          <cell r="B433" t="str">
            <v>Определение индекса растворимости в молочной продукции</v>
          </cell>
          <cell r="C433" t="str">
            <v>иссл.</v>
          </cell>
          <cell r="D433">
            <v>113.33333333333334</v>
          </cell>
          <cell r="E433">
            <v>136</v>
          </cell>
        </row>
        <row r="434">
          <cell r="A434">
            <v>60000324</v>
          </cell>
          <cell r="B434" t="str">
            <v>Определение щелочности в кондитерских изделиях</v>
          </cell>
          <cell r="C434" t="str">
            <v>иссл.</v>
          </cell>
          <cell r="D434">
            <v>164.16666666666669</v>
          </cell>
          <cell r="E434">
            <v>197</v>
          </cell>
        </row>
        <row r="435">
          <cell r="A435">
            <v>60000325</v>
          </cell>
          <cell r="B435" t="str">
            <v>Определение массовой доли бензапирена в пищевых продуктах   методом высокоэффективной хроматографии</v>
          </cell>
          <cell r="C435" t="str">
            <v>иссл.</v>
          </cell>
          <cell r="D435">
            <v>2527.5</v>
          </cell>
          <cell r="E435">
            <v>3033</v>
          </cell>
        </row>
        <row r="436">
          <cell r="A436">
            <v>60000326</v>
          </cell>
          <cell r="B436" t="str">
            <v>Определение  массовой доли N-нитрозаминов в продовольственном сырье и пищевых продуктах методом.</v>
          </cell>
          <cell r="C436" t="str">
            <v>иссл.</v>
          </cell>
          <cell r="D436">
            <v>1995</v>
          </cell>
          <cell r="E436">
            <v>2394</v>
          </cell>
        </row>
        <row r="437">
          <cell r="A437">
            <v>60000327</v>
          </cell>
          <cell r="B437" t="str">
            <v>Определение подлинности водки</v>
          </cell>
          <cell r="C437" t="str">
            <v>иссл.</v>
          </cell>
          <cell r="D437">
            <v>2318.3333333333335</v>
          </cell>
          <cell r="E437">
            <v>2782</v>
          </cell>
        </row>
        <row r="438">
          <cell r="A438">
            <v>60000328</v>
          </cell>
          <cell r="B438" t="str">
            <v>Газохроматографический метод определения  содержания токсичных микропримесей</v>
          </cell>
          <cell r="C438" t="str">
            <v>иссл.</v>
          </cell>
          <cell r="D438">
            <v>2206.666666666667</v>
          </cell>
          <cell r="E438">
            <v>2648</v>
          </cell>
        </row>
        <row r="439">
          <cell r="A439">
            <v>60000330</v>
          </cell>
          <cell r="B439" t="str">
            <v>Определение йода в поваренной соли</v>
          </cell>
          <cell r="C439" t="str">
            <v>иссл.</v>
          </cell>
          <cell r="D439">
            <v>200</v>
          </cell>
          <cell r="E439">
            <v>240</v>
          </cell>
        </row>
        <row r="440">
          <cell r="A440">
            <v>60000331</v>
          </cell>
          <cell r="B44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0" t="str">
            <v>иссл.</v>
          </cell>
          <cell r="D440">
            <v>590</v>
          </cell>
          <cell r="E440">
            <v>708</v>
          </cell>
        </row>
        <row r="441">
          <cell r="A441">
            <v>60000604</v>
          </cell>
          <cell r="B44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1" t="str">
            <v>иссл.</v>
          </cell>
          <cell r="D441">
            <v>1480.8333333333335</v>
          </cell>
          <cell r="E441">
            <v>1777</v>
          </cell>
        </row>
        <row r="442">
          <cell r="A442">
            <v>60000605</v>
          </cell>
          <cell r="B44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2" t="str">
            <v>иссл.</v>
          </cell>
          <cell r="D442">
            <v>333.33333333333337</v>
          </cell>
          <cell r="E442">
            <v>400</v>
          </cell>
        </row>
        <row r="443">
          <cell r="A443">
            <v>60001005</v>
          </cell>
          <cell r="B443" t="str">
            <v>Определение содержания витамина В1 в продовольственном сырье, пищевых продуктах</v>
          </cell>
          <cell r="C443" t="str">
            <v>иссл.</v>
          </cell>
          <cell r="D443">
            <v>673.33333333333337</v>
          </cell>
          <cell r="E443">
            <v>808</v>
          </cell>
        </row>
        <row r="444">
          <cell r="A444">
            <v>60001006</v>
          </cell>
          <cell r="B444" t="str">
            <v>Определение содержания витамина В2  в продовольственном сырье, пищевых продуктах</v>
          </cell>
          <cell r="C444" t="str">
            <v>иссл.</v>
          </cell>
          <cell r="D444">
            <v>770</v>
          </cell>
          <cell r="E444">
            <v>924</v>
          </cell>
        </row>
        <row r="445">
          <cell r="A445">
            <v>60001007</v>
          </cell>
          <cell r="B445" t="str">
            <v>Определение оксиметилфурфурола в продуктах переработки плодов и овощей.</v>
          </cell>
          <cell r="C445" t="str">
            <v>иссл.</v>
          </cell>
          <cell r="D445">
            <v>770</v>
          </cell>
          <cell r="E445">
            <v>924</v>
          </cell>
        </row>
        <row r="446">
          <cell r="A446">
            <v>60000750</v>
          </cell>
          <cell r="B446" t="str">
            <v>Определение влажности в муке</v>
          </cell>
          <cell r="C446" t="str">
            <v>иссл.</v>
          </cell>
          <cell r="D446">
            <v>162.5</v>
          </cell>
          <cell r="E446">
            <v>195</v>
          </cell>
        </row>
        <row r="447">
          <cell r="A447">
            <v>60000751</v>
          </cell>
          <cell r="B447" t="str">
            <v>Определение зольности в муке</v>
          </cell>
          <cell r="C447" t="str">
            <v>иссл.</v>
          </cell>
          <cell r="D447">
            <v>401.66666666666669</v>
          </cell>
          <cell r="E447">
            <v>482</v>
          </cell>
        </row>
        <row r="448">
          <cell r="A448">
            <v>60000752</v>
          </cell>
          <cell r="B448" t="str">
            <v>Определение минеральной примеси в муке</v>
          </cell>
          <cell r="C448" t="str">
            <v>иссл.</v>
          </cell>
          <cell r="D448">
            <v>80</v>
          </cell>
          <cell r="E448">
            <v>96</v>
          </cell>
        </row>
        <row r="449">
          <cell r="A449">
            <v>60000753</v>
          </cell>
          <cell r="B449" t="str">
            <v>Определение количества и качества клейковины в муке</v>
          </cell>
          <cell r="C449" t="str">
            <v>иссл.</v>
          </cell>
          <cell r="D449">
            <v>345.83333333333337</v>
          </cell>
          <cell r="E449">
            <v>415</v>
          </cell>
        </row>
        <row r="450">
          <cell r="A450">
            <v>60000754</v>
          </cell>
          <cell r="B450" t="str">
            <v>Определение крупности помола в муке, степени помола в натуральном кофе</v>
          </cell>
          <cell r="C450" t="str">
            <v>иссл.</v>
          </cell>
          <cell r="D450">
            <v>191.66666666666669</v>
          </cell>
          <cell r="E450">
            <v>230</v>
          </cell>
        </row>
        <row r="451">
          <cell r="A451">
            <v>60000755</v>
          </cell>
          <cell r="B451" t="str">
            <v>Определение зараженности и загрязненности вредителями в муке, крупах</v>
          </cell>
          <cell r="C451" t="str">
            <v>иссл.</v>
          </cell>
          <cell r="D451">
            <v>93.333333333333343</v>
          </cell>
          <cell r="E451">
            <v>112</v>
          </cell>
        </row>
        <row r="452">
          <cell r="A452">
            <v>60000756</v>
          </cell>
          <cell r="B452" t="str">
            <v>Определение белизны в муке</v>
          </cell>
          <cell r="C452" t="str">
            <v>иссл.</v>
          </cell>
          <cell r="D452">
            <v>160.83333333333334</v>
          </cell>
          <cell r="E452">
            <v>193</v>
          </cell>
        </row>
        <row r="453">
          <cell r="A453">
            <v>60000757</v>
          </cell>
          <cell r="B453" t="str">
            <v>Определение числа падений муке</v>
          </cell>
          <cell r="C453" t="str">
            <v>иссл.</v>
          </cell>
          <cell r="D453">
            <v>315</v>
          </cell>
          <cell r="E453">
            <v>378</v>
          </cell>
        </row>
        <row r="454">
          <cell r="A454">
            <v>60000758</v>
          </cell>
          <cell r="B454" t="str">
            <v>Определение органолептических показателей в муке</v>
          </cell>
          <cell r="C454" t="str">
            <v>иссл.</v>
          </cell>
          <cell r="D454">
            <v>98.333333333333343</v>
          </cell>
          <cell r="E454">
            <v>118</v>
          </cell>
        </row>
        <row r="455">
          <cell r="A455">
            <v>60000759</v>
          </cell>
          <cell r="B455" t="str">
            <v>Пробная выпечка с определением зараженности возбудителем "картофельной болезни" хлеба</v>
          </cell>
          <cell r="C455" t="str">
            <v>иссл.</v>
          </cell>
          <cell r="D455">
            <v>411.66666666666669</v>
          </cell>
          <cell r="E455">
            <v>494</v>
          </cell>
        </row>
        <row r="456">
          <cell r="A456">
            <v>60000762</v>
          </cell>
          <cell r="B456" t="str">
            <v>Определение органолептических показателей в хлебобулочных изделиях</v>
          </cell>
          <cell r="C456" t="str">
            <v>иссл.</v>
          </cell>
          <cell r="D456">
            <v>80.833333333333343</v>
          </cell>
          <cell r="E456">
            <v>97</v>
          </cell>
        </row>
        <row r="457">
          <cell r="A457">
            <v>60000763</v>
          </cell>
          <cell r="B457" t="str">
            <v>Определение влажности в хлебобулочных изделиях</v>
          </cell>
          <cell r="C457" t="str">
            <v>иссл.</v>
          </cell>
          <cell r="D457">
            <v>141.66666666666669</v>
          </cell>
          <cell r="E457">
            <v>170</v>
          </cell>
        </row>
        <row r="458">
          <cell r="A458">
            <v>60000764</v>
          </cell>
          <cell r="B458" t="str">
            <v>Определение кислотности в хлебобулочных изделиях</v>
          </cell>
          <cell r="C458" t="str">
            <v>иссл.</v>
          </cell>
          <cell r="D458">
            <v>160.83333333333334</v>
          </cell>
          <cell r="E458">
            <v>193</v>
          </cell>
        </row>
        <row r="459">
          <cell r="A459">
            <v>60000766</v>
          </cell>
          <cell r="B459" t="str">
            <v>Определение пористости в хлебобулочных изделиях</v>
          </cell>
          <cell r="C459" t="str">
            <v>иссл.</v>
          </cell>
          <cell r="D459">
            <v>124.16666666666667</v>
          </cell>
          <cell r="E459">
            <v>149</v>
          </cell>
        </row>
        <row r="460">
          <cell r="A460">
            <v>60001304</v>
          </cell>
          <cell r="B460" t="str">
            <v>Определение кислотного числа жира в муке и зерне</v>
          </cell>
          <cell r="C460" t="str">
            <v>иссл.</v>
          </cell>
          <cell r="D460">
            <v>642.5</v>
          </cell>
          <cell r="E460">
            <v>771</v>
          </cell>
        </row>
        <row r="461">
          <cell r="A461">
            <v>60001307</v>
          </cell>
          <cell r="B461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1" t="str">
            <v>иссл.</v>
          </cell>
          <cell r="D461">
            <v>69.166666666666671</v>
          </cell>
          <cell r="E461">
            <v>83</v>
          </cell>
        </row>
        <row r="462">
          <cell r="A462">
            <v>60001308</v>
          </cell>
          <cell r="B462" t="str">
            <v>Определение нашелушенных ядер в крупе, зерне, ядрах (недодир)</v>
          </cell>
          <cell r="C462" t="str">
            <v>иссл.</v>
          </cell>
          <cell r="D462">
            <v>90</v>
          </cell>
          <cell r="E462">
            <v>108</v>
          </cell>
        </row>
        <row r="463">
          <cell r="A463">
            <v>60001309</v>
          </cell>
          <cell r="B463" t="str">
            <v>Определение массовой доли влаги и мясного сока, выделившегося при размораживании мяса птицы</v>
          </cell>
          <cell r="C463" t="str">
            <v>иссл.</v>
          </cell>
          <cell r="D463">
            <v>203.33333333333334</v>
          </cell>
          <cell r="E463">
            <v>244</v>
          </cell>
        </row>
        <row r="464">
          <cell r="A464">
            <v>60001310</v>
          </cell>
          <cell r="B464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64" t="str">
            <v>иссл.</v>
          </cell>
          <cell r="D464">
            <v>855.83333333333337</v>
          </cell>
          <cell r="E464">
            <v>1027</v>
          </cell>
        </row>
        <row r="465">
          <cell r="A465">
            <v>60000768</v>
          </cell>
          <cell r="B465" t="str">
            <v>Определение органолептических показателей в макаронных изделиях</v>
          </cell>
          <cell r="C465" t="str">
            <v>иссл.</v>
          </cell>
          <cell r="D465">
            <v>90</v>
          </cell>
          <cell r="E465">
            <v>108</v>
          </cell>
        </row>
        <row r="466">
          <cell r="A466">
            <v>60000769</v>
          </cell>
          <cell r="B466" t="str">
            <v>Определение влажности в макаронных изделиях</v>
          </cell>
          <cell r="C466" t="str">
            <v>иссл.</v>
          </cell>
          <cell r="D466">
            <v>135</v>
          </cell>
          <cell r="E466">
            <v>162</v>
          </cell>
        </row>
        <row r="467">
          <cell r="A467">
            <v>60000770</v>
          </cell>
          <cell r="B467" t="str">
            <v>Определение кислотности в макаронных изделиях</v>
          </cell>
          <cell r="C467" t="str">
            <v>иссл.</v>
          </cell>
          <cell r="D467">
            <v>137.5</v>
          </cell>
          <cell r="E467">
            <v>165</v>
          </cell>
        </row>
        <row r="468">
          <cell r="A468">
            <v>60000771</v>
          </cell>
          <cell r="B468" t="str">
            <v>Определение метало магнитных примесей в макаронных изделиях</v>
          </cell>
          <cell r="C468" t="str">
            <v>иссл.</v>
          </cell>
          <cell r="D468">
            <v>137.5</v>
          </cell>
          <cell r="E468">
            <v>165</v>
          </cell>
        </row>
        <row r="469">
          <cell r="A469">
            <v>60000772</v>
          </cell>
          <cell r="B469" t="str">
            <v>Определение Т-2 токсина в муке и хлебобулочных изделиях</v>
          </cell>
          <cell r="C469" t="str">
            <v>иссл.</v>
          </cell>
          <cell r="D469">
            <v>900</v>
          </cell>
          <cell r="E469">
            <v>1080</v>
          </cell>
        </row>
        <row r="470">
          <cell r="A470">
            <v>60000773</v>
          </cell>
          <cell r="B470" t="str">
            <v>Определение сохранности формы сваренных макаронных изделий</v>
          </cell>
          <cell r="C470" t="str">
            <v>иссл.</v>
          </cell>
          <cell r="D470">
            <v>100</v>
          </cell>
          <cell r="E470">
            <v>120</v>
          </cell>
        </row>
        <row r="471">
          <cell r="A471">
            <v>60000774</v>
          </cell>
          <cell r="B471" t="str">
            <v>Определение сухого вещества, перешедшего в варочную воду( макаронные изделия)</v>
          </cell>
          <cell r="C471" t="str">
            <v>иссл.</v>
          </cell>
          <cell r="D471">
            <v>153.33333333333334</v>
          </cell>
          <cell r="E471">
            <v>184</v>
          </cell>
        </row>
        <row r="472">
          <cell r="A472">
            <v>60000775</v>
          </cell>
          <cell r="B472" t="str">
            <v>Определение наличия лома и крошки в макаронных и хлебобулочных изделиях</v>
          </cell>
          <cell r="C472" t="str">
            <v>иссл.</v>
          </cell>
          <cell r="D472">
            <v>74.166666666666671</v>
          </cell>
          <cell r="E472">
            <v>89</v>
          </cell>
        </row>
        <row r="473">
          <cell r="A473">
            <v>60000777</v>
          </cell>
          <cell r="B473" t="str">
            <v>Определение автолитичной активности муки</v>
          </cell>
          <cell r="C473" t="str">
            <v>иссл.</v>
          </cell>
          <cell r="D473">
            <v>137.5</v>
          </cell>
          <cell r="E473">
            <v>165</v>
          </cell>
        </row>
        <row r="474">
          <cell r="A474">
            <v>60001313</v>
          </cell>
          <cell r="B474" t="str">
            <v>Определение цветного числа в маслах растительных</v>
          </cell>
          <cell r="C474" t="str">
            <v>иссл.</v>
          </cell>
          <cell r="D474">
            <v>75</v>
          </cell>
          <cell r="E474">
            <v>90</v>
          </cell>
        </row>
        <row r="475">
          <cell r="A475">
            <v>60001314</v>
          </cell>
          <cell r="B475" t="str">
            <v>Определение мыла  в маслах растительных (качественная реакция)</v>
          </cell>
          <cell r="C475" t="str">
            <v>иссл.</v>
          </cell>
          <cell r="D475">
            <v>70.833333333333343</v>
          </cell>
          <cell r="E475">
            <v>85</v>
          </cell>
        </row>
        <row r="476">
          <cell r="A476">
            <v>60001315</v>
          </cell>
          <cell r="B476" t="str">
            <v>Определение содержания магния в пищевых продуктах методом атомно абсорбционной спектрометрии</v>
          </cell>
          <cell r="C476" t="str">
            <v>иссл.</v>
          </cell>
          <cell r="D476">
            <v>799.16666666666674</v>
          </cell>
          <cell r="E476">
            <v>959</v>
          </cell>
        </row>
        <row r="477">
          <cell r="A477">
            <v>60001316</v>
          </cell>
          <cell r="B477" t="str">
            <v>Определение содержания кальция в пищевых продуктах методом атомно абсорбционной спектрометрии</v>
          </cell>
          <cell r="C477" t="str">
            <v>иссл.</v>
          </cell>
          <cell r="D477">
            <v>799.16666666666674</v>
          </cell>
          <cell r="E477">
            <v>959</v>
          </cell>
        </row>
        <row r="478">
          <cell r="A478">
            <v>60001317</v>
          </cell>
          <cell r="B478" t="str">
            <v>Определение содержания калия в пищевых продуктах методом атомно абсорбционной спектрометрии</v>
          </cell>
          <cell r="C478" t="str">
            <v>иссл.</v>
          </cell>
          <cell r="D478">
            <v>833.33333333333337</v>
          </cell>
          <cell r="E478">
            <v>1000</v>
          </cell>
        </row>
        <row r="479">
          <cell r="A479">
            <v>60001318</v>
          </cell>
          <cell r="B479" t="str">
            <v>Определение содержания натрия в пищевых продуктах методом атомно абсорбционной спектрометрии</v>
          </cell>
          <cell r="C479" t="str">
            <v>иссл.</v>
          </cell>
          <cell r="D479">
            <v>833.33333333333337</v>
          </cell>
          <cell r="E479">
            <v>1000</v>
          </cell>
        </row>
        <row r="480">
          <cell r="A480">
            <v>60000405</v>
          </cell>
          <cell r="B480" t="str">
            <v xml:space="preserve">Определение содержания гидроксиметилфурфураля (оксиметилфурфурола) в мёде </v>
          </cell>
          <cell r="C480" t="str">
            <v>иссл.</v>
          </cell>
          <cell r="D480">
            <v>340</v>
          </cell>
          <cell r="E480">
            <v>408</v>
          </cell>
        </row>
        <row r="481">
          <cell r="A481">
            <v>60000404</v>
          </cell>
          <cell r="B481" t="str">
            <v>Определение высших спиртов  в коньяках и коньячных спиртах</v>
          </cell>
          <cell r="C481" t="str">
            <v>иссл.</v>
          </cell>
          <cell r="D481">
            <v>475.83333333333337</v>
          </cell>
          <cell r="E481">
            <v>571</v>
          </cell>
        </row>
        <row r="482">
          <cell r="A482">
            <v>60000403</v>
          </cell>
          <cell r="B482" t="str">
            <v xml:space="preserve">Определение средних эфиров в коньяках и коньячных спиртах </v>
          </cell>
          <cell r="C482" t="str">
            <v>иссл.</v>
          </cell>
          <cell r="D482">
            <v>223.33333333333334</v>
          </cell>
          <cell r="E482">
            <v>268</v>
          </cell>
        </row>
        <row r="483">
          <cell r="A483">
            <v>60000402</v>
          </cell>
          <cell r="B483" t="str">
            <v xml:space="preserve">Определение альдегидов в винах, коньяках и коньячных спиртах </v>
          </cell>
          <cell r="C483" t="str">
            <v>иссл.</v>
          </cell>
          <cell r="D483">
            <v>311.66666666666669</v>
          </cell>
          <cell r="E483">
            <v>374</v>
          </cell>
        </row>
        <row r="484">
          <cell r="A484">
            <v>60000683</v>
          </cell>
          <cell r="B484" t="str">
            <v>Изделия кондитерские. Методика определения массовой доли общей сернистой кислоты</v>
          </cell>
          <cell r="C484" t="str">
            <v>иссл.</v>
          </cell>
          <cell r="D484">
            <v>713.33333333333337</v>
          </cell>
          <cell r="E484">
            <v>856</v>
          </cell>
        </row>
        <row r="485">
          <cell r="A485">
            <v>60000684</v>
          </cell>
          <cell r="B485" t="str">
            <v>Определение содержания кофеина в кофе</v>
          </cell>
          <cell r="C485" t="str">
            <v>иссл.</v>
          </cell>
          <cell r="D485">
            <v>533.33333333333337</v>
          </cell>
          <cell r="E485">
            <v>640</v>
          </cell>
        </row>
        <row r="486">
          <cell r="A486">
            <v>60001326</v>
          </cell>
          <cell r="B486" t="str">
            <v>Определение массовой доли воды в мёде рефрактометрическим методом</v>
          </cell>
          <cell r="C486" t="str">
            <v>иссл.</v>
          </cell>
          <cell r="D486">
            <v>267.5</v>
          </cell>
          <cell r="E486">
            <v>321</v>
          </cell>
        </row>
        <row r="487">
          <cell r="A487">
            <v>60000018</v>
          </cell>
          <cell r="B487" t="str">
            <v>Определение массовой доли костных включений в продуктах переработки мяса птицы</v>
          </cell>
          <cell r="C487" t="str">
            <v>иссл.</v>
          </cell>
          <cell r="D487">
            <v>322.5</v>
          </cell>
          <cell r="E487">
            <v>387</v>
          </cell>
        </row>
        <row r="488">
          <cell r="A488">
            <v>60000023</v>
          </cell>
          <cell r="B488" t="str">
            <v>Определение содержания сухого обезжиренного остатка какао, общего сухого остатка какао в шоколадных изделиях</v>
          </cell>
          <cell r="C488" t="str">
            <v>иссл.</v>
          </cell>
          <cell r="D488">
            <v>342.5</v>
          </cell>
          <cell r="E488">
            <v>411</v>
          </cell>
        </row>
        <row r="489">
          <cell r="A489">
            <v>60000024</v>
          </cell>
          <cell r="B489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89" t="str">
            <v>иссл.</v>
          </cell>
          <cell r="D489">
            <v>350</v>
          </cell>
          <cell r="E489">
            <v>420</v>
          </cell>
        </row>
        <row r="490">
          <cell r="A490">
            <v>60000029</v>
          </cell>
          <cell r="B490" t="str">
            <v>Определение содержания сухого обезжиренного остатка молока в шоколадных изделиях с молоком</v>
          </cell>
          <cell r="C490" t="str">
            <v>иссл.</v>
          </cell>
          <cell r="D490">
            <v>358.33333333333337</v>
          </cell>
          <cell r="E490">
            <v>430</v>
          </cell>
        </row>
        <row r="491">
          <cell r="A491">
            <v>60000030</v>
          </cell>
          <cell r="B491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1" t="str">
            <v>иссл.</v>
          </cell>
          <cell r="D491">
            <v>780.83333333333337</v>
          </cell>
          <cell r="E491">
            <v>937</v>
          </cell>
        </row>
        <row r="492">
          <cell r="A492">
            <v>60000040</v>
          </cell>
          <cell r="B492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2" t="str">
            <v>иссл.</v>
          </cell>
          <cell r="D492">
            <v>574.16666666666674</v>
          </cell>
          <cell r="E492">
            <v>689</v>
          </cell>
        </row>
        <row r="493">
          <cell r="A493">
            <v>60000041</v>
          </cell>
          <cell r="B493" t="str">
            <v>Определение массовой доли витамина Е (токоферола) в маслах растительных</v>
          </cell>
          <cell r="C493" t="str">
            <v>иссл.</v>
          </cell>
          <cell r="D493">
            <v>567.5</v>
          </cell>
          <cell r="E493">
            <v>681</v>
          </cell>
        </row>
        <row r="494">
          <cell r="A494">
            <v>60000042</v>
          </cell>
          <cell r="B494" t="str">
            <v>Определение содержания кальция в молоке и молочных продуктах титриметрическим методом</v>
          </cell>
          <cell r="C494" t="str">
            <v>иссл.</v>
          </cell>
          <cell r="D494">
            <v>458.33333333333337</v>
          </cell>
          <cell r="E494">
            <v>550</v>
          </cell>
        </row>
        <row r="495">
          <cell r="A495">
            <v>60000043</v>
          </cell>
          <cell r="B495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5" t="str">
            <v>иссл.</v>
          </cell>
          <cell r="D495">
            <v>350</v>
          </cell>
          <cell r="E495">
            <v>420</v>
          </cell>
        </row>
        <row r="496">
          <cell r="A496">
            <v>60000044</v>
          </cell>
          <cell r="B496" t="str">
            <v>Определение массовой доли спирта в квасах и безалкогольных напитках</v>
          </cell>
          <cell r="C496" t="str">
            <v>иссл.</v>
          </cell>
          <cell r="D496">
            <v>406.66666666666669</v>
          </cell>
          <cell r="E496">
            <v>488</v>
          </cell>
        </row>
        <row r="497">
          <cell r="A497">
            <v>60000045</v>
          </cell>
          <cell r="B497" t="str">
            <v>Определение массовой доли сорбата калия (натрия), бензоата натрия в пищевых продуктах титриметрическим методом</v>
          </cell>
          <cell r="C497" t="str">
            <v>иссл.</v>
          </cell>
          <cell r="D497">
            <v>400</v>
          </cell>
          <cell r="E497">
            <v>480</v>
          </cell>
        </row>
        <row r="498">
          <cell r="A498">
            <v>60000046</v>
          </cell>
          <cell r="B498" t="str">
            <v>Определение массовой доли бензойнокислого натрия в икре и пресервах из рыбы и морепродуктов</v>
          </cell>
          <cell r="C498" t="str">
            <v>иссл.</v>
          </cell>
          <cell r="D498">
            <v>429.16666666666669</v>
          </cell>
          <cell r="E498">
            <v>515</v>
          </cell>
        </row>
        <row r="499">
          <cell r="A499">
            <v>60000047</v>
          </cell>
          <cell r="B499" t="str">
            <v>Определение массовой доли сорбиновой кислоты, бензойной кислоты в пищевых продуктах титриметрическим методом</v>
          </cell>
          <cell r="C499" t="str">
            <v>иссл.</v>
          </cell>
          <cell r="D499">
            <v>589.16666666666674</v>
          </cell>
          <cell r="E499">
            <v>707</v>
          </cell>
        </row>
        <row r="500">
          <cell r="A500">
            <v>60000048</v>
          </cell>
          <cell r="B500" t="str">
            <v>Определение составных частей в консервированных пищевых продуктах (кроме молочных)</v>
          </cell>
          <cell r="C500" t="str">
            <v>иссл.</v>
          </cell>
          <cell r="D500">
            <v>203.33333333333334</v>
          </cell>
          <cell r="E500">
            <v>244</v>
          </cell>
        </row>
        <row r="501">
          <cell r="A501">
            <v>60000049</v>
          </cell>
          <cell r="B501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1" t="str">
            <v>иссл.</v>
          </cell>
          <cell r="D501">
            <v>419.16666666666669</v>
          </cell>
          <cell r="E501">
            <v>503</v>
          </cell>
        </row>
        <row r="502">
          <cell r="A502">
            <v>60000050</v>
          </cell>
          <cell r="B502" t="str">
            <v>Определение пенообразования (высота пены, пеностойкости) в пиве</v>
          </cell>
          <cell r="C502" t="str">
            <v>иссл.</v>
          </cell>
          <cell r="D502">
            <v>91.666666666666671</v>
          </cell>
          <cell r="E502">
            <v>110</v>
          </cell>
        </row>
        <row r="503">
          <cell r="A503">
            <v>60000053</v>
          </cell>
          <cell r="B503" t="str">
            <v>Определение остаточного содержания нитрофуранов (метаболита фуразолидона -3-амино-2-оксазолидинона)</v>
          </cell>
          <cell r="C503" t="str">
            <v>иссл.</v>
          </cell>
          <cell r="D503">
            <v>5457.5</v>
          </cell>
          <cell r="E503">
            <v>6549</v>
          </cell>
        </row>
        <row r="504">
          <cell r="A504">
            <v>60000054</v>
          </cell>
          <cell r="B504" t="str">
            <v>Обнаружение стеринов растительных жиров методом газожидкостной хроматографии</v>
          </cell>
          <cell r="C504" t="str">
            <v>иссл.</v>
          </cell>
          <cell r="D504">
            <v>13976.666666666668</v>
          </cell>
          <cell r="E504">
            <v>16772</v>
          </cell>
        </row>
        <row r="505">
          <cell r="A505" t="str">
            <v>60 000 064</v>
          </cell>
          <cell r="B505" t="str">
            <v>Определение термоустойчивости масла сливочного</v>
          </cell>
          <cell r="C505" t="str">
            <v>иссл.</v>
          </cell>
          <cell r="D505">
            <v>138.33000000000001</v>
          </cell>
          <cell r="E505">
            <v>166</v>
          </cell>
        </row>
        <row r="506">
          <cell r="A506" t="str">
            <v>60 000 065</v>
          </cell>
          <cell r="B506" t="str">
            <v>Определение левомицитина методом инверсионной вольтамперометрии</v>
          </cell>
          <cell r="C506" t="str">
            <v>иссл.</v>
          </cell>
          <cell r="D506">
            <v>825.83</v>
          </cell>
          <cell r="E506">
            <v>991</v>
          </cell>
        </row>
        <row r="507">
          <cell r="A507" t="str">
            <v>60 000 066</v>
          </cell>
          <cell r="B507" t="str">
            <v>Определение калорийности готовых блюд и рационов (одно блюдо)</v>
          </cell>
          <cell r="C507" t="str">
            <v>иссл.</v>
          </cell>
          <cell r="D507">
            <v>581.66999999999996</v>
          </cell>
          <cell r="E507">
            <v>698</v>
          </cell>
        </row>
        <row r="508">
          <cell r="A508" t="str">
            <v>60 000 067</v>
          </cell>
          <cell r="B508" t="str">
            <v>Определение тетрациклина методом инверсионной вольтамперометрии</v>
          </cell>
          <cell r="C508" t="str">
            <v>иссл.</v>
          </cell>
          <cell r="D508">
            <v>825.83</v>
          </cell>
          <cell r="E508">
            <v>991</v>
          </cell>
        </row>
        <row r="509">
          <cell r="A509" t="str">
            <v>60 000 068</v>
          </cell>
          <cell r="B509" t="str">
            <v>Определение массовой доли яичных продуктов в перерасчете на сухой желток в майонезе и майонезных соусах</v>
          </cell>
          <cell r="C509" t="str">
            <v>иссл.</v>
          </cell>
          <cell r="D509">
            <v>595</v>
          </cell>
          <cell r="E509">
            <v>714</v>
          </cell>
        </row>
        <row r="510">
          <cell r="A510" t="str">
            <v>60 000 069</v>
          </cell>
          <cell r="B510" t="str">
            <v>Определение содержания бацитрацина в пищевой продукции животного происхождения</v>
          </cell>
          <cell r="C510" t="str">
            <v>иссл.</v>
          </cell>
          <cell r="D510">
            <v>1776.67</v>
          </cell>
          <cell r="E510">
            <v>2132</v>
          </cell>
        </row>
        <row r="511">
          <cell r="A511" t="str">
            <v>60 000 070</v>
          </cell>
          <cell r="B511" t="str">
            <v>Определение наличия/содержания сухого молока в пищевых продуктах (молоке и молочных продуктах)</v>
          </cell>
          <cell r="C511" t="str">
            <v>иссл.</v>
          </cell>
          <cell r="D511">
            <v>1011.67</v>
          </cell>
          <cell r="E511">
            <v>1214</v>
          </cell>
        </row>
        <row r="512">
          <cell r="A512" t="str">
            <v>60 000 071</v>
          </cell>
          <cell r="B512" t="str">
            <v>Определение содержания флавоноидов в биологически активных добавках к пище</v>
          </cell>
          <cell r="C512" t="str">
            <v>иссл.</v>
          </cell>
          <cell r="D512">
            <v>504.17</v>
          </cell>
          <cell r="E512">
            <v>605</v>
          </cell>
        </row>
        <row r="513">
          <cell r="A513" t="str">
            <v>60 000 072</v>
          </cell>
          <cell r="B513" t="str">
            <v>Определение массовой доли нерастворимых веществ в мёде</v>
          </cell>
          <cell r="C513" t="str">
            <v>иссл.</v>
          </cell>
          <cell r="D513">
            <v>108.33</v>
          </cell>
          <cell r="E513">
            <v>130</v>
          </cell>
        </row>
        <row r="514">
          <cell r="A514" t="str">
            <v>60 000 073</v>
          </cell>
          <cell r="B514" t="str">
            <v>Определение охратоксина А в пищевых продуктах</v>
          </cell>
          <cell r="C514" t="str">
            <v>иссл.</v>
          </cell>
          <cell r="D514">
            <v>450</v>
          </cell>
          <cell r="E514">
            <v>540</v>
          </cell>
        </row>
        <row r="515">
          <cell r="A515" t="str">
            <v>60 000 074</v>
          </cell>
          <cell r="B515" t="str">
            <v>Определение нитратов в овощах и продуктах их переработки методом высокоэффективной жидкостной хроматографии</v>
          </cell>
          <cell r="C515" t="str">
            <v>иссл.</v>
          </cell>
          <cell r="D515">
            <v>675</v>
          </cell>
          <cell r="E515">
            <v>810</v>
          </cell>
        </row>
        <row r="516">
          <cell r="A516" t="str">
            <v>60 000 075</v>
          </cell>
          <cell r="B516" t="str">
            <v>Определение общего селена в пищевых продуктах</v>
          </cell>
          <cell r="C516" t="str">
            <v>иссл.</v>
          </cell>
          <cell r="D516">
            <v>895</v>
          </cell>
          <cell r="E516">
            <v>1074</v>
          </cell>
        </row>
        <row r="517">
          <cell r="A517" t="str">
            <v>Определение органолептических и химических показателей в питьевой воде</v>
          </cell>
          <cell r="B517"/>
          <cell r="C517"/>
          <cell r="D517"/>
          <cell r="E517"/>
        </row>
        <row r="518">
          <cell r="A518">
            <v>60000332</v>
          </cell>
          <cell r="B518" t="str">
            <v xml:space="preserve">Органолептические показатели питьевой воды: </v>
          </cell>
          <cell r="C518" t="str">
            <v>иссл.</v>
          </cell>
          <cell r="D518">
            <v>375.83333333333337</v>
          </cell>
          <cell r="E518">
            <v>451</v>
          </cell>
        </row>
        <row r="519">
          <cell r="A519">
            <v>60000335</v>
          </cell>
          <cell r="B519" t="str">
            <v>Определение цветности питьевой воды и воды бассейна</v>
          </cell>
          <cell r="C519" t="str">
            <v>иссл.</v>
          </cell>
          <cell r="D519">
            <v>105</v>
          </cell>
          <cell r="E519">
            <v>126</v>
          </cell>
        </row>
        <row r="520">
          <cell r="A520">
            <v>60001010</v>
          </cell>
          <cell r="B520" t="str">
            <v>Обобщенные показатели в питьевой воде:</v>
          </cell>
          <cell r="C520" t="str">
            <v>иссл.</v>
          </cell>
          <cell r="D520">
            <v>1768.3333333333335</v>
          </cell>
          <cell r="E520">
            <v>2122</v>
          </cell>
        </row>
        <row r="521">
          <cell r="A521">
            <v>60000375</v>
          </cell>
          <cell r="B521" t="str">
            <v>Определение водородного показателя питьевой воды и воды бассейнов</v>
          </cell>
          <cell r="C521" t="str">
            <v>иссл.</v>
          </cell>
          <cell r="D521">
            <v>121.66666666666667</v>
          </cell>
          <cell r="E521">
            <v>146</v>
          </cell>
        </row>
        <row r="522">
          <cell r="A522">
            <v>60000376</v>
          </cell>
          <cell r="B522" t="str">
            <v>Определение перманганатной окисляемости  питьевой воды</v>
          </cell>
          <cell r="C522" t="str">
            <v>иссл.</v>
          </cell>
          <cell r="D522">
            <v>112.5</v>
          </cell>
          <cell r="E522">
            <v>135</v>
          </cell>
        </row>
        <row r="523">
          <cell r="A523">
            <v>60000377</v>
          </cell>
          <cell r="B523" t="str">
            <v>Определение жесткости питьевой воды</v>
          </cell>
          <cell r="C523" t="str">
            <v>иссл.</v>
          </cell>
          <cell r="D523">
            <v>64.166666666666671</v>
          </cell>
          <cell r="E523">
            <v>77</v>
          </cell>
        </row>
        <row r="524">
          <cell r="A524">
            <v>60001011</v>
          </cell>
          <cell r="B524" t="str">
            <v>Определение сухого остатка в питьевой воде (общая минерализация)</v>
          </cell>
          <cell r="C524" t="str">
            <v>иссл.</v>
          </cell>
          <cell r="D524">
            <v>232.5</v>
          </cell>
          <cell r="E524">
            <v>279</v>
          </cell>
        </row>
        <row r="525">
          <cell r="A525">
            <v>60000379</v>
          </cell>
          <cell r="B525" t="str">
            <v>Определение нефтепродуктов в питьевой воде</v>
          </cell>
          <cell r="C525" t="str">
            <v>иссл.</v>
          </cell>
          <cell r="D525">
            <v>431.66666666666669</v>
          </cell>
          <cell r="E525">
            <v>518</v>
          </cell>
        </row>
        <row r="526">
          <cell r="A526">
            <v>60000380</v>
          </cell>
          <cell r="B526" t="str">
            <v>Определение фенольного индекса в питьевой воде</v>
          </cell>
          <cell r="C526" t="str">
            <v>иссл.</v>
          </cell>
          <cell r="D526">
            <v>500</v>
          </cell>
          <cell r="E526">
            <v>600</v>
          </cell>
        </row>
        <row r="527">
          <cell r="A527">
            <v>60000381</v>
          </cell>
          <cell r="B527" t="str">
            <v>Определение поверхностно-активных веществ в питьевой воде</v>
          </cell>
          <cell r="C527" t="str">
            <v>иссл.</v>
          </cell>
          <cell r="D527">
            <v>300.83333333333337</v>
          </cell>
          <cell r="E527">
            <v>361</v>
          </cell>
        </row>
        <row r="528">
          <cell r="A528">
            <v>60001012</v>
          </cell>
          <cell r="B528" t="str">
            <v>Неорганические и органические вещества в питьевой воде:</v>
          </cell>
          <cell r="C528" t="str">
            <v>иссл.</v>
          </cell>
          <cell r="D528">
            <v>7699.166666666667</v>
          </cell>
          <cell r="E528">
            <v>9239</v>
          </cell>
        </row>
        <row r="529">
          <cell r="A529">
            <v>60000416</v>
          </cell>
          <cell r="B529" t="str">
            <v>Определение алюминия в питьевой воде</v>
          </cell>
          <cell r="C529" t="str">
            <v>иссл.</v>
          </cell>
          <cell r="D529">
            <v>361.66666666666669</v>
          </cell>
          <cell r="E529">
            <v>434</v>
          </cell>
        </row>
        <row r="530">
          <cell r="A530">
            <v>60000396</v>
          </cell>
          <cell r="B530" t="str">
            <v>Определение бора в питьевой воде</v>
          </cell>
          <cell r="C530" t="str">
            <v>иссл.</v>
          </cell>
          <cell r="D530">
            <v>400.83333333333337</v>
          </cell>
          <cell r="E530">
            <v>481</v>
          </cell>
        </row>
        <row r="531">
          <cell r="A531">
            <v>60000397</v>
          </cell>
          <cell r="B531" t="str">
            <v>Определение бериллия в питьевой воде</v>
          </cell>
          <cell r="C531" t="str">
            <v>иссл.</v>
          </cell>
          <cell r="D531">
            <v>1164.1666666666667</v>
          </cell>
          <cell r="E531">
            <v>1397</v>
          </cell>
        </row>
        <row r="532">
          <cell r="A532">
            <v>60000385</v>
          </cell>
          <cell r="B532" t="str">
            <v>Определение железа в питьевой воде и воде бассейнов</v>
          </cell>
          <cell r="C532" t="str">
            <v>иссл.</v>
          </cell>
          <cell r="D532">
            <v>202.5</v>
          </cell>
          <cell r="E532">
            <v>243</v>
          </cell>
        </row>
        <row r="533">
          <cell r="A533">
            <v>60000400</v>
          </cell>
          <cell r="B533" t="str">
            <v>Определение марганца в питьевой воде</v>
          </cell>
          <cell r="C533" t="str">
            <v>иссл.</v>
          </cell>
          <cell r="D533">
            <v>347.5</v>
          </cell>
          <cell r="E533">
            <v>417</v>
          </cell>
        </row>
        <row r="534">
          <cell r="A534">
            <v>60000392</v>
          </cell>
          <cell r="B534" t="str">
            <v>Определение молибдена в питьевой воде</v>
          </cell>
          <cell r="C534" t="str">
            <v>иссл.</v>
          </cell>
          <cell r="D534">
            <v>339.16666666666669</v>
          </cell>
          <cell r="E534">
            <v>407</v>
          </cell>
        </row>
        <row r="535">
          <cell r="A535">
            <v>60000394</v>
          </cell>
          <cell r="B535" t="str">
            <v>Определение мышьяка в питьевой воде</v>
          </cell>
          <cell r="C535" t="str">
            <v>иссл.</v>
          </cell>
          <cell r="D535">
            <v>385</v>
          </cell>
          <cell r="E535">
            <v>462</v>
          </cell>
        </row>
        <row r="536">
          <cell r="A536">
            <v>60000388</v>
          </cell>
          <cell r="B536" t="str">
            <v>Определение нитратов в питьевой воде</v>
          </cell>
          <cell r="C536" t="str">
            <v>иссл.</v>
          </cell>
          <cell r="D536">
            <v>385</v>
          </cell>
          <cell r="E536">
            <v>462</v>
          </cell>
        </row>
        <row r="537">
          <cell r="A537">
            <v>60000356</v>
          </cell>
          <cell r="B537" t="str">
            <v>Определение ртути в питьевой воде</v>
          </cell>
          <cell r="C537" t="str">
            <v>иссл.</v>
          </cell>
          <cell r="D537">
            <v>387.5</v>
          </cell>
          <cell r="E537">
            <v>465</v>
          </cell>
        </row>
        <row r="538">
          <cell r="A538">
            <v>60000398</v>
          </cell>
          <cell r="B538" t="str">
            <v>Определение селена в минеральной и питьевой воде</v>
          </cell>
          <cell r="C538" t="str">
            <v>иссл.</v>
          </cell>
          <cell r="D538">
            <v>719.16666666666674</v>
          </cell>
          <cell r="E538">
            <v>863</v>
          </cell>
        </row>
        <row r="539">
          <cell r="A539">
            <v>60000366</v>
          </cell>
          <cell r="B539" t="str">
            <v>Определение стронция в минеральной и питьевой воде</v>
          </cell>
          <cell r="C539" t="str">
            <v>иссл.</v>
          </cell>
          <cell r="D539">
            <v>347.5</v>
          </cell>
          <cell r="E539">
            <v>417</v>
          </cell>
        </row>
        <row r="540">
          <cell r="A540">
            <v>60000389</v>
          </cell>
          <cell r="B540" t="str">
            <v>Определение хлоридов в питьевой воде и воде бассейна</v>
          </cell>
          <cell r="C540" t="str">
            <v>иссл.</v>
          </cell>
          <cell r="D540">
            <v>207.5</v>
          </cell>
          <cell r="E540">
            <v>249</v>
          </cell>
        </row>
        <row r="541">
          <cell r="A541">
            <v>60000390</v>
          </cell>
          <cell r="B541" t="str">
            <v>Определение сульфатов в питьевой воде</v>
          </cell>
          <cell r="C541" t="str">
            <v>иссл.</v>
          </cell>
          <cell r="D541">
            <v>218.33333333333334</v>
          </cell>
          <cell r="E541">
            <v>262</v>
          </cell>
        </row>
        <row r="542">
          <cell r="A542">
            <v>60000384</v>
          </cell>
          <cell r="B542" t="str">
            <v>Определение фтора в водах</v>
          </cell>
          <cell r="C542" t="str">
            <v>иссл.</v>
          </cell>
          <cell r="D542">
            <v>375</v>
          </cell>
          <cell r="E542">
            <v>450</v>
          </cell>
        </row>
        <row r="543">
          <cell r="A543">
            <v>60000395</v>
          </cell>
          <cell r="B543" t="str">
            <v>Определение хрома (+6) в питьевой воде</v>
          </cell>
          <cell r="C543" t="str">
            <v>иссл.</v>
          </cell>
          <cell r="D543">
            <v>294.16666666666669</v>
          </cell>
          <cell r="E543">
            <v>353</v>
          </cell>
        </row>
        <row r="544">
          <cell r="A544">
            <v>60000368</v>
          </cell>
          <cell r="B544" t="str">
            <v xml:space="preserve">Определение меди, цинка, свинца, кадмия в питьевой воде </v>
          </cell>
          <cell r="C544" t="str">
            <v>иссл.</v>
          </cell>
          <cell r="D544">
            <v>670</v>
          </cell>
          <cell r="E544">
            <v>804</v>
          </cell>
        </row>
        <row r="545">
          <cell r="A545">
            <v>60000369</v>
          </cell>
          <cell r="B545" t="str">
            <v>Определение никеля в питьевой воде атомно-абсорбционным методом</v>
          </cell>
          <cell r="C545" t="str">
            <v>иссл.</v>
          </cell>
          <cell r="D545">
            <v>335</v>
          </cell>
          <cell r="E545">
            <v>402</v>
          </cell>
        </row>
        <row r="546">
          <cell r="A546">
            <v>60000370</v>
          </cell>
          <cell r="B546" t="str">
            <v>Определение кобальта в питьевой воде атомно-абсорбционным методом</v>
          </cell>
          <cell r="C546" t="str">
            <v>иссл.</v>
          </cell>
          <cell r="D546">
            <v>328.33333333333337</v>
          </cell>
          <cell r="E546">
            <v>394</v>
          </cell>
        </row>
        <row r="547">
          <cell r="A547">
            <v>60000386</v>
          </cell>
          <cell r="B547" t="str">
            <v>Определение аммиака в питьевой воде</v>
          </cell>
          <cell r="C547" t="str">
            <v>иссл.</v>
          </cell>
          <cell r="D547">
            <v>127.5</v>
          </cell>
          <cell r="E547">
            <v>153</v>
          </cell>
        </row>
        <row r="548">
          <cell r="A548">
            <v>60000387</v>
          </cell>
          <cell r="B548" t="str">
            <v>Определение нитритов в питьевой воде</v>
          </cell>
          <cell r="C548" t="str">
            <v>иссл.</v>
          </cell>
          <cell r="D548">
            <v>173.33333333333334</v>
          </cell>
          <cell r="E548">
            <v>208</v>
          </cell>
        </row>
        <row r="549">
          <cell r="A549">
            <v>60000662</v>
          </cell>
          <cell r="B549" t="str">
            <v>Определение кремния (силикатов) в водах</v>
          </cell>
          <cell r="C549" t="str">
            <v>иссл.</v>
          </cell>
          <cell r="D549">
            <v>319.16666666666669</v>
          </cell>
          <cell r="E549">
            <v>383</v>
          </cell>
        </row>
        <row r="550">
          <cell r="A550">
            <v>60000669</v>
          </cell>
          <cell r="B550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50" t="str">
            <v>иссл.</v>
          </cell>
          <cell r="D550">
            <v>1152.5</v>
          </cell>
          <cell r="E550">
            <v>1383</v>
          </cell>
        </row>
        <row r="551">
          <cell r="A551">
            <v>60000421</v>
          </cell>
          <cell r="B551" t="str">
            <v>Определение бария в минеральной и питьевой воде</v>
          </cell>
          <cell r="C551" t="str">
            <v>иссл.</v>
          </cell>
          <cell r="D551">
            <v>1152.5</v>
          </cell>
          <cell r="E551">
            <v>1383</v>
          </cell>
        </row>
        <row r="552">
          <cell r="A552">
            <v>60000383</v>
          </cell>
          <cell r="B552" t="str">
            <v>Определение щелочности питьевой воды</v>
          </cell>
          <cell r="C552" t="str">
            <v>иссл.</v>
          </cell>
          <cell r="D552">
            <v>105.83333333333334</v>
          </cell>
          <cell r="E552">
            <v>127</v>
          </cell>
        </row>
        <row r="553">
          <cell r="A553">
            <v>60000393</v>
          </cell>
          <cell r="B553" t="str">
            <v>Определение цианидов в питьевой, минеральной и природной воде</v>
          </cell>
          <cell r="C553" t="str">
            <v>иссл.</v>
          </cell>
          <cell r="D553">
            <v>347.5</v>
          </cell>
          <cell r="E553">
            <v>417</v>
          </cell>
        </row>
        <row r="554">
          <cell r="A554">
            <v>60000406</v>
          </cell>
          <cell r="B554" t="str">
            <v>Определение БПК-5 в питьевой воде</v>
          </cell>
          <cell r="C554" t="str">
            <v>иссл.</v>
          </cell>
          <cell r="D554">
            <v>262.5</v>
          </cell>
          <cell r="E554">
            <v>315</v>
          </cell>
        </row>
        <row r="555">
          <cell r="A555">
            <v>60000407</v>
          </cell>
          <cell r="B555" t="str">
            <v>Определение растворённого кислорода в питьевой воде</v>
          </cell>
          <cell r="C555" t="str">
            <v>иссл.</v>
          </cell>
          <cell r="D555">
            <v>196.66666666666669</v>
          </cell>
          <cell r="E555">
            <v>236</v>
          </cell>
        </row>
        <row r="556">
          <cell r="A556">
            <v>60000409</v>
          </cell>
          <cell r="B556" t="str">
            <v>Определение полифосфатов, фосфатов, фосфора общего в воде</v>
          </cell>
          <cell r="C556" t="str">
            <v>иссл.</v>
          </cell>
          <cell r="D556">
            <v>405</v>
          </cell>
          <cell r="E556">
            <v>486</v>
          </cell>
        </row>
        <row r="557">
          <cell r="A557">
            <v>60000410</v>
          </cell>
          <cell r="B557" t="str">
            <v>Определение остаточного свободного  активного хлора в питьевой воде и воде бассейна</v>
          </cell>
          <cell r="C557" t="str">
            <v>иссл.</v>
          </cell>
          <cell r="D557">
            <v>150.83333333333334</v>
          </cell>
          <cell r="E557">
            <v>181</v>
          </cell>
        </row>
        <row r="558">
          <cell r="A558">
            <v>60000411</v>
          </cell>
          <cell r="B558" t="str">
            <v>Определение хрома (Ш) и общего хрома в питьевой и минеральных водах</v>
          </cell>
          <cell r="C558" t="str">
            <v>иссл.</v>
          </cell>
          <cell r="D558">
            <v>224.16666666666669</v>
          </cell>
          <cell r="E558">
            <v>269</v>
          </cell>
        </row>
        <row r="559">
          <cell r="A559">
            <v>60000412</v>
          </cell>
          <cell r="B559" t="str">
            <v>Определение  кальция в питьевой воде</v>
          </cell>
          <cell r="C559" t="str">
            <v>иссл.</v>
          </cell>
          <cell r="D559">
            <v>110.83333333333334</v>
          </cell>
          <cell r="E559">
            <v>133</v>
          </cell>
        </row>
        <row r="560">
          <cell r="A560">
            <v>60000413</v>
          </cell>
          <cell r="B560" t="str">
            <v>Определение магния в питьевой воде</v>
          </cell>
          <cell r="C560" t="str">
            <v>иссл.</v>
          </cell>
          <cell r="D560">
            <v>65</v>
          </cell>
          <cell r="E560">
            <v>78</v>
          </cell>
        </row>
        <row r="561">
          <cell r="A561">
            <v>60000414</v>
          </cell>
          <cell r="B561" t="str">
            <v>Определение суммы калия и натрия в питьевой воде</v>
          </cell>
          <cell r="C561" t="str">
            <v>иссл.</v>
          </cell>
          <cell r="D561">
            <v>36.666666666666671</v>
          </cell>
          <cell r="E561">
            <v>44</v>
          </cell>
        </row>
        <row r="562">
          <cell r="A562">
            <v>60000415</v>
          </cell>
          <cell r="B562" t="str">
            <v>Определение суммы солевого остатка в питьевой воде</v>
          </cell>
          <cell r="C562" t="str">
            <v>иссл.</v>
          </cell>
          <cell r="D562">
            <v>53.333333333333336</v>
          </cell>
          <cell r="E562">
            <v>64</v>
          </cell>
        </row>
        <row r="563">
          <cell r="A563">
            <v>60000417</v>
          </cell>
          <cell r="B563" t="str">
            <v>Определение электропроводности в дистиллированной воде</v>
          </cell>
          <cell r="C563" t="str">
            <v>иссл.</v>
          </cell>
          <cell r="D563">
            <v>165.83333333333334</v>
          </cell>
          <cell r="E563">
            <v>199</v>
          </cell>
        </row>
        <row r="564">
          <cell r="A564">
            <v>60000418</v>
          </cell>
          <cell r="B564" t="str">
            <v>Определение йода в минеральной и питьевой воде</v>
          </cell>
          <cell r="C564" t="str">
            <v>иссл.</v>
          </cell>
          <cell r="D564">
            <v>921.66666666666674</v>
          </cell>
          <cell r="E564">
            <v>1106</v>
          </cell>
        </row>
        <row r="565">
          <cell r="A565">
            <v>60001017</v>
          </cell>
          <cell r="B565" t="str">
            <v>Определение остаточного количества флокулянта ВПК 402 в питьевой воде</v>
          </cell>
          <cell r="C565" t="str">
            <v>иссл.</v>
          </cell>
          <cell r="D565">
            <v>210</v>
          </cell>
          <cell r="E565">
            <v>252</v>
          </cell>
        </row>
        <row r="566">
          <cell r="A566">
            <v>60000778</v>
          </cell>
          <cell r="B566" t="str">
            <v>Определение сурьмы в водах (ААС методом)</v>
          </cell>
          <cell r="C566" t="str">
            <v>иссл.</v>
          </cell>
          <cell r="D566">
            <v>528.33333333333337</v>
          </cell>
          <cell r="E566">
            <v>634</v>
          </cell>
        </row>
        <row r="567">
          <cell r="A567">
            <v>60000779</v>
          </cell>
          <cell r="B567" t="str">
            <v>Определение висмута в водах (ААС методом)</v>
          </cell>
          <cell r="C567" t="str">
            <v>иссл.</v>
          </cell>
          <cell r="D567">
            <v>528.33333333333337</v>
          </cell>
          <cell r="E567">
            <v>634</v>
          </cell>
        </row>
        <row r="568">
          <cell r="A568">
            <v>60000780</v>
          </cell>
          <cell r="B568" t="str">
            <v>Определение ванадия в водах (ААС методом)</v>
          </cell>
          <cell r="C568" t="str">
            <v>иссл.</v>
          </cell>
          <cell r="D568">
            <v>528.33333333333337</v>
          </cell>
          <cell r="E568">
            <v>634</v>
          </cell>
        </row>
        <row r="569">
          <cell r="A569">
            <v>60000781</v>
          </cell>
          <cell r="B569" t="str">
            <v>Определение калия в  воде (ААС методом)</v>
          </cell>
          <cell r="C569" t="str">
            <v>иссл.</v>
          </cell>
          <cell r="D569">
            <v>466.66666666666669</v>
          </cell>
          <cell r="E569">
            <v>560</v>
          </cell>
        </row>
        <row r="570">
          <cell r="A570">
            <v>60000782</v>
          </cell>
          <cell r="B570" t="str">
            <v>Определение натрия в водах (ААС методом)</v>
          </cell>
          <cell r="C570" t="str">
            <v>иссл.</v>
          </cell>
          <cell r="D570">
            <v>466.66666666666669</v>
          </cell>
          <cell r="E570">
            <v>560</v>
          </cell>
        </row>
        <row r="571">
          <cell r="A571">
            <v>60000783</v>
          </cell>
          <cell r="B571" t="str">
            <v>Определение магния в водах (ААС методом)</v>
          </cell>
          <cell r="C571" t="str">
            <v>иссл.</v>
          </cell>
          <cell r="D571">
            <v>436.66666666666669</v>
          </cell>
          <cell r="E571">
            <v>524</v>
          </cell>
        </row>
        <row r="572">
          <cell r="A572">
            <v>60000784</v>
          </cell>
          <cell r="B572" t="str">
            <v>Определение кальция в водах (ААС методом)</v>
          </cell>
          <cell r="C572" t="str">
            <v>иссл.</v>
          </cell>
          <cell r="D572">
            <v>436.66666666666669</v>
          </cell>
          <cell r="E572">
            <v>524</v>
          </cell>
        </row>
        <row r="573">
          <cell r="A573">
            <v>60000785</v>
          </cell>
          <cell r="B573" t="str">
            <v>Определение хрома в водах (ААС методом)</v>
          </cell>
          <cell r="C573" t="str">
            <v>иссл.</v>
          </cell>
          <cell r="D573">
            <v>528.33333333333337</v>
          </cell>
          <cell r="E573">
            <v>634</v>
          </cell>
        </row>
        <row r="574">
          <cell r="A574">
            <v>60000100</v>
          </cell>
          <cell r="B574" t="str">
            <v>Хлор остаточный общий в питьевой воде, воде расфасованной в емкости</v>
          </cell>
          <cell r="C574" t="str">
            <v>иссл.</v>
          </cell>
          <cell r="D574">
            <v>320</v>
          </cell>
          <cell r="E574">
            <v>384</v>
          </cell>
        </row>
        <row r="575">
          <cell r="A575">
            <v>60000101</v>
          </cell>
          <cell r="B575" t="str">
            <v>Хлор остаточный связанный в питьевой воде, воде расфасованной в емкости, воды бассейнов</v>
          </cell>
          <cell r="C575" t="str">
            <v>иссл.</v>
          </cell>
          <cell r="D575">
            <v>493.33333333333337</v>
          </cell>
          <cell r="E575">
            <v>592</v>
          </cell>
        </row>
        <row r="576">
          <cell r="A576">
            <v>60000006</v>
          </cell>
          <cell r="B576" t="str">
            <v>Определение несимметричного диметилгидразина (гептила) в воде</v>
          </cell>
          <cell r="C576" t="str">
            <v>иссл.</v>
          </cell>
          <cell r="D576">
            <v>1791.6666666666667</v>
          </cell>
          <cell r="E576">
            <v>2150</v>
          </cell>
        </row>
        <row r="577">
          <cell r="A577">
            <v>60000013</v>
          </cell>
          <cell r="B577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577" t="str">
            <v>иссл.</v>
          </cell>
          <cell r="D577">
            <v>796.66666666666674</v>
          </cell>
          <cell r="E577">
            <v>956</v>
          </cell>
        </row>
        <row r="578">
          <cell r="A578">
            <v>60001323</v>
          </cell>
          <cell r="B578" t="str">
            <v>Определение бис (2-этилгексил) фталата в воде питьевой, в том числе расфасованной в емкости</v>
          </cell>
          <cell r="C578" t="str">
            <v>иссл.</v>
          </cell>
          <cell r="D578">
            <v>838.33333333333337</v>
          </cell>
          <cell r="E578">
            <v>1006</v>
          </cell>
        </row>
        <row r="579">
          <cell r="A579">
            <v>60000037</v>
          </cell>
          <cell r="B579" t="str">
            <v>Определение никеля в питьевой, сточной и минеральной воде методом ИВА</v>
          </cell>
          <cell r="C579" t="str">
            <v>иссл.</v>
          </cell>
          <cell r="D579">
            <v>186.66666666666669</v>
          </cell>
          <cell r="E579">
            <v>224</v>
          </cell>
        </row>
        <row r="580">
          <cell r="A580">
            <v>60000038</v>
          </cell>
          <cell r="B580" t="str">
            <v>Определение кобальта в питьевой, сточной и минеральной воде методом ИВА</v>
          </cell>
          <cell r="C580" t="str">
            <v>иссл.</v>
          </cell>
          <cell r="D580">
            <v>186.66666666666669</v>
          </cell>
          <cell r="E580">
            <v>224</v>
          </cell>
        </row>
        <row r="581">
          <cell r="A581">
            <v>60000696</v>
          </cell>
          <cell r="B581" t="str">
            <v>Определение общего органического углерода в воде</v>
          </cell>
          <cell r="C581" t="str">
            <v>иссл.</v>
          </cell>
          <cell r="D581">
            <v>1386.6666666666667</v>
          </cell>
          <cell r="E581">
            <v>1664</v>
          </cell>
        </row>
        <row r="582">
          <cell r="A582">
            <v>60000333</v>
          </cell>
          <cell r="B582" t="str">
            <v>Определение запаха  питьевой воды и воды бассейна при 20 град.</v>
          </cell>
          <cell r="C582" t="str">
            <v>иссл.</v>
          </cell>
          <cell r="D582">
            <v>28.333333333333336</v>
          </cell>
          <cell r="E582">
            <v>34</v>
          </cell>
        </row>
        <row r="583">
          <cell r="A583">
            <v>60000334</v>
          </cell>
          <cell r="B583" t="str">
            <v>Определение запаха питьевой воды при 60 град.</v>
          </cell>
          <cell r="C583" t="str">
            <v>иссл.</v>
          </cell>
          <cell r="D583">
            <v>49.166666666666671</v>
          </cell>
          <cell r="E583">
            <v>59</v>
          </cell>
        </row>
        <row r="584">
          <cell r="A584">
            <v>60000336</v>
          </cell>
          <cell r="B584" t="str">
            <v>Определение вкуса, привкуса питьевой воды</v>
          </cell>
          <cell r="C584" t="str">
            <v>иссл.</v>
          </cell>
          <cell r="D584">
            <v>23.333333333333336</v>
          </cell>
          <cell r="E584">
            <v>28</v>
          </cell>
        </row>
        <row r="585">
          <cell r="A585">
            <v>60000337</v>
          </cell>
          <cell r="B585" t="str">
            <v>Определение мутности питьевой воды, воды бассейнов и поверхностных водоемов</v>
          </cell>
          <cell r="C585" t="str">
            <v>иссл.</v>
          </cell>
          <cell r="D585">
            <v>157.5</v>
          </cell>
          <cell r="E585">
            <v>189</v>
          </cell>
        </row>
        <row r="586">
          <cell r="A586" t="str">
            <v>Определение органолептических и химических показателей в минеральной воде</v>
          </cell>
          <cell r="B586"/>
          <cell r="C586"/>
          <cell r="D586"/>
          <cell r="E586"/>
        </row>
        <row r="587">
          <cell r="A587">
            <v>60001018</v>
          </cell>
          <cell r="B587" t="str">
            <v>Определение прозрачности, цвета, запаха, вкуса в минеральной воде</v>
          </cell>
          <cell r="C587" t="str">
            <v>иссл.</v>
          </cell>
          <cell r="D587">
            <v>149.16666666666669</v>
          </cell>
          <cell r="E587">
            <v>179</v>
          </cell>
        </row>
        <row r="588">
          <cell r="A588">
            <v>60001019</v>
          </cell>
          <cell r="B588" t="str">
            <v>Определение гидрокарбонат-ион (щелочность) в минеральной воде</v>
          </cell>
          <cell r="C588" t="str">
            <v>иссл.</v>
          </cell>
          <cell r="D588">
            <v>131.66666666666669</v>
          </cell>
          <cell r="E588">
            <v>158</v>
          </cell>
        </row>
        <row r="589">
          <cell r="A589">
            <v>60000433</v>
          </cell>
          <cell r="B589" t="str">
            <v>Определение рН  в минеральной воде</v>
          </cell>
          <cell r="C589" t="str">
            <v>иссл.</v>
          </cell>
          <cell r="D589">
            <v>115.83333333333334</v>
          </cell>
          <cell r="E589">
            <v>139</v>
          </cell>
        </row>
        <row r="590">
          <cell r="A590">
            <v>60000434</v>
          </cell>
          <cell r="B590" t="str">
            <v>Определение окисляемости в минеральной воде</v>
          </cell>
          <cell r="C590" t="str">
            <v>иссл.</v>
          </cell>
          <cell r="D590">
            <v>173.33333333333334</v>
          </cell>
          <cell r="E590">
            <v>208</v>
          </cell>
        </row>
        <row r="591">
          <cell r="A591">
            <v>60000449</v>
          </cell>
          <cell r="B591" t="str">
            <v>Определение кальция в минеральной воде</v>
          </cell>
          <cell r="C591" t="str">
            <v>иссл.</v>
          </cell>
          <cell r="D591">
            <v>97.5</v>
          </cell>
          <cell r="E591">
            <v>117</v>
          </cell>
        </row>
        <row r="592">
          <cell r="A592">
            <v>60000450</v>
          </cell>
          <cell r="B592" t="str">
            <v>Определение магния в минеральной воде</v>
          </cell>
          <cell r="C592" t="str">
            <v>иссл.</v>
          </cell>
          <cell r="D592">
            <v>66.666666666666671</v>
          </cell>
          <cell r="E592">
            <v>80</v>
          </cell>
        </row>
        <row r="593">
          <cell r="A593">
            <v>60000437</v>
          </cell>
          <cell r="B593" t="str">
            <v>Определение фтора в минеральной воде</v>
          </cell>
          <cell r="C593" t="str">
            <v>иссл.</v>
          </cell>
          <cell r="D593">
            <v>375</v>
          </cell>
          <cell r="E593">
            <v>450</v>
          </cell>
        </row>
        <row r="594">
          <cell r="A594">
            <v>60000438</v>
          </cell>
          <cell r="B594" t="str">
            <v>Определение железа в минеральной воде</v>
          </cell>
          <cell r="C594" t="str">
            <v>иссл.</v>
          </cell>
          <cell r="D594">
            <v>230</v>
          </cell>
          <cell r="E594">
            <v>276</v>
          </cell>
        </row>
        <row r="595">
          <cell r="A595">
            <v>60000439</v>
          </cell>
          <cell r="B595" t="str">
            <v>Определение аммиака в минеральной воде</v>
          </cell>
          <cell r="C595" t="str">
            <v>иссл.</v>
          </cell>
          <cell r="D595">
            <v>107.5</v>
          </cell>
          <cell r="E595">
            <v>129</v>
          </cell>
        </row>
        <row r="596">
          <cell r="A596">
            <v>60000440</v>
          </cell>
          <cell r="B596" t="str">
            <v>Определение нитритов в минеральной воде</v>
          </cell>
          <cell r="C596" t="str">
            <v>иссл.</v>
          </cell>
          <cell r="D596">
            <v>107.5</v>
          </cell>
          <cell r="E596">
            <v>129</v>
          </cell>
        </row>
        <row r="597">
          <cell r="A597">
            <v>60000441</v>
          </cell>
          <cell r="B597" t="str">
            <v>Определение нитратов в минеральной воде</v>
          </cell>
          <cell r="C597" t="str">
            <v>иссл.</v>
          </cell>
          <cell r="D597">
            <v>193.33333333333334</v>
          </cell>
          <cell r="E597">
            <v>232</v>
          </cell>
        </row>
        <row r="598">
          <cell r="A598">
            <v>60000442</v>
          </cell>
          <cell r="B598" t="str">
            <v>Определение хлоридов в минеральной воде</v>
          </cell>
          <cell r="C598" t="str">
            <v>иссл.</v>
          </cell>
          <cell r="D598">
            <v>206.66666666666669</v>
          </cell>
          <cell r="E598">
            <v>248</v>
          </cell>
        </row>
        <row r="599">
          <cell r="A599">
            <v>60000451</v>
          </cell>
          <cell r="B599" t="str">
            <v>Определение суммы калия и натрия в минеральной  воде</v>
          </cell>
          <cell r="C599" t="str">
            <v>иссл.</v>
          </cell>
          <cell r="D599">
            <v>391.66666666666669</v>
          </cell>
          <cell r="E599">
            <v>470</v>
          </cell>
        </row>
        <row r="600">
          <cell r="A600">
            <v>60000453</v>
          </cell>
          <cell r="B600" t="str">
            <v>Исследование минеральной  и питьевой воды, расфасованной в емкости, на углекислый газ</v>
          </cell>
          <cell r="C600" t="str">
            <v>иссл.</v>
          </cell>
          <cell r="D600">
            <v>209.16666666666669</v>
          </cell>
          <cell r="E600">
            <v>251</v>
          </cell>
        </row>
        <row r="601">
          <cell r="A601">
            <v>60000454</v>
          </cell>
          <cell r="B601" t="str">
            <v>Исследование минеральной и питьевой воды на серебро</v>
          </cell>
          <cell r="C601" t="str">
            <v>иссл.</v>
          </cell>
          <cell r="D601">
            <v>1141.6666666666667</v>
          </cell>
          <cell r="E601">
            <v>1370</v>
          </cell>
        </row>
        <row r="602">
          <cell r="A602">
            <v>60000455</v>
          </cell>
          <cell r="B602" t="str">
            <v>Исследование минеральной и питьевой воды на бромиды</v>
          </cell>
          <cell r="C602" t="str">
            <v>иссл.</v>
          </cell>
          <cell r="D602">
            <v>276.66666666666669</v>
          </cell>
          <cell r="E602">
            <v>332</v>
          </cell>
        </row>
        <row r="603">
          <cell r="A603">
            <v>60000457</v>
          </cell>
          <cell r="B603" t="str">
            <v xml:space="preserve">Определение общей минерализации </v>
          </cell>
          <cell r="C603" t="str">
            <v>иссл.</v>
          </cell>
          <cell r="D603">
            <v>927.5</v>
          </cell>
          <cell r="E603">
            <v>1113</v>
          </cell>
        </row>
        <row r="604">
          <cell r="A604">
            <v>60000443</v>
          </cell>
          <cell r="B604" t="str">
            <v>Определение сульфатов в минеральной воде</v>
          </cell>
          <cell r="C604" t="str">
            <v>иссл.</v>
          </cell>
          <cell r="D604">
            <v>267.5</v>
          </cell>
          <cell r="E604">
            <v>321</v>
          </cell>
        </row>
        <row r="605">
          <cell r="A605">
            <v>60000445</v>
          </cell>
          <cell r="B605" t="str">
            <v>Определение мышьяка в минеральной воде</v>
          </cell>
          <cell r="C605" t="str">
            <v>иссл.</v>
          </cell>
          <cell r="D605">
            <v>319.16666666666669</v>
          </cell>
          <cell r="E605">
            <v>383</v>
          </cell>
        </row>
        <row r="606">
          <cell r="A606">
            <v>60000446</v>
          </cell>
          <cell r="B606" t="str">
            <v xml:space="preserve">Определение  меди, цинка, свинца, кадмия  в минеральной воде </v>
          </cell>
          <cell r="C606" t="str">
            <v>иссл.</v>
          </cell>
          <cell r="D606">
            <v>480.83333333333337</v>
          </cell>
          <cell r="E606">
            <v>577</v>
          </cell>
        </row>
        <row r="607">
          <cell r="A607">
            <v>60000447</v>
          </cell>
          <cell r="B607" t="str">
            <v>Определение никеля в минеральной воде атомно-абсорбционным методом</v>
          </cell>
          <cell r="C607" t="str">
            <v>иссл.</v>
          </cell>
          <cell r="D607">
            <v>345.83333333333337</v>
          </cell>
          <cell r="E607">
            <v>415</v>
          </cell>
        </row>
        <row r="608">
          <cell r="A608">
            <v>60000448</v>
          </cell>
          <cell r="B608" t="str">
            <v>Определение кобальта в минеральной воде атомно-абсорбционным методом</v>
          </cell>
          <cell r="C608" t="str">
            <v>иссл.</v>
          </cell>
          <cell r="D608">
            <v>345.83333333333337</v>
          </cell>
          <cell r="E608">
            <v>415</v>
          </cell>
        </row>
        <row r="609">
          <cell r="A609">
            <v>60000444</v>
          </cell>
          <cell r="B609" t="str">
            <v>Определение ртути в минеральной воде</v>
          </cell>
          <cell r="C609" t="str">
            <v>иссл.</v>
          </cell>
          <cell r="D609">
            <v>368.33333333333337</v>
          </cell>
          <cell r="E609">
            <v>442</v>
          </cell>
        </row>
        <row r="610">
          <cell r="A610">
            <v>60000663</v>
          </cell>
          <cell r="B610" t="str">
            <v>Определение температуры воды</v>
          </cell>
          <cell r="C610" t="str">
            <v>иссл.</v>
          </cell>
          <cell r="D610">
            <v>108.33333333333334</v>
          </cell>
          <cell r="E610">
            <v>130</v>
          </cell>
        </row>
        <row r="611">
          <cell r="A611">
            <v>60001008</v>
          </cell>
          <cell r="B611" t="str">
            <v>Измерение массовой концентрации формальдегида в воде</v>
          </cell>
          <cell r="C611" t="str">
            <v>иссл.</v>
          </cell>
          <cell r="D611">
            <v>666.66666666666674</v>
          </cell>
          <cell r="E611">
            <v>800</v>
          </cell>
        </row>
        <row r="612">
          <cell r="A612" t="str">
            <v>Определение химических показателей сточных вод (без очистки)</v>
          </cell>
          <cell r="B612"/>
          <cell r="C612"/>
          <cell r="D612"/>
          <cell r="E612"/>
        </row>
        <row r="613">
          <cell r="A613">
            <v>60000338</v>
          </cell>
          <cell r="B613" t="str">
            <v>Определение рН сточной воды.</v>
          </cell>
          <cell r="C613" t="str">
            <v>иссл.</v>
          </cell>
          <cell r="D613">
            <v>115.83333333333334</v>
          </cell>
          <cell r="E613">
            <v>139</v>
          </cell>
        </row>
        <row r="614">
          <cell r="A614">
            <v>60000339</v>
          </cell>
          <cell r="B614" t="str">
            <v>Определение сухого остатка сточной воды.</v>
          </cell>
          <cell r="C614" t="str">
            <v>иссл.</v>
          </cell>
          <cell r="D614">
            <v>329.16666666666669</v>
          </cell>
          <cell r="E614">
            <v>395</v>
          </cell>
        </row>
        <row r="615">
          <cell r="A615">
            <v>60000340</v>
          </cell>
          <cell r="B615" t="str">
            <v>Определение железа общего в сточной воде.</v>
          </cell>
          <cell r="C615" t="str">
            <v>иссл.</v>
          </cell>
          <cell r="D615">
            <v>398.33333333333337</v>
          </cell>
          <cell r="E615">
            <v>478</v>
          </cell>
        </row>
        <row r="616">
          <cell r="A616">
            <v>60000341</v>
          </cell>
          <cell r="B616" t="str">
            <v>Определение аммиака в сточной воде.</v>
          </cell>
          <cell r="C616" t="str">
            <v>иссл.</v>
          </cell>
          <cell r="D616">
            <v>768.33333333333337</v>
          </cell>
          <cell r="E616">
            <v>922</v>
          </cell>
        </row>
        <row r="617">
          <cell r="A617">
            <v>60000342</v>
          </cell>
          <cell r="B617" t="str">
            <v>Определение нитритов в сточной воде.</v>
          </cell>
          <cell r="C617" t="str">
            <v>иссл.</v>
          </cell>
          <cell r="D617">
            <v>393.33333333333337</v>
          </cell>
          <cell r="E617">
            <v>472</v>
          </cell>
        </row>
        <row r="618">
          <cell r="A618">
            <v>60000343</v>
          </cell>
          <cell r="B618" t="str">
            <v>Определение нитратов в сточной воде.</v>
          </cell>
          <cell r="C618" t="str">
            <v>иссл.</v>
          </cell>
          <cell r="D618">
            <v>444.16666666666669</v>
          </cell>
          <cell r="E618">
            <v>533</v>
          </cell>
        </row>
        <row r="619">
          <cell r="A619">
            <v>60000344</v>
          </cell>
          <cell r="B619" t="str">
            <v>Определение хлоридов в сточной воде.</v>
          </cell>
          <cell r="C619" t="str">
            <v>иссл.</v>
          </cell>
          <cell r="D619">
            <v>328.33333333333337</v>
          </cell>
          <cell r="E619">
            <v>394</v>
          </cell>
        </row>
        <row r="620">
          <cell r="A620">
            <v>60000345</v>
          </cell>
          <cell r="B620" t="str">
            <v>Определение сульфатов в сточной воде.</v>
          </cell>
          <cell r="C620" t="str">
            <v>иссл.</v>
          </cell>
          <cell r="D620">
            <v>439.16666666666669</v>
          </cell>
          <cell r="E620">
            <v>527</v>
          </cell>
        </row>
        <row r="621">
          <cell r="A621">
            <v>60000346</v>
          </cell>
          <cell r="B621" t="str">
            <v>Определение нефтепродуктов в сточной воде</v>
          </cell>
          <cell r="C621" t="str">
            <v>иссл.</v>
          </cell>
          <cell r="D621">
            <v>497.5</v>
          </cell>
          <cell r="E621">
            <v>597</v>
          </cell>
        </row>
        <row r="622">
          <cell r="A622">
            <v>60000347</v>
          </cell>
          <cell r="B622" t="str">
            <v xml:space="preserve">Определение фенолов в сточной воде </v>
          </cell>
          <cell r="C622" t="str">
            <v>иссл.</v>
          </cell>
          <cell r="D622">
            <v>732.5</v>
          </cell>
          <cell r="E622">
            <v>879</v>
          </cell>
        </row>
        <row r="623">
          <cell r="A623">
            <v>60000348</v>
          </cell>
          <cell r="B623" t="str">
            <v>Определение цианидов в сточной воде</v>
          </cell>
          <cell r="C623" t="str">
            <v>иссл.</v>
          </cell>
          <cell r="D623">
            <v>787.5</v>
          </cell>
          <cell r="E623">
            <v>945</v>
          </cell>
        </row>
        <row r="624">
          <cell r="A624">
            <v>60000349</v>
          </cell>
          <cell r="B624" t="str">
            <v>Определение хрома (+3) в сточной воде</v>
          </cell>
          <cell r="C624" t="str">
            <v>иссл.</v>
          </cell>
          <cell r="D624">
            <v>223.33333333333334</v>
          </cell>
          <cell r="E624">
            <v>268</v>
          </cell>
        </row>
        <row r="625">
          <cell r="A625">
            <v>60000350</v>
          </cell>
          <cell r="B625" t="str">
            <v xml:space="preserve">Определение хрома (+6) в сточной воде </v>
          </cell>
          <cell r="C625" t="str">
            <v>иссл.</v>
          </cell>
          <cell r="D625">
            <v>202.5</v>
          </cell>
          <cell r="E625">
            <v>243</v>
          </cell>
        </row>
        <row r="626">
          <cell r="A626">
            <v>60000351</v>
          </cell>
          <cell r="B626" t="str">
            <v>Определение меди цинка, свинца, кадмия  в сточной воде</v>
          </cell>
          <cell r="C626" t="str">
            <v>иссл.</v>
          </cell>
          <cell r="D626">
            <v>671.66666666666674</v>
          </cell>
          <cell r="E626">
            <v>806</v>
          </cell>
        </row>
        <row r="627">
          <cell r="A627">
            <v>60000352</v>
          </cell>
          <cell r="B627" t="str">
            <v xml:space="preserve">Определение никеля в сточной воде </v>
          </cell>
          <cell r="C627" t="str">
            <v>иссл.</v>
          </cell>
          <cell r="D627">
            <v>431.66666666666669</v>
          </cell>
          <cell r="E627">
            <v>518</v>
          </cell>
        </row>
        <row r="628">
          <cell r="A628">
            <v>60000353</v>
          </cell>
          <cell r="B628" t="str">
            <v>Определение кобальта в сточной воде</v>
          </cell>
          <cell r="C628" t="str">
            <v>иссл.</v>
          </cell>
          <cell r="D628">
            <v>431.66666666666669</v>
          </cell>
          <cell r="E628">
            <v>518</v>
          </cell>
        </row>
        <row r="629">
          <cell r="A629">
            <v>60000354</v>
          </cell>
          <cell r="B629" t="str">
            <v>Определение АПАВ в сточной воде</v>
          </cell>
          <cell r="C629" t="str">
            <v>иссл.</v>
          </cell>
          <cell r="D629">
            <v>425</v>
          </cell>
          <cell r="E629">
            <v>510</v>
          </cell>
        </row>
        <row r="630">
          <cell r="A630">
            <v>60000355</v>
          </cell>
          <cell r="B630" t="str">
            <v xml:space="preserve">Определение ХПК в сточной воде </v>
          </cell>
          <cell r="C630" t="str">
            <v>иссл.</v>
          </cell>
          <cell r="D630">
            <v>785</v>
          </cell>
          <cell r="E630">
            <v>942</v>
          </cell>
        </row>
        <row r="631">
          <cell r="A631">
            <v>60000357</v>
          </cell>
          <cell r="B631" t="str">
            <v xml:space="preserve">Определение БПК - 5 в сточной воде </v>
          </cell>
          <cell r="C631" t="str">
            <v>иссл.</v>
          </cell>
          <cell r="D631">
            <v>401.66666666666669</v>
          </cell>
          <cell r="E631">
            <v>482</v>
          </cell>
        </row>
        <row r="632">
          <cell r="A632">
            <v>60000358</v>
          </cell>
          <cell r="B632" t="str">
            <v xml:space="preserve">Определение взвешенных веществ в сточной воде </v>
          </cell>
          <cell r="C632" t="str">
            <v>иссл.</v>
          </cell>
          <cell r="D632">
            <v>424.16666666666669</v>
          </cell>
          <cell r="E632">
            <v>509</v>
          </cell>
        </row>
        <row r="633">
          <cell r="A633">
            <v>60000359</v>
          </cell>
          <cell r="B633" t="str">
            <v xml:space="preserve">Определение жира в сточной воде </v>
          </cell>
          <cell r="C633" t="str">
            <v>иссл.</v>
          </cell>
          <cell r="D633">
            <v>549.16666666666674</v>
          </cell>
          <cell r="E633">
            <v>659</v>
          </cell>
        </row>
        <row r="634">
          <cell r="A634">
            <v>60000360</v>
          </cell>
          <cell r="B634" t="str">
            <v>Определение ртути в сточной воде</v>
          </cell>
          <cell r="C634" t="str">
            <v>иссл.</v>
          </cell>
          <cell r="D634">
            <v>501.66666666666669</v>
          </cell>
          <cell r="E634">
            <v>602</v>
          </cell>
        </row>
        <row r="635">
          <cell r="A635">
            <v>60000361</v>
          </cell>
          <cell r="B635" t="str">
            <v>Определение фосфатов, полифосфатов в сточной воде</v>
          </cell>
          <cell r="C635" t="str">
            <v>иссл.</v>
          </cell>
          <cell r="D635">
            <v>824.16666666666674</v>
          </cell>
          <cell r="E635">
            <v>989</v>
          </cell>
        </row>
        <row r="636">
          <cell r="A636">
            <v>60000362</v>
          </cell>
          <cell r="B636" t="str">
            <v>Определение марганца в сточной воде</v>
          </cell>
          <cell r="C636" t="str">
            <v>иссл.</v>
          </cell>
          <cell r="D636">
            <v>440</v>
          </cell>
          <cell r="E636">
            <v>528</v>
          </cell>
        </row>
        <row r="637">
          <cell r="A637">
            <v>60000363</v>
          </cell>
          <cell r="B637" t="str">
            <v>Определение стронция в сточной воде</v>
          </cell>
          <cell r="C637" t="str">
            <v>иссл.</v>
          </cell>
          <cell r="D637">
            <v>431.66666666666669</v>
          </cell>
          <cell r="E637">
            <v>518</v>
          </cell>
        </row>
        <row r="638">
          <cell r="A638">
            <v>60000660</v>
          </cell>
          <cell r="B638" t="str">
            <v>Определение алюминия в сточной воде</v>
          </cell>
          <cell r="C638" t="str">
            <v>иссл.</v>
          </cell>
          <cell r="D638">
            <v>490</v>
          </cell>
          <cell r="E638">
            <v>588</v>
          </cell>
        </row>
        <row r="639">
          <cell r="A639" t="str">
            <v>Определение органолептических и химических показателей природной, сточной воды</v>
          </cell>
          <cell r="B639"/>
          <cell r="C639"/>
          <cell r="D639"/>
          <cell r="E639"/>
        </row>
        <row r="640">
          <cell r="A640">
            <v>60000458</v>
          </cell>
          <cell r="B640" t="str">
            <v>Определение запаха  природной, сточной воды при 60 град.</v>
          </cell>
          <cell r="C640" t="str">
            <v>иссл.</v>
          </cell>
          <cell r="D640">
            <v>40.833333333333336</v>
          </cell>
          <cell r="E640">
            <v>49</v>
          </cell>
        </row>
        <row r="641">
          <cell r="A641">
            <v>60000459</v>
          </cell>
          <cell r="B641" t="str">
            <v>Определение запаха природной, сточной воды при 20 град.</v>
          </cell>
          <cell r="C641" t="str">
            <v>иссл.</v>
          </cell>
          <cell r="D641">
            <v>25.833333333333336</v>
          </cell>
          <cell r="E641">
            <v>31</v>
          </cell>
        </row>
        <row r="642">
          <cell r="A642">
            <v>60000460</v>
          </cell>
          <cell r="B642" t="str">
            <v>Определение  окраски природной, сточной воды</v>
          </cell>
          <cell r="C642" t="str">
            <v>иссл.</v>
          </cell>
          <cell r="D642">
            <v>34.166666666666671</v>
          </cell>
          <cell r="E642">
            <v>41</v>
          </cell>
        </row>
        <row r="643">
          <cell r="A643">
            <v>60000461</v>
          </cell>
          <cell r="B643" t="str">
            <v>Определение РН природной, сточной воды</v>
          </cell>
          <cell r="C643" t="str">
            <v>иссл.</v>
          </cell>
          <cell r="D643">
            <v>115.83333333333334</v>
          </cell>
          <cell r="E643">
            <v>139</v>
          </cell>
        </row>
        <row r="644">
          <cell r="A644">
            <v>60000462</v>
          </cell>
          <cell r="B644" t="str">
            <v>Определение окисляемости природной, сточной воды</v>
          </cell>
          <cell r="C644" t="str">
            <v>иссл.</v>
          </cell>
          <cell r="D644">
            <v>247.5</v>
          </cell>
          <cell r="E644">
            <v>297</v>
          </cell>
        </row>
        <row r="645">
          <cell r="A645">
            <v>60000463</v>
          </cell>
          <cell r="B645" t="str">
            <v>Определение сухого остатка природной, сточной воды</v>
          </cell>
          <cell r="C645" t="str">
            <v>иссл.</v>
          </cell>
          <cell r="D645">
            <v>244.16666666666669</v>
          </cell>
          <cell r="E645">
            <v>293</v>
          </cell>
        </row>
        <row r="646">
          <cell r="A646">
            <v>60000464</v>
          </cell>
          <cell r="B646" t="str">
            <v>Определение железа в природной, сточной воде</v>
          </cell>
          <cell r="C646" t="str">
            <v>иссл.</v>
          </cell>
          <cell r="D646">
            <v>195.83333333333334</v>
          </cell>
          <cell r="E646">
            <v>235</v>
          </cell>
        </row>
        <row r="647">
          <cell r="A647">
            <v>60000465</v>
          </cell>
          <cell r="B647" t="str">
            <v>Определение аммиака в природной, сточной воде</v>
          </cell>
          <cell r="C647" t="str">
            <v>иссл.</v>
          </cell>
          <cell r="D647">
            <v>127.5</v>
          </cell>
          <cell r="E647">
            <v>153</v>
          </cell>
        </row>
        <row r="648">
          <cell r="A648">
            <v>60000466</v>
          </cell>
          <cell r="B648" t="str">
            <v>Определение нитритов в природной, сточной воде</v>
          </cell>
          <cell r="C648" t="str">
            <v>иссл.</v>
          </cell>
          <cell r="D648">
            <v>165.83333333333334</v>
          </cell>
          <cell r="E648">
            <v>199</v>
          </cell>
        </row>
        <row r="649">
          <cell r="A649">
            <v>60000467</v>
          </cell>
          <cell r="B649" t="str">
            <v>Определение нитратов в природной, сточной воде</v>
          </cell>
          <cell r="C649" t="str">
            <v>иссл.</v>
          </cell>
          <cell r="D649">
            <v>265</v>
          </cell>
          <cell r="E649">
            <v>318</v>
          </cell>
        </row>
        <row r="650">
          <cell r="A650">
            <v>60000468</v>
          </cell>
          <cell r="B650" t="str">
            <v>Определение хлоридов в природной, сточной воде</v>
          </cell>
          <cell r="C650" t="str">
            <v>иссл.</v>
          </cell>
          <cell r="D650">
            <v>107.5</v>
          </cell>
          <cell r="E650">
            <v>129</v>
          </cell>
        </row>
        <row r="651">
          <cell r="A651">
            <v>60000469</v>
          </cell>
          <cell r="B651" t="str">
            <v>Определение сульфатов в природной, сточной воде</v>
          </cell>
          <cell r="C651" t="str">
            <v>иссл.</v>
          </cell>
          <cell r="D651">
            <v>221.66666666666669</v>
          </cell>
          <cell r="E651">
            <v>266</v>
          </cell>
        </row>
        <row r="652">
          <cell r="A652">
            <v>60000470</v>
          </cell>
          <cell r="B652" t="str">
            <v>Определение нефтепродуктов в природной, сточной воде</v>
          </cell>
          <cell r="C652" t="str">
            <v>иссл.</v>
          </cell>
          <cell r="D652">
            <v>374.16666666666669</v>
          </cell>
          <cell r="E652">
            <v>449</v>
          </cell>
        </row>
        <row r="653">
          <cell r="A653">
            <v>60000471</v>
          </cell>
          <cell r="B653" t="str">
            <v>Определение фенолов в природной, сточной воде</v>
          </cell>
          <cell r="C653" t="str">
            <v>иссл.</v>
          </cell>
          <cell r="D653">
            <v>414.16666666666669</v>
          </cell>
          <cell r="E653">
            <v>497</v>
          </cell>
        </row>
        <row r="654">
          <cell r="A654">
            <v>60000472</v>
          </cell>
          <cell r="B654" t="str">
            <v>Определение цианидов в природной, сточной воде</v>
          </cell>
          <cell r="C654" t="str">
            <v>иссл.</v>
          </cell>
          <cell r="D654">
            <v>350</v>
          </cell>
          <cell r="E654">
            <v>420</v>
          </cell>
        </row>
        <row r="655">
          <cell r="A655">
            <v>60000473</v>
          </cell>
          <cell r="B655" t="str">
            <v>Определение хрома в природной, сточной воде</v>
          </cell>
          <cell r="C655" t="str">
            <v>иссл.</v>
          </cell>
          <cell r="D655">
            <v>265</v>
          </cell>
          <cell r="E655">
            <v>318</v>
          </cell>
        </row>
        <row r="656">
          <cell r="A656">
            <v>60000474</v>
          </cell>
          <cell r="B656" t="str">
            <v xml:space="preserve">Определение меди цинка, свинца, кадмия  в природной, сточной воде </v>
          </cell>
          <cell r="C656" t="str">
            <v>иссл.</v>
          </cell>
          <cell r="D656">
            <v>504.16666666666669</v>
          </cell>
          <cell r="E656">
            <v>605</v>
          </cell>
        </row>
        <row r="657">
          <cell r="A657">
            <v>60000475</v>
          </cell>
          <cell r="B657" t="str">
            <v>Определение никеля в природной, сточной воде атомно-абсорбционным методом</v>
          </cell>
          <cell r="C657" t="str">
            <v>иссл.</v>
          </cell>
          <cell r="D657">
            <v>389.16666666666669</v>
          </cell>
          <cell r="E657">
            <v>467</v>
          </cell>
        </row>
        <row r="658">
          <cell r="A658">
            <v>60000476</v>
          </cell>
          <cell r="B658" t="str">
            <v>Определение кобальта в природной, сточной воде атомно-абсорбционным методом</v>
          </cell>
          <cell r="C658" t="str">
            <v>иссл.</v>
          </cell>
          <cell r="D658">
            <v>389.16666666666669</v>
          </cell>
          <cell r="E658">
            <v>467</v>
          </cell>
        </row>
        <row r="659">
          <cell r="A659">
            <v>60000477</v>
          </cell>
          <cell r="B659" t="str">
            <v>Определение СПАВ в природной, сточной воде</v>
          </cell>
          <cell r="C659" t="str">
            <v>иссл.</v>
          </cell>
          <cell r="D659">
            <v>308.33333333333337</v>
          </cell>
          <cell r="E659">
            <v>370</v>
          </cell>
        </row>
        <row r="660">
          <cell r="A660">
            <v>60000478</v>
          </cell>
          <cell r="B660" t="str">
            <v>Определение ХПК в природной, сточной воде</v>
          </cell>
          <cell r="C660" t="str">
            <v>иссл.</v>
          </cell>
          <cell r="D660">
            <v>436.66666666666669</v>
          </cell>
          <cell r="E660">
            <v>524</v>
          </cell>
        </row>
        <row r="661">
          <cell r="A661">
            <v>60000479</v>
          </cell>
          <cell r="B661" t="str">
            <v>Определение БПК -5 в природной, сточной воде</v>
          </cell>
          <cell r="C661" t="str">
            <v>иссл.</v>
          </cell>
          <cell r="D661">
            <v>245.83333333333334</v>
          </cell>
          <cell r="E661">
            <v>295</v>
          </cell>
        </row>
        <row r="662">
          <cell r="A662">
            <v>60000480</v>
          </cell>
          <cell r="B662" t="str">
            <v>Определение остаточного хлора в природной, сточной воде</v>
          </cell>
          <cell r="C662" t="str">
            <v>иссл.</v>
          </cell>
          <cell r="D662">
            <v>304.16666666666669</v>
          </cell>
          <cell r="E662">
            <v>365</v>
          </cell>
        </row>
        <row r="663">
          <cell r="A663">
            <v>60000481</v>
          </cell>
          <cell r="B663" t="str">
            <v>Определение взвешенных веществ в природной, сточной воде</v>
          </cell>
          <cell r="C663" t="str">
            <v>иссл.</v>
          </cell>
          <cell r="D663">
            <v>209.16666666666669</v>
          </cell>
          <cell r="E663">
            <v>251</v>
          </cell>
        </row>
        <row r="664">
          <cell r="A664">
            <v>60000482</v>
          </cell>
          <cell r="B664" t="str">
            <v>Определение жира в природной, сточной воде</v>
          </cell>
          <cell r="C664" t="str">
            <v>иссл.</v>
          </cell>
          <cell r="D664">
            <v>310.83333333333337</v>
          </cell>
          <cell r="E664">
            <v>373</v>
          </cell>
        </row>
        <row r="665">
          <cell r="A665">
            <v>60000484</v>
          </cell>
          <cell r="B665" t="str">
            <v>Определение прозрачности и температуры в природной, сточной воде</v>
          </cell>
          <cell r="C665" t="str">
            <v>иссл.</v>
          </cell>
          <cell r="D665">
            <v>207.5</v>
          </cell>
          <cell r="E665">
            <v>249</v>
          </cell>
        </row>
        <row r="666">
          <cell r="A666">
            <v>60000485</v>
          </cell>
          <cell r="B666" t="str">
            <v>Определение щелочности в природной, сточной воде</v>
          </cell>
          <cell r="C666" t="str">
            <v>иссл.</v>
          </cell>
          <cell r="D666">
            <v>117.5</v>
          </cell>
          <cell r="E666">
            <v>141</v>
          </cell>
        </row>
        <row r="667">
          <cell r="A667">
            <v>60000486</v>
          </cell>
          <cell r="B667" t="str">
            <v>Определение общей жёсткости в природной, сточной воде</v>
          </cell>
          <cell r="C667" t="str">
            <v>иссл.</v>
          </cell>
          <cell r="D667">
            <v>131.66666666666669</v>
          </cell>
          <cell r="E667">
            <v>158</v>
          </cell>
        </row>
        <row r="668">
          <cell r="A668">
            <v>60000487</v>
          </cell>
          <cell r="B668" t="str">
            <v xml:space="preserve">Определение кальция в природной, сточной воде </v>
          </cell>
          <cell r="C668" t="str">
            <v>иссл.</v>
          </cell>
          <cell r="D668">
            <v>294.16666666666669</v>
          </cell>
          <cell r="E668">
            <v>353</v>
          </cell>
        </row>
        <row r="669">
          <cell r="A669">
            <v>60000488</v>
          </cell>
          <cell r="B669" t="str">
            <v>Определение мышьяка в природной, сточной воде</v>
          </cell>
          <cell r="C669" t="str">
            <v>иссл.</v>
          </cell>
          <cell r="D669">
            <v>385.83333333333337</v>
          </cell>
          <cell r="E669">
            <v>463</v>
          </cell>
        </row>
        <row r="670">
          <cell r="A670">
            <v>60000489</v>
          </cell>
          <cell r="B670" t="str">
            <v>Определение молибдена в природной, сточной воде</v>
          </cell>
          <cell r="C670" t="str">
            <v>иссл.</v>
          </cell>
          <cell r="D670">
            <v>326.66666666666669</v>
          </cell>
          <cell r="E670">
            <v>392</v>
          </cell>
        </row>
        <row r="671">
          <cell r="A671">
            <v>60000494</v>
          </cell>
          <cell r="B671" t="str">
            <v>Определение марганца в природной, сточной воде</v>
          </cell>
          <cell r="C671" t="str">
            <v>иссл.</v>
          </cell>
          <cell r="D671">
            <v>400</v>
          </cell>
          <cell r="E671">
            <v>480</v>
          </cell>
        </row>
        <row r="672">
          <cell r="A672">
            <v>60000495</v>
          </cell>
          <cell r="B672" t="str">
            <v>Определение растворённого кислорода в природной, сточной воде</v>
          </cell>
          <cell r="C672" t="str">
            <v>иссл.</v>
          </cell>
          <cell r="D672">
            <v>216.66666666666669</v>
          </cell>
          <cell r="E672">
            <v>260</v>
          </cell>
        </row>
        <row r="673">
          <cell r="A673">
            <v>60000496</v>
          </cell>
          <cell r="B673" t="str">
            <v>Определение хрома  VI в природной, сточной воде</v>
          </cell>
          <cell r="C673" t="str">
            <v>иссл.</v>
          </cell>
          <cell r="D673">
            <v>272.5</v>
          </cell>
          <cell r="E673">
            <v>327</v>
          </cell>
        </row>
        <row r="674">
          <cell r="A674">
            <v>60000497</v>
          </cell>
          <cell r="B674" t="str">
            <v xml:space="preserve">Определение ртути в природной, сточной воде </v>
          </cell>
          <cell r="C674" t="str">
            <v>иссл.</v>
          </cell>
          <cell r="D674">
            <v>388.33333333333337</v>
          </cell>
          <cell r="E674">
            <v>466</v>
          </cell>
        </row>
        <row r="675">
          <cell r="A675">
            <v>60000498</v>
          </cell>
          <cell r="B675" t="str">
            <v xml:space="preserve">Определение мути, осадка в природной, сточной воде </v>
          </cell>
          <cell r="C675" t="str">
            <v>иссл.</v>
          </cell>
          <cell r="D675">
            <v>27.5</v>
          </cell>
          <cell r="E675">
            <v>33</v>
          </cell>
        </row>
        <row r="676">
          <cell r="A676">
            <v>60000499</v>
          </cell>
          <cell r="B676" t="str">
            <v>Определение алюминия остаточного в природной, сточной воде</v>
          </cell>
          <cell r="C676" t="str">
            <v>иссл.</v>
          </cell>
          <cell r="D676">
            <v>439.16666666666669</v>
          </cell>
          <cell r="E676">
            <v>527</v>
          </cell>
        </row>
        <row r="677">
          <cell r="A677">
            <v>60000500</v>
          </cell>
          <cell r="B677" t="str">
            <v>Определение полифосфатов, фосфатов в природной, сточной воде</v>
          </cell>
          <cell r="C677" t="str">
            <v>иссл.</v>
          </cell>
          <cell r="D677">
            <v>430.83333333333337</v>
          </cell>
          <cell r="E677">
            <v>517</v>
          </cell>
        </row>
        <row r="678">
          <cell r="A678">
            <v>60000501</v>
          </cell>
          <cell r="B678" t="str">
            <v xml:space="preserve">Определение бора в природной, сточной воде </v>
          </cell>
          <cell r="C678" t="str">
            <v>иссл.</v>
          </cell>
          <cell r="D678">
            <v>347.5</v>
          </cell>
          <cell r="E678">
            <v>417</v>
          </cell>
        </row>
        <row r="679">
          <cell r="A679">
            <v>60000502</v>
          </cell>
          <cell r="B679" t="str">
            <v>Определение стронция в природной, сточной воде</v>
          </cell>
          <cell r="C679" t="str">
            <v>иссл.</v>
          </cell>
          <cell r="D679">
            <v>347.5</v>
          </cell>
          <cell r="E679">
            <v>417</v>
          </cell>
        </row>
        <row r="680">
          <cell r="A680">
            <v>60000483</v>
          </cell>
          <cell r="B680" t="str">
            <v>Определение цветности в природной, сточной воде</v>
          </cell>
          <cell r="C680" t="str">
            <v>иссл.</v>
          </cell>
          <cell r="D680">
            <v>115.83333333333334</v>
          </cell>
          <cell r="E680">
            <v>139</v>
          </cell>
        </row>
        <row r="681">
          <cell r="A681">
            <v>60000675</v>
          </cell>
          <cell r="B681" t="str">
            <v>Определение лития в водах (ААС методом)</v>
          </cell>
          <cell r="C681" t="str">
            <v>иссл.</v>
          </cell>
          <cell r="D681">
            <v>447.5</v>
          </cell>
          <cell r="E681">
            <v>537</v>
          </cell>
        </row>
        <row r="682">
          <cell r="A682">
            <v>60000679</v>
          </cell>
          <cell r="B682" t="str">
            <v>Исследования воды природной на содержание гидрокарбонатов</v>
          </cell>
          <cell r="C682" t="str">
            <v>иссл.</v>
          </cell>
          <cell r="D682">
            <v>440.83333333333337</v>
          </cell>
          <cell r="E682">
            <v>529</v>
          </cell>
        </row>
        <row r="683">
          <cell r="A683">
            <v>60000680</v>
          </cell>
          <cell r="B683" t="str">
            <v>Исследования воды природной на содержание карбонатов</v>
          </cell>
          <cell r="C683" t="str">
            <v>иссл.</v>
          </cell>
          <cell r="D683">
            <v>274.16666666666669</v>
          </cell>
          <cell r="E683">
            <v>329</v>
          </cell>
        </row>
        <row r="684">
          <cell r="A684">
            <v>60000681</v>
          </cell>
          <cell r="B684" t="str">
            <v>Исследования воды природной на содержание плавающих примесей</v>
          </cell>
          <cell r="C684" t="str">
            <v>иссл.</v>
          </cell>
          <cell r="D684">
            <v>85</v>
          </cell>
          <cell r="E684">
            <v>102</v>
          </cell>
        </row>
        <row r="685">
          <cell r="A685" t="str">
            <v>Определение органолептических и химических показателей дистиллированной воды</v>
          </cell>
          <cell r="B685"/>
          <cell r="C685"/>
          <cell r="D685"/>
          <cell r="E685"/>
        </row>
        <row r="686">
          <cell r="A686">
            <v>60000661</v>
          </cell>
          <cell r="B686" t="str">
            <v>Определение рН в дистиллированной воде</v>
          </cell>
          <cell r="C686" t="str">
            <v>иссл.</v>
          </cell>
          <cell r="D686">
            <v>213.33333333333334</v>
          </cell>
          <cell r="E686">
            <v>256</v>
          </cell>
        </row>
        <row r="687">
          <cell r="A687">
            <v>60000991</v>
          </cell>
          <cell r="B687" t="str">
            <v>Определение сухого остатка после выпаривания в дистиллированной воде</v>
          </cell>
          <cell r="C687" t="str">
            <v>иссл.</v>
          </cell>
          <cell r="D687">
            <v>347.5</v>
          </cell>
          <cell r="E687">
            <v>417</v>
          </cell>
        </row>
        <row r="688">
          <cell r="A688">
            <v>60000992</v>
          </cell>
          <cell r="B688" t="str">
            <v>Определение аммиака и солей аммония в дистиллированной воде</v>
          </cell>
          <cell r="C688" t="str">
            <v>иссл.</v>
          </cell>
          <cell r="D688">
            <v>110.83333333333334</v>
          </cell>
          <cell r="E688">
            <v>133</v>
          </cell>
        </row>
        <row r="689">
          <cell r="A689">
            <v>60000993</v>
          </cell>
          <cell r="B689" t="str">
            <v>Определение нитратов в дистиллированной воде</v>
          </cell>
          <cell r="C689" t="str">
            <v>иссл.</v>
          </cell>
          <cell r="D689">
            <v>145.83333333333334</v>
          </cell>
          <cell r="E689">
            <v>175</v>
          </cell>
        </row>
        <row r="690">
          <cell r="A690">
            <v>60000994</v>
          </cell>
          <cell r="B690" t="str">
            <v>Определение сульфатов в дистиллированной воде</v>
          </cell>
          <cell r="C690" t="str">
            <v>иссл.</v>
          </cell>
          <cell r="D690">
            <v>161.66666666666669</v>
          </cell>
          <cell r="E690">
            <v>194</v>
          </cell>
        </row>
        <row r="691">
          <cell r="A691">
            <v>60000995</v>
          </cell>
          <cell r="B691" t="str">
            <v>Определение хлоридов в дистиллированной воде</v>
          </cell>
          <cell r="C691" t="str">
            <v>иссл.</v>
          </cell>
          <cell r="D691">
            <v>145.83333333333334</v>
          </cell>
          <cell r="E691">
            <v>175</v>
          </cell>
        </row>
        <row r="692">
          <cell r="A692">
            <v>60000996</v>
          </cell>
          <cell r="B692" t="str">
            <v>Определение алюминия в дистиллированной воде</v>
          </cell>
          <cell r="C692" t="str">
            <v>иссл.</v>
          </cell>
          <cell r="D692">
            <v>145.83333333333334</v>
          </cell>
          <cell r="E692">
            <v>175</v>
          </cell>
        </row>
        <row r="693">
          <cell r="A693">
            <v>60000997</v>
          </cell>
          <cell r="B693" t="str">
            <v>Определение железа в дистиллированной воде</v>
          </cell>
          <cell r="C693" t="str">
            <v>иссл.</v>
          </cell>
          <cell r="D693">
            <v>114.16666666666667</v>
          </cell>
          <cell r="E693">
            <v>137</v>
          </cell>
        </row>
        <row r="694">
          <cell r="A694">
            <v>60000998</v>
          </cell>
          <cell r="B694" t="str">
            <v>Определение кальция в дистиллированной воде</v>
          </cell>
          <cell r="C694" t="str">
            <v>иссл.</v>
          </cell>
          <cell r="D694">
            <v>110.83333333333334</v>
          </cell>
          <cell r="E694">
            <v>133</v>
          </cell>
        </row>
        <row r="695">
          <cell r="A695">
            <v>60000999</v>
          </cell>
          <cell r="B695" t="str">
            <v>Определение меди в дистиллированной воде</v>
          </cell>
          <cell r="C695" t="str">
            <v>иссл.</v>
          </cell>
          <cell r="D695">
            <v>130.83333333333334</v>
          </cell>
          <cell r="E695">
            <v>157</v>
          </cell>
        </row>
        <row r="696">
          <cell r="A696">
            <v>60001000</v>
          </cell>
          <cell r="B696" t="str">
            <v>Определение свинца в дистиллированной воде</v>
          </cell>
          <cell r="C696" t="str">
            <v>иссл.</v>
          </cell>
          <cell r="D696">
            <v>130.83333333333334</v>
          </cell>
          <cell r="E696">
            <v>157</v>
          </cell>
        </row>
        <row r="697">
          <cell r="A697">
            <v>60001001</v>
          </cell>
          <cell r="B697" t="str">
            <v>Определение цинка в дистиллированной воде</v>
          </cell>
          <cell r="C697" t="str">
            <v>иссл.</v>
          </cell>
          <cell r="D697">
            <v>130.83333333333334</v>
          </cell>
          <cell r="E697">
            <v>157</v>
          </cell>
        </row>
        <row r="698">
          <cell r="A698">
            <v>60000676</v>
          </cell>
          <cell r="B698" t="str">
            <v>Исследования воды питьевой на содержание суммы NO2 и NO3</v>
          </cell>
          <cell r="C698" t="str">
            <v>иссл.</v>
          </cell>
          <cell r="D698">
            <v>338.33333333333337</v>
          </cell>
          <cell r="E698">
            <v>406</v>
          </cell>
        </row>
        <row r="699">
          <cell r="A699">
            <v>60000677</v>
          </cell>
          <cell r="B699" t="str">
            <v>Исследования воды питьевой на содержание гидрокарбонатов</v>
          </cell>
          <cell r="C699" t="str">
            <v>иссл.</v>
          </cell>
          <cell r="D699">
            <v>377.5</v>
          </cell>
          <cell r="E699">
            <v>453</v>
          </cell>
        </row>
        <row r="700">
          <cell r="A700">
            <v>60000678</v>
          </cell>
          <cell r="B700" t="str">
            <v>Исследования воды питьевой на содержание карбонатов</v>
          </cell>
          <cell r="C700" t="str">
            <v>иссл.</v>
          </cell>
          <cell r="D700">
            <v>342.5</v>
          </cell>
          <cell r="E700">
            <v>411</v>
          </cell>
        </row>
        <row r="701">
          <cell r="A701">
            <v>60000682</v>
          </cell>
          <cell r="B701" t="str">
            <v>Исследования воды питьевой на содержание озона</v>
          </cell>
          <cell r="C701" t="str">
            <v>иссл.</v>
          </cell>
          <cell r="D701">
            <v>337.5</v>
          </cell>
          <cell r="E701">
            <v>405</v>
          </cell>
        </row>
        <row r="702">
          <cell r="A702">
            <v>60001002</v>
          </cell>
          <cell r="B702" t="str">
            <v>Определение веществ, восстанавливающих перманганат калия в дистиллированной воде</v>
          </cell>
          <cell r="C702" t="str">
            <v>иссл.</v>
          </cell>
          <cell r="D702">
            <v>124.16666666666667</v>
          </cell>
          <cell r="E702">
            <v>149</v>
          </cell>
        </row>
        <row r="703">
          <cell r="A703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03"/>
          <cell r="C703"/>
          <cell r="D703"/>
          <cell r="E703"/>
        </row>
        <row r="704">
          <cell r="A704">
            <v>60000503</v>
          </cell>
          <cell r="B704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04" t="str">
            <v>иссл.</v>
          </cell>
          <cell r="D704">
            <v>581.66666666666674</v>
          </cell>
          <cell r="E704">
            <v>698</v>
          </cell>
        </row>
        <row r="705">
          <cell r="A705">
            <v>60000504</v>
          </cell>
          <cell r="B705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05" t="str">
            <v>иссл.</v>
          </cell>
          <cell r="D705">
            <v>581.66666666666674</v>
          </cell>
          <cell r="E705">
            <v>698</v>
          </cell>
        </row>
        <row r="706">
          <cell r="A706">
            <v>60000505</v>
          </cell>
          <cell r="B706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06" t="str">
            <v>иссл.</v>
          </cell>
          <cell r="D706">
            <v>708.33333333333337</v>
          </cell>
          <cell r="E706">
            <v>850</v>
          </cell>
        </row>
        <row r="707">
          <cell r="A707">
            <v>60000507</v>
          </cell>
          <cell r="B707" t="str">
            <v>Определение одного пестицида в продуктах питания и продовольственное сырье методом тонкослойной хроматографии</v>
          </cell>
          <cell r="C707" t="str">
            <v>иссл.</v>
          </cell>
          <cell r="D707">
            <v>740.83333333333337</v>
          </cell>
          <cell r="E707">
            <v>889</v>
          </cell>
        </row>
        <row r="708">
          <cell r="A708">
            <v>60000508</v>
          </cell>
          <cell r="B708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08" t="str">
            <v>иссл.</v>
          </cell>
          <cell r="D708">
            <v>845.83333333333337</v>
          </cell>
          <cell r="E708">
            <v>1015</v>
          </cell>
        </row>
        <row r="709">
          <cell r="A709">
            <v>60000509</v>
          </cell>
          <cell r="B709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9" t="str">
            <v>иссл.</v>
          </cell>
          <cell r="D709">
            <v>719.16666666666674</v>
          </cell>
          <cell r="E709">
            <v>863</v>
          </cell>
        </row>
        <row r="710">
          <cell r="A710">
            <v>60000510</v>
          </cell>
          <cell r="B710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10" t="str">
            <v>иссл.</v>
          </cell>
          <cell r="D710">
            <v>740.83333333333337</v>
          </cell>
          <cell r="E710">
            <v>889</v>
          </cell>
        </row>
        <row r="711">
          <cell r="A711">
            <v>60000512</v>
          </cell>
          <cell r="B711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11" t="str">
            <v>иссл.</v>
          </cell>
          <cell r="D711">
            <v>845.83333333333337</v>
          </cell>
          <cell r="E711">
            <v>1015</v>
          </cell>
        </row>
        <row r="712">
          <cell r="A712">
            <v>60000515</v>
          </cell>
          <cell r="B712" t="str">
            <v>Исследование серы и её препаратов в воздухе фотометрическим методом</v>
          </cell>
          <cell r="C712" t="str">
            <v>иссл.</v>
          </cell>
          <cell r="D712">
            <v>637.5</v>
          </cell>
          <cell r="E712">
            <v>765</v>
          </cell>
        </row>
        <row r="713">
          <cell r="A713">
            <v>60000517</v>
          </cell>
          <cell r="B713" t="str">
            <v>Определение действующего вещества  в дезинфекционных  средствах (концентрированные эмульсии)</v>
          </cell>
          <cell r="C713" t="str">
            <v>иссл.</v>
          </cell>
          <cell r="D713">
            <v>628.33333333333337</v>
          </cell>
          <cell r="E713">
            <v>754</v>
          </cell>
        </row>
        <row r="714">
          <cell r="A714">
            <v>60000665</v>
          </cell>
          <cell r="B714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14" t="str">
            <v>иссл.</v>
          </cell>
          <cell r="D714">
            <v>1377.5</v>
          </cell>
          <cell r="E714">
            <v>1653</v>
          </cell>
        </row>
        <row r="715">
          <cell r="A715">
            <v>60000666</v>
          </cell>
          <cell r="B715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15" t="str">
            <v>иссл.</v>
          </cell>
          <cell r="D715">
            <v>1377.5</v>
          </cell>
          <cell r="E715">
            <v>1653</v>
          </cell>
        </row>
        <row r="716">
          <cell r="A716">
            <v>60000667</v>
          </cell>
          <cell r="B716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16" t="str">
            <v>иссл.</v>
          </cell>
          <cell r="D716">
            <v>1164.1666666666667</v>
          </cell>
          <cell r="E716">
            <v>1397</v>
          </cell>
        </row>
        <row r="717">
          <cell r="A717">
            <v>60000668</v>
          </cell>
          <cell r="B717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17" t="str">
            <v>иссл.</v>
          </cell>
          <cell r="D717">
            <v>1059.1666666666667</v>
          </cell>
          <cell r="E717">
            <v>1271</v>
          </cell>
        </row>
        <row r="718">
          <cell r="A718" t="str">
            <v>Исследования почвы атомно-абсорбционным методом</v>
          </cell>
          <cell r="B718"/>
          <cell r="C718"/>
          <cell r="D718"/>
          <cell r="E718"/>
        </row>
        <row r="719">
          <cell r="A719">
            <v>60000518</v>
          </cell>
          <cell r="B719" t="str">
            <v>Исследование почвы  на содержание меди</v>
          </cell>
          <cell r="C719" t="str">
            <v>иссл.</v>
          </cell>
          <cell r="D719">
            <v>688.33333333333337</v>
          </cell>
          <cell r="E719">
            <v>826</v>
          </cell>
        </row>
        <row r="720">
          <cell r="A720">
            <v>60000519</v>
          </cell>
          <cell r="B720" t="str">
            <v>Исследование почвы  на содержание свинца</v>
          </cell>
          <cell r="C720" t="str">
            <v>иссл.</v>
          </cell>
          <cell r="D720">
            <v>688.33333333333337</v>
          </cell>
          <cell r="E720">
            <v>826</v>
          </cell>
        </row>
        <row r="721">
          <cell r="A721">
            <v>60000520</v>
          </cell>
          <cell r="B721" t="str">
            <v>Исследование почвы  на содержание никеля</v>
          </cell>
          <cell r="C721" t="str">
            <v>иссл.</v>
          </cell>
          <cell r="D721">
            <v>688.33333333333337</v>
          </cell>
          <cell r="E721">
            <v>826</v>
          </cell>
        </row>
        <row r="722">
          <cell r="A722">
            <v>60000521</v>
          </cell>
          <cell r="B722" t="str">
            <v>Исследование почвы на содержание кадмия</v>
          </cell>
          <cell r="C722" t="str">
            <v>иссл.</v>
          </cell>
          <cell r="D722">
            <v>688.33333333333337</v>
          </cell>
          <cell r="E722">
            <v>826</v>
          </cell>
        </row>
        <row r="723">
          <cell r="A723">
            <v>60000522</v>
          </cell>
          <cell r="B723" t="str">
            <v>Исследование почвы  на содержание цинка</v>
          </cell>
          <cell r="C723" t="str">
            <v>иссл.</v>
          </cell>
          <cell r="D723">
            <v>688.33333333333337</v>
          </cell>
          <cell r="E723">
            <v>826</v>
          </cell>
        </row>
        <row r="724">
          <cell r="A724">
            <v>60000523</v>
          </cell>
          <cell r="B724" t="str">
            <v>Исследование почвы атомно-абсорционным методом на содержание хрома</v>
          </cell>
          <cell r="C724" t="str">
            <v>иссл.</v>
          </cell>
          <cell r="D724">
            <v>837.5</v>
          </cell>
          <cell r="E724">
            <v>1005</v>
          </cell>
        </row>
        <row r="725">
          <cell r="A725">
            <v>60000524</v>
          </cell>
          <cell r="B725" t="str">
            <v>Исследование почвы атомно-абсорционным методом на содержание кобальта</v>
          </cell>
          <cell r="C725" t="str">
            <v>иссл.</v>
          </cell>
          <cell r="D725">
            <v>490</v>
          </cell>
          <cell r="E725">
            <v>588</v>
          </cell>
        </row>
        <row r="726">
          <cell r="A726">
            <v>60000525</v>
          </cell>
          <cell r="B726" t="str">
            <v>Исследование почвы флюриметрическим методом на содержание нефтепродуктов</v>
          </cell>
          <cell r="C726" t="str">
            <v>иссл.</v>
          </cell>
          <cell r="D726">
            <v>782.5</v>
          </cell>
          <cell r="E726">
            <v>939</v>
          </cell>
        </row>
        <row r="727">
          <cell r="A727">
            <v>60000527</v>
          </cell>
          <cell r="B727" t="str">
            <v>Определение массовой концентрации ртути в почве</v>
          </cell>
          <cell r="C727" t="str">
            <v>иссл.</v>
          </cell>
          <cell r="D727">
            <v>798.33333333333337</v>
          </cell>
          <cell r="E727">
            <v>958</v>
          </cell>
        </row>
        <row r="728">
          <cell r="A728">
            <v>60000664</v>
          </cell>
          <cell r="B728" t="str">
            <v>Исследование в почве рН</v>
          </cell>
          <cell r="C728" t="str">
            <v>иссл.</v>
          </cell>
          <cell r="D728">
            <v>223.33333333333334</v>
          </cell>
          <cell r="E728">
            <v>268</v>
          </cell>
        </row>
        <row r="729">
          <cell r="A729">
            <v>60000116</v>
          </cell>
          <cell r="B729" t="str">
            <v>Определение марганца в почве</v>
          </cell>
          <cell r="C729" t="str">
            <v>иссл.</v>
          </cell>
          <cell r="D729">
            <v>1142.5</v>
          </cell>
          <cell r="E729">
            <v>1371</v>
          </cell>
        </row>
        <row r="730">
          <cell r="A730">
            <v>60000117</v>
          </cell>
          <cell r="B730" t="str">
            <v>Определение сурьмы в почве</v>
          </cell>
          <cell r="C730" t="str">
            <v>иссл.</v>
          </cell>
          <cell r="D730">
            <v>1146.6666666666667</v>
          </cell>
          <cell r="E730">
            <v>1376</v>
          </cell>
        </row>
        <row r="731">
          <cell r="A731">
            <v>60000118</v>
          </cell>
          <cell r="B731" t="str">
            <v>Определение олова в почве</v>
          </cell>
          <cell r="C731" t="str">
            <v>иссл.</v>
          </cell>
          <cell r="D731">
            <v>1146.6666666666667</v>
          </cell>
          <cell r="E731">
            <v>1376</v>
          </cell>
        </row>
        <row r="732">
          <cell r="A732">
            <v>60000119</v>
          </cell>
          <cell r="B732" t="str">
            <v>Определение железа в почве</v>
          </cell>
          <cell r="C732" t="str">
            <v>иссл.</v>
          </cell>
          <cell r="D732">
            <v>1142.5</v>
          </cell>
          <cell r="E732">
            <v>1371</v>
          </cell>
        </row>
        <row r="733">
          <cell r="A733">
            <v>60000120</v>
          </cell>
          <cell r="B733" t="str">
            <v>Определение селена в почве</v>
          </cell>
          <cell r="C733" t="str">
            <v>иссл.</v>
          </cell>
          <cell r="D733">
            <v>1142.5</v>
          </cell>
          <cell r="E733">
            <v>1371</v>
          </cell>
        </row>
        <row r="734">
          <cell r="A734">
            <v>60000121</v>
          </cell>
          <cell r="B734" t="str">
            <v>Определение мышьяка в почве</v>
          </cell>
          <cell r="C734" t="str">
            <v>иссл.</v>
          </cell>
          <cell r="D734">
            <v>1142.5</v>
          </cell>
          <cell r="E734">
            <v>1371</v>
          </cell>
        </row>
        <row r="735">
          <cell r="A735">
            <v>60000051</v>
          </cell>
          <cell r="B735" t="str">
            <v>Исследование почвы на содержание меди, цинка, свинца, кадмия методом ИВА</v>
          </cell>
          <cell r="C735" t="str">
            <v>проба</v>
          </cell>
          <cell r="D735">
            <v>909.16666666666674</v>
          </cell>
          <cell r="E735">
            <v>1091</v>
          </cell>
        </row>
        <row r="736">
          <cell r="A736">
            <v>60000055</v>
          </cell>
          <cell r="B736" t="str">
            <v>Определение мышьяка в почве методом ИВА</v>
          </cell>
          <cell r="C736" t="str">
            <v>иссл.</v>
          </cell>
          <cell r="D736">
            <v>753.33333333333337</v>
          </cell>
          <cell r="E736">
            <v>904</v>
          </cell>
        </row>
        <row r="737">
          <cell r="A737">
            <v>60000056</v>
          </cell>
          <cell r="B737" t="str">
            <v>Определение ртути в почве методом ИВА</v>
          </cell>
          <cell r="C737" t="str">
            <v>иссл.</v>
          </cell>
          <cell r="D737">
            <v>750</v>
          </cell>
          <cell r="E737">
            <v>900</v>
          </cell>
        </row>
        <row r="738">
          <cell r="A738">
            <v>60000057</v>
          </cell>
          <cell r="B738" t="str">
            <v>Определение марганца в почве методом ИВА</v>
          </cell>
          <cell r="C738" t="str">
            <v>иссл.</v>
          </cell>
          <cell r="D738">
            <v>525.83333333333337</v>
          </cell>
          <cell r="E738">
            <v>631</v>
          </cell>
        </row>
        <row r="739">
          <cell r="A739">
            <v>60000058</v>
          </cell>
          <cell r="B739" t="str">
            <v>Определение кобальта в почве методом ИВА</v>
          </cell>
          <cell r="C739" t="str">
            <v>иссл.</v>
          </cell>
          <cell r="D739">
            <v>406.66666666666669</v>
          </cell>
          <cell r="E739">
            <v>488</v>
          </cell>
        </row>
        <row r="740">
          <cell r="A740">
            <v>60000059</v>
          </cell>
          <cell r="B740" t="str">
            <v>Определение никеля в почве методом ИВА</v>
          </cell>
          <cell r="C740" t="str">
            <v>иссл.</v>
          </cell>
          <cell r="D740">
            <v>406.66666666666669</v>
          </cell>
          <cell r="E740">
            <v>488</v>
          </cell>
        </row>
        <row r="741">
          <cell r="A741">
            <v>60000060</v>
          </cell>
          <cell r="B741" t="str">
            <v>Определение железа в почве методом ИВА</v>
          </cell>
          <cell r="C741" t="str">
            <v>иссл.</v>
          </cell>
          <cell r="D741">
            <v>525.83333333333337</v>
          </cell>
          <cell r="E741">
            <v>631</v>
          </cell>
        </row>
        <row r="742">
          <cell r="A742" t="str">
            <v>Дезинфицирующие средства</v>
          </cell>
          <cell r="B742"/>
          <cell r="C742"/>
          <cell r="D742"/>
          <cell r="E742"/>
        </row>
        <row r="743">
          <cell r="A743">
            <v>60000228</v>
          </cell>
          <cell r="B743" t="str">
            <v>Исследование дез. средства на основе перекиси водорода</v>
          </cell>
          <cell r="C743" t="str">
            <v>иссл.</v>
          </cell>
          <cell r="D743">
            <v>214.16666666666669</v>
          </cell>
          <cell r="E743">
            <v>257</v>
          </cell>
        </row>
        <row r="744">
          <cell r="A744">
            <v>60000230</v>
          </cell>
          <cell r="B744" t="str">
            <v>Исследование дез. средств на основе ЧАС (алкил диметил бензинаммония хлорида)</v>
          </cell>
          <cell r="C744" t="str">
            <v>иссл.</v>
          </cell>
          <cell r="D744">
            <v>930</v>
          </cell>
          <cell r="E744">
            <v>1116</v>
          </cell>
        </row>
        <row r="745">
          <cell r="A745">
            <v>60000419</v>
          </cell>
          <cell r="B745" t="str">
            <v>Исследование дез. средств на основе хлора, кислорода</v>
          </cell>
          <cell r="C745" t="str">
            <v>иссл.</v>
          </cell>
          <cell r="D745">
            <v>231.66666666666669</v>
          </cell>
          <cell r="E745">
            <v>278</v>
          </cell>
        </row>
        <row r="746">
          <cell r="A746">
            <v>60000420</v>
          </cell>
          <cell r="B746" t="str">
            <v>Исследование дез.средства N,N-бис (3-аминопропил) додециламина</v>
          </cell>
          <cell r="C746" t="str">
            <v>иссл.</v>
          </cell>
          <cell r="D746">
            <v>191.66666666666669</v>
          </cell>
          <cell r="E746">
            <v>230</v>
          </cell>
        </row>
        <row r="747">
          <cell r="A747">
            <v>60000422</v>
          </cell>
          <cell r="B747" t="str">
            <v>Исследование дезинфицирующих средств на щелочные компоненты</v>
          </cell>
          <cell r="C747" t="str">
            <v>иссл.</v>
          </cell>
          <cell r="D747">
            <v>288.33333333333337</v>
          </cell>
          <cell r="E747">
            <v>346</v>
          </cell>
        </row>
        <row r="748">
          <cell r="A748" t="str">
            <v>Химическое исследование атмосферного воздуха и воздуха непроизводственных помещений</v>
          </cell>
          <cell r="B748"/>
          <cell r="C748"/>
          <cell r="D748"/>
          <cell r="E748"/>
        </row>
        <row r="749">
          <cell r="A749">
            <v>60000001</v>
          </cell>
          <cell r="B74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49" t="str">
            <v>иссл.</v>
          </cell>
          <cell r="D749">
            <v>291.66666666666669</v>
          </cell>
          <cell r="E749">
            <v>350</v>
          </cell>
        </row>
        <row r="750">
          <cell r="A750">
            <v>60000002</v>
          </cell>
          <cell r="B75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50" t="str">
            <v>иссл.</v>
          </cell>
          <cell r="D750">
            <v>311.66666666666669</v>
          </cell>
          <cell r="E750">
            <v>374</v>
          </cell>
        </row>
        <row r="751">
          <cell r="A751">
            <v>60000004</v>
          </cell>
          <cell r="B751" t="str">
            <v>Определение массовой концентрации суммы предельных углеводородов С12-С19 в атмосферном воздухе</v>
          </cell>
          <cell r="C751" t="str">
            <v>иссл.</v>
          </cell>
          <cell r="D751">
            <v>891.66666666666674</v>
          </cell>
          <cell r="E751">
            <v>1070</v>
          </cell>
        </row>
        <row r="752">
          <cell r="A752">
            <v>60000528</v>
          </cell>
          <cell r="B75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52" t="str">
            <v>иссл.</v>
          </cell>
          <cell r="D752">
            <v>270.83333333333337</v>
          </cell>
          <cell r="E752">
            <v>325</v>
          </cell>
        </row>
        <row r="753">
          <cell r="A753">
            <v>60000529</v>
          </cell>
          <cell r="B753" t="str">
            <v>Определение концентрации  диоксида  азота в атмосферном воздухе и воздухе непроизводственных помещений *</v>
          </cell>
          <cell r="C753" t="str">
            <v>иссл.</v>
          </cell>
          <cell r="D753">
            <v>215</v>
          </cell>
          <cell r="E753">
            <v>258</v>
          </cell>
        </row>
        <row r="754">
          <cell r="A754">
            <v>60000530</v>
          </cell>
          <cell r="B754" t="str">
            <v>Определение концентрации  фенола в атмосферном воздухе и воздухе непроизводственных помещений*</v>
          </cell>
          <cell r="C754" t="str">
            <v>иссл.</v>
          </cell>
          <cell r="D754">
            <v>183.33333333333334</v>
          </cell>
          <cell r="E754">
            <v>220</v>
          </cell>
        </row>
        <row r="755">
          <cell r="A755">
            <v>60000531</v>
          </cell>
          <cell r="B755" t="str">
            <v>Определение концентрации  формальдегида в атмосферном воздухе и воздухе непроизводственных помещений*</v>
          </cell>
          <cell r="C755" t="str">
            <v>иссл.</v>
          </cell>
          <cell r="D755">
            <v>205</v>
          </cell>
          <cell r="E755">
            <v>246</v>
          </cell>
        </row>
        <row r="756">
          <cell r="A756">
            <v>60000532</v>
          </cell>
          <cell r="B756" t="str">
            <v>Определение концентрации  серной кислоты в атмосферном воздухе и воздухе непроизводственных помещений*</v>
          </cell>
          <cell r="C756" t="str">
            <v>иссл.</v>
          </cell>
          <cell r="D756">
            <v>195</v>
          </cell>
          <cell r="E756">
            <v>234</v>
          </cell>
        </row>
        <row r="757">
          <cell r="A757">
            <v>60000533</v>
          </cell>
          <cell r="B757" t="str">
            <v>Определение концентрации  сероводорода в атмосферном воздухе и воздухе непроизводственных помещений*</v>
          </cell>
          <cell r="C757" t="str">
            <v>иссл.</v>
          </cell>
          <cell r="D757">
            <v>215</v>
          </cell>
          <cell r="E757">
            <v>258</v>
          </cell>
        </row>
        <row r="758">
          <cell r="A758">
            <v>60000534</v>
          </cell>
          <cell r="B758" t="str">
            <v>Определение концентрации  двуокиси марганца в атмосферном воздухе и воздухе производственных помещений*</v>
          </cell>
          <cell r="C758" t="str">
            <v>иссл.</v>
          </cell>
          <cell r="D758">
            <v>327.5</v>
          </cell>
          <cell r="E758">
            <v>393</v>
          </cell>
        </row>
        <row r="759">
          <cell r="A759">
            <v>60000535</v>
          </cell>
          <cell r="B759" t="str">
            <v>Определение концентрации  ванадия в атмосферном воздухе*</v>
          </cell>
          <cell r="C759" t="str">
            <v>иссл.</v>
          </cell>
          <cell r="D759">
            <v>327.5</v>
          </cell>
          <cell r="E759">
            <v>393</v>
          </cell>
        </row>
        <row r="760">
          <cell r="A760">
            <v>60000035</v>
          </cell>
          <cell r="B760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60" t="str">
            <v>иссл.</v>
          </cell>
          <cell r="D760">
            <v>375</v>
          </cell>
          <cell r="E760">
            <v>450</v>
          </cell>
        </row>
        <row r="761">
          <cell r="A761">
            <v>60000537</v>
          </cell>
          <cell r="B76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61" t="str">
            <v>иссл.</v>
          </cell>
          <cell r="D761">
            <v>173.33333333333334</v>
          </cell>
          <cell r="E761">
            <v>208</v>
          </cell>
        </row>
        <row r="762">
          <cell r="A762">
            <v>60000538</v>
          </cell>
          <cell r="B762" t="str">
            <v>Определение концентрации  хлора в атмосферном воздухе и воздухе непроизводственных помещений*</v>
          </cell>
          <cell r="C762" t="str">
            <v>иссл.</v>
          </cell>
          <cell r="D762">
            <v>208.33333333333334</v>
          </cell>
          <cell r="E762">
            <v>250</v>
          </cell>
        </row>
        <row r="763">
          <cell r="A763">
            <v>60000539</v>
          </cell>
          <cell r="B763" t="str">
            <v>Определение концентрации окиси углерода в атмосферном воздухе и воздухе непроизводственных помещений*</v>
          </cell>
          <cell r="C763" t="str">
            <v>иссл.</v>
          </cell>
          <cell r="D763">
            <v>282.5</v>
          </cell>
          <cell r="E763">
            <v>339</v>
          </cell>
        </row>
        <row r="764">
          <cell r="A764">
            <v>60000540</v>
          </cell>
          <cell r="B764" t="str">
            <v>Определение концентрации  свинца в атмосферном воздухе и в воздухе закрытых непроизводственных помещений*</v>
          </cell>
          <cell r="C764" t="str">
            <v>иссл.</v>
          </cell>
          <cell r="D764">
            <v>494.16666666666669</v>
          </cell>
          <cell r="E764">
            <v>593</v>
          </cell>
        </row>
        <row r="765">
          <cell r="A765">
            <v>60000541</v>
          </cell>
          <cell r="B76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65" t="str">
            <v>иссл.</v>
          </cell>
          <cell r="D765">
            <v>410</v>
          </cell>
          <cell r="E765">
            <v>492</v>
          </cell>
        </row>
        <row r="766">
          <cell r="A766">
            <v>60000542</v>
          </cell>
          <cell r="B766" t="str">
            <v>Определение концентрации  аммиака в атмосферном воздухе и воздухе непроизводственных помещений*</v>
          </cell>
          <cell r="C766" t="str">
            <v>иссл.</v>
          </cell>
          <cell r="D766">
            <v>358.33333333333337</v>
          </cell>
          <cell r="E766">
            <v>430</v>
          </cell>
        </row>
        <row r="767">
          <cell r="A767">
            <v>60000543</v>
          </cell>
          <cell r="B767" t="str">
            <v>Определение концентрации  ртути в атмосферном воздухе*</v>
          </cell>
          <cell r="C767" t="str">
            <v>иссл.</v>
          </cell>
          <cell r="D767">
            <v>358.33333333333337</v>
          </cell>
          <cell r="E767">
            <v>430</v>
          </cell>
        </row>
        <row r="768">
          <cell r="A768">
            <v>60000544</v>
          </cell>
          <cell r="B768" t="str">
            <v>Хромато-масс-спектрометрическое определение полициклических ароматических углеводородов в воздухе</v>
          </cell>
          <cell r="C768" t="str">
            <v>иссл.</v>
          </cell>
          <cell r="D768">
            <v>1250</v>
          </cell>
          <cell r="E768">
            <v>1500</v>
          </cell>
        </row>
        <row r="769">
          <cell r="A769">
            <v>60000545</v>
          </cell>
          <cell r="B769" t="str">
            <v>Определение оксида азота в атмосферном воздухе и воздухе непроизводственных помещений*</v>
          </cell>
          <cell r="C769" t="str">
            <v>иссл.</v>
          </cell>
          <cell r="D769">
            <v>267.5</v>
          </cell>
          <cell r="E769">
            <v>321</v>
          </cell>
        </row>
        <row r="770">
          <cell r="A770">
            <v>60000546</v>
          </cell>
          <cell r="B770" t="str">
            <v>Выезд на отбор проб</v>
          </cell>
          <cell r="C770" t="str">
            <v>иссл.</v>
          </cell>
          <cell r="D770">
            <v>333.33333333333337</v>
          </cell>
          <cell r="E770">
            <v>400</v>
          </cell>
        </row>
        <row r="771">
          <cell r="A771">
            <v>60001003</v>
          </cell>
          <cell r="B771" t="str">
            <v>Определение концентрации фенола в воздухе непроизводственных помещений*</v>
          </cell>
          <cell r="C771" t="str">
            <v>иссл.</v>
          </cell>
          <cell r="D771">
            <v>335</v>
          </cell>
          <cell r="E771">
            <v>402</v>
          </cell>
        </row>
        <row r="772">
          <cell r="A772">
            <v>60001004</v>
          </cell>
          <cell r="B772" t="str">
            <v>Определение концентрации хрома ( VI ) оксида в атмосферном воздухе и воздухе непроизводственных помещений*</v>
          </cell>
          <cell r="C772" t="str">
            <v>иссл.</v>
          </cell>
          <cell r="D772">
            <v>247.5</v>
          </cell>
          <cell r="E772">
            <v>297</v>
          </cell>
        </row>
        <row r="773">
          <cell r="A773">
            <v>60000670</v>
          </cell>
          <cell r="B773" t="str">
            <v>Определение концентрации акролеина в атмосферном воздухе и воздухе замкнутых непроизводственных помещений</v>
          </cell>
          <cell r="C773" t="str">
            <v>иссл.</v>
          </cell>
          <cell r="D773">
            <v>329.16666666666669</v>
          </cell>
          <cell r="E773">
            <v>395</v>
          </cell>
        </row>
        <row r="774">
          <cell r="A774">
            <v>60000671</v>
          </cell>
          <cell r="B774" t="str">
            <v>Определение концентрации цинка в атмосферном воздухе и воздухе замкнутых непроизводственных помещений</v>
          </cell>
          <cell r="C774" t="str">
            <v>иссл.</v>
          </cell>
          <cell r="D774">
            <v>596.66666666666674</v>
          </cell>
          <cell r="E774">
            <v>716</v>
          </cell>
        </row>
        <row r="775">
          <cell r="A775">
            <v>60000672</v>
          </cell>
          <cell r="B775" t="str">
            <v>Определение концентрации кадмия в атмосферном воздухе и воздухе замкнутых непроизводственных помещений</v>
          </cell>
          <cell r="C775" t="str">
            <v>иссл.</v>
          </cell>
          <cell r="D775">
            <v>596.66666666666674</v>
          </cell>
          <cell r="E775">
            <v>716</v>
          </cell>
        </row>
        <row r="776">
          <cell r="A776">
            <v>60000673</v>
          </cell>
          <cell r="B776" t="str">
            <v>Определение концентрации меди в атмосферном воздухе и воздухе замкнутых непроизводственных помещений</v>
          </cell>
          <cell r="C776" t="str">
            <v>иссл.</v>
          </cell>
          <cell r="D776">
            <v>596.66666666666674</v>
          </cell>
          <cell r="E776">
            <v>716</v>
          </cell>
        </row>
        <row r="777">
          <cell r="A777">
            <v>60000674</v>
          </cell>
          <cell r="B777" t="str">
            <v>Определение концентрации никеля в атмосферном воздухе и воздухе замкнутых непроизводственных помещений</v>
          </cell>
          <cell r="C777" t="str">
            <v>иссл.</v>
          </cell>
          <cell r="D777">
            <v>596.66666666666674</v>
          </cell>
          <cell r="E777">
            <v>716</v>
          </cell>
        </row>
        <row r="778">
          <cell r="A778">
            <v>60000691</v>
          </cell>
          <cell r="B77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78" t="str">
            <v>иссл.</v>
          </cell>
          <cell r="D778">
            <v>276.66666666666669</v>
          </cell>
          <cell r="E778">
            <v>332</v>
          </cell>
        </row>
        <row r="779">
          <cell r="A779">
            <v>60000693</v>
          </cell>
          <cell r="B779" t="str">
            <v>Определение железа в атмосферном воздухе и воздухе непроизводственных помещений</v>
          </cell>
          <cell r="C779" t="str">
            <v>иссл.</v>
          </cell>
          <cell r="D779">
            <v>672.5</v>
          </cell>
          <cell r="E779">
            <v>807</v>
          </cell>
        </row>
        <row r="780">
          <cell r="A780">
            <v>60000694</v>
          </cell>
          <cell r="B780" t="str">
            <v>Определение никотина в атмосферном воздухе и воздухе непроизводственных помещений</v>
          </cell>
          <cell r="C780" t="str">
            <v>иссл.</v>
          </cell>
          <cell r="D780">
            <v>1343.3333333333335</v>
          </cell>
          <cell r="E780">
            <v>1612</v>
          </cell>
        </row>
        <row r="781">
          <cell r="A781">
            <v>60000695</v>
          </cell>
          <cell r="B781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81" t="str">
            <v>вещество</v>
          </cell>
          <cell r="D781">
            <v>398.33333333333337</v>
          </cell>
          <cell r="E781">
            <v>478</v>
          </cell>
        </row>
        <row r="782">
          <cell r="A782" t="str">
            <v>Химическое исследование воздуха рабочей заны экспресс-методом</v>
          </cell>
          <cell r="B782"/>
          <cell r="C782"/>
          <cell r="D782"/>
          <cell r="E782"/>
        </row>
        <row r="783">
          <cell r="A783">
            <v>60000610</v>
          </cell>
          <cell r="B783" t="str">
            <v>Определение концентрации окислов азота экспресс методом в воздухе рабочей зоны</v>
          </cell>
          <cell r="C783" t="str">
            <v>иссл.</v>
          </cell>
          <cell r="D783">
            <v>614.16666666666674</v>
          </cell>
          <cell r="E783">
            <v>737</v>
          </cell>
        </row>
        <row r="784">
          <cell r="A784">
            <v>60000611</v>
          </cell>
          <cell r="B784" t="str">
            <v>Определение концентрации  аммиака экспресс методом в воздухе рабочей зоны</v>
          </cell>
          <cell r="C784" t="str">
            <v>иссл.</v>
          </cell>
          <cell r="D784">
            <v>614.16666666666674</v>
          </cell>
          <cell r="E784">
            <v>737</v>
          </cell>
        </row>
        <row r="785">
          <cell r="A785">
            <v>60000612</v>
          </cell>
          <cell r="B785" t="str">
            <v>Определение концентрации  акролеина экспресс методом в воздухе рабочей зоны</v>
          </cell>
          <cell r="C785" t="str">
            <v>иссл.</v>
          </cell>
          <cell r="D785">
            <v>614.16666666666674</v>
          </cell>
          <cell r="E785">
            <v>737</v>
          </cell>
        </row>
        <row r="786">
          <cell r="A786">
            <v>60000613</v>
          </cell>
          <cell r="B786" t="str">
            <v>Определение концентрации ацетона экспресс методом в воздухе рабочей зоны</v>
          </cell>
          <cell r="C786" t="str">
            <v>иссл.</v>
          </cell>
          <cell r="D786">
            <v>614.16666666666674</v>
          </cell>
          <cell r="E786">
            <v>737</v>
          </cell>
        </row>
        <row r="787">
          <cell r="A787">
            <v>60000614</v>
          </cell>
          <cell r="B787" t="str">
            <v>Определение концентрации бензола экспресс методом в воздухе рабочей зоны</v>
          </cell>
          <cell r="C787" t="str">
            <v>иссл.</v>
          </cell>
          <cell r="D787">
            <v>614.16666666666674</v>
          </cell>
          <cell r="E787">
            <v>737</v>
          </cell>
        </row>
        <row r="788">
          <cell r="A788">
            <v>60000615</v>
          </cell>
          <cell r="B788" t="str">
            <v>Определение концентрации бензина экспресс методом в воздухе рабочей зоны</v>
          </cell>
          <cell r="C788" t="str">
            <v>иссл.</v>
          </cell>
          <cell r="D788">
            <v>614.16666666666674</v>
          </cell>
          <cell r="E788">
            <v>737</v>
          </cell>
        </row>
        <row r="789">
          <cell r="A789">
            <v>60000616</v>
          </cell>
          <cell r="B789" t="str">
            <v>Определение концентрации гексана экспресс методом в воздухе рабочей зоны</v>
          </cell>
          <cell r="C789" t="str">
            <v>иссл.</v>
          </cell>
          <cell r="D789">
            <v>614.16666666666674</v>
          </cell>
          <cell r="E789">
            <v>737</v>
          </cell>
        </row>
        <row r="790">
          <cell r="A790">
            <v>60000617</v>
          </cell>
          <cell r="B790" t="str">
            <v>Определение концентрации спирта (изо)пропилового экспресс методом в воздухе рабочей зоны</v>
          </cell>
          <cell r="C790" t="str">
            <v>иссл.</v>
          </cell>
          <cell r="D790">
            <v>614.16666666666674</v>
          </cell>
          <cell r="E790">
            <v>737</v>
          </cell>
        </row>
        <row r="791">
          <cell r="A791">
            <v>60000618</v>
          </cell>
          <cell r="B791" t="str">
            <v>Определение концентрации ксилола экспресс методом в воздухе рабочей зоны</v>
          </cell>
          <cell r="C791" t="str">
            <v>иссл.</v>
          </cell>
          <cell r="D791">
            <v>614.16666666666674</v>
          </cell>
          <cell r="E791">
            <v>737</v>
          </cell>
        </row>
        <row r="792">
          <cell r="A792">
            <v>60000619</v>
          </cell>
          <cell r="B792" t="str">
            <v>Определение концентрации озона экспресс методом в воздухе рабочей зоны</v>
          </cell>
          <cell r="C792" t="str">
            <v>иссл.</v>
          </cell>
          <cell r="D792">
            <v>614.16666666666674</v>
          </cell>
          <cell r="E792">
            <v>737</v>
          </cell>
        </row>
        <row r="793">
          <cell r="A793">
            <v>60000620</v>
          </cell>
          <cell r="B793" t="str">
            <v>Определение концентрации толуола экспресс методом в воздухе рабочей зоны</v>
          </cell>
          <cell r="C793" t="str">
            <v>иссл.</v>
          </cell>
          <cell r="D793">
            <v>614.16666666666674</v>
          </cell>
          <cell r="E793">
            <v>737</v>
          </cell>
        </row>
        <row r="794">
          <cell r="A794">
            <v>60000621</v>
          </cell>
          <cell r="B794" t="str">
            <v>Определение концентрации уайт-спирита экспресс методом в воздухе рабочей зоны</v>
          </cell>
          <cell r="C794" t="str">
            <v>иссл.</v>
          </cell>
          <cell r="D794">
            <v>614.16666666666674</v>
          </cell>
          <cell r="E794">
            <v>737</v>
          </cell>
        </row>
        <row r="795">
          <cell r="A795">
            <v>60000622</v>
          </cell>
          <cell r="B795" t="str">
            <v>Определение концентрации оксида углерода (угарного газа) экспресс методом в воздухе рабочей зоны</v>
          </cell>
          <cell r="C795" t="str">
            <v>иссл.</v>
          </cell>
          <cell r="D795">
            <v>614.16666666666674</v>
          </cell>
          <cell r="E795">
            <v>737</v>
          </cell>
        </row>
        <row r="796">
          <cell r="A796">
            <v>60000623</v>
          </cell>
          <cell r="B796" t="str">
            <v>Определение концентрации диоксида углерода экспресс методом в воздухе рабочей зоны</v>
          </cell>
          <cell r="C796" t="str">
            <v>иссл.</v>
          </cell>
          <cell r="D796">
            <v>614.16666666666674</v>
          </cell>
          <cell r="E796">
            <v>737</v>
          </cell>
        </row>
        <row r="797">
          <cell r="A797">
            <v>60000624</v>
          </cell>
          <cell r="B797" t="str">
            <v>Определение концентрации углерода четыреххлористого экспресс методом в воздухе рабочей зоны</v>
          </cell>
          <cell r="C797" t="str">
            <v>иссл.</v>
          </cell>
          <cell r="D797">
            <v>614.16666666666674</v>
          </cell>
          <cell r="E797">
            <v>737</v>
          </cell>
        </row>
        <row r="798">
          <cell r="A798">
            <v>60000625</v>
          </cell>
          <cell r="B798" t="str">
            <v>Определение концентрации уксусной кислоты  экспресс методом в воздухе рабочей зоны</v>
          </cell>
          <cell r="C798" t="str">
            <v>иссл.</v>
          </cell>
          <cell r="D798">
            <v>614.16666666666674</v>
          </cell>
          <cell r="E798">
            <v>737</v>
          </cell>
        </row>
        <row r="799">
          <cell r="A799">
            <v>60000626</v>
          </cell>
          <cell r="B799" t="str">
            <v>Определение концентрации углеводородов нефти экспресс методом в воздухе рабочей зоны</v>
          </cell>
          <cell r="C799" t="str">
            <v>иссл.</v>
          </cell>
          <cell r="D799">
            <v>614.16666666666674</v>
          </cell>
          <cell r="E799">
            <v>737</v>
          </cell>
        </row>
        <row r="800">
          <cell r="A800">
            <v>60000628</v>
          </cell>
          <cell r="B800" t="str">
            <v>Определение концентрации хлора экспресс методом в воздухе рабочей зоны</v>
          </cell>
          <cell r="C800" t="str">
            <v>иссл.</v>
          </cell>
          <cell r="D800">
            <v>614.16666666666674</v>
          </cell>
          <cell r="E800">
            <v>737</v>
          </cell>
        </row>
        <row r="801">
          <cell r="A801">
            <v>60000629</v>
          </cell>
          <cell r="B801" t="str">
            <v>Определение концентрации соляной кислоты (хлороводорода) экспресс методом в воздухе рабочей зоны</v>
          </cell>
          <cell r="C801" t="str">
            <v>иссл.</v>
          </cell>
          <cell r="D801">
            <v>614.16666666666674</v>
          </cell>
          <cell r="E801">
            <v>737</v>
          </cell>
        </row>
        <row r="802">
          <cell r="A802">
            <v>60000630</v>
          </cell>
          <cell r="B802" t="str">
            <v>Определение концентрации этанола экспресс методом в воздухе рабочей зоны</v>
          </cell>
          <cell r="C802" t="str">
            <v>иссл.</v>
          </cell>
          <cell r="D802">
            <v>614.16666666666674</v>
          </cell>
          <cell r="E802">
            <v>737</v>
          </cell>
        </row>
        <row r="803">
          <cell r="A803">
            <v>60000631</v>
          </cell>
          <cell r="B803" t="str">
            <v>Определение концентрации диэтилового эфира экспресс методом в воздухе рабочей зоны</v>
          </cell>
          <cell r="C803" t="str">
            <v>иссл.</v>
          </cell>
          <cell r="D803">
            <v>614.16666666666674</v>
          </cell>
          <cell r="E803">
            <v>737</v>
          </cell>
        </row>
        <row r="804">
          <cell r="A804">
            <v>60000632</v>
          </cell>
          <cell r="B804" t="str">
            <v>Определение концентрации хлороформа экспресс методом в воздухе рабочей зоны</v>
          </cell>
          <cell r="C804" t="str">
            <v>иссл.</v>
          </cell>
          <cell r="D804">
            <v>614.16666666666674</v>
          </cell>
          <cell r="E804">
            <v>737</v>
          </cell>
        </row>
        <row r="805">
          <cell r="A805">
            <v>60000633</v>
          </cell>
          <cell r="B805" t="str">
            <v>Определение концентрации сернистого ангидрида ( диоксида серы) экспресс методом в воздухе рабочей зоны</v>
          </cell>
          <cell r="C805" t="str">
            <v>иссл.</v>
          </cell>
          <cell r="D805">
            <v>614.16666666666674</v>
          </cell>
          <cell r="E805">
            <v>737</v>
          </cell>
        </row>
        <row r="806">
          <cell r="A806">
            <v>60000634</v>
          </cell>
          <cell r="B806" t="str">
            <v>Определение концентрации винилхлорида экспресс методом в воздухе рабочей зоны</v>
          </cell>
          <cell r="C806" t="str">
            <v>иссл.</v>
          </cell>
          <cell r="D806">
            <v>614.16666666666674</v>
          </cell>
          <cell r="E806">
            <v>737</v>
          </cell>
        </row>
        <row r="807">
          <cell r="A807">
            <v>60000635</v>
          </cell>
          <cell r="B807" t="str">
            <v>Определение концентрации керосина экспресс методом в воздухе рабочей зоны</v>
          </cell>
          <cell r="C807" t="str">
            <v>иссл.</v>
          </cell>
          <cell r="D807">
            <v>614.16666666666674</v>
          </cell>
          <cell r="E807">
            <v>737</v>
          </cell>
        </row>
        <row r="808">
          <cell r="A808">
            <v>60000638</v>
          </cell>
          <cell r="B808" t="str">
            <v>Определение концентрации стирола экспресс методом в воздухе рабочей зоны</v>
          </cell>
          <cell r="C808" t="str">
            <v>иссл.</v>
          </cell>
          <cell r="D808">
            <v>614.16666666666674</v>
          </cell>
          <cell r="E808">
            <v>737</v>
          </cell>
        </row>
        <row r="809">
          <cell r="A809">
            <v>60000639</v>
          </cell>
          <cell r="B809" t="str">
            <v>Определение концентрации азотной кислоты (диоксида азота) экспресс методом в воздухе рабочей зоны</v>
          </cell>
          <cell r="C809" t="str">
            <v>иссл.</v>
          </cell>
          <cell r="D809">
            <v>614.16666666666674</v>
          </cell>
          <cell r="E809">
            <v>737</v>
          </cell>
        </row>
        <row r="810">
          <cell r="A810">
            <v>60000641</v>
          </cell>
          <cell r="B810" t="str">
            <v>Определение концентрации фтористого водорода экспресс методом в воздухе рабочей зоны</v>
          </cell>
          <cell r="C810" t="str">
            <v>иссл.</v>
          </cell>
          <cell r="D810">
            <v>614.16666666666674</v>
          </cell>
          <cell r="E810">
            <v>737</v>
          </cell>
        </row>
        <row r="811">
          <cell r="A811">
            <v>60000643</v>
          </cell>
          <cell r="B811" t="str">
            <v>Определение концентрации трихлорэтилена экспресс методом в воздухе рабочей зоны</v>
          </cell>
          <cell r="C811" t="str">
            <v>иссл.</v>
          </cell>
          <cell r="D811">
            <v>614.16666666666674</v>
          </cell>
          <cell r="E811">
            <v>737</v>
          </cell>
        </row>
        <row r="812">
          <cell r="A812">
            <v>60000644</v>
          </cell>
          <cell r="B812" t="str">
            <v>Определение концентрации сероводорода экспресс методом в воздухе рабочей зоны</v>
          </cell>
          <cell r="C812" t="str">
            <v>иссл.</v>
          </cell>
          <cell r="D812">
            <v>614.16666666666674</v>
          </cell>
          <cell r="E812">
            <v>737</v>
          </cell>
        </row>
        <row r="813">
          <cell r="A813">
            <v>60001320</v>
          </cell>
          <cell r="B813" t="str">
            <v>Определение концентрации фенола экспресс методом в воздухе рабочей зоны</v>
          </cell>
          <cell r="C813" t="str">
            <v>иссл.</v>
          </cell>
          <cell r="D813">
            <v>614.16666666666674</v>
          </cell>
          <cell r="E813">
            <v>737</v>
          </cell>
        </row>
        <row r="814">
          <cell r="A814">
            <v>60001321</v>
          </cell>
          <cell r="B814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14" t="str">
            <v>иссл.</v>
          </cell>
          <cell r="D814">
            <v>6276.666666666667</v>
          </cell>
          <cell r="E814">
            <v>7532</v>
          </cell>
        </row>
        <row r="815">
          <cell r="A815">
            <v>60001322</v>
          </cell>
          <cell r="B815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15" t="str">
            <v>иссл.</v>
          </cell>
          <cell r="D815">
            <v>6276.666666666667</v>
          </cell>
          <cell r="E815">
            <v>7532</v>
          </cell>
        </row>
        <row r="816">
          <cell r="A816">
            <v>60000627</v>
          </cell>
          <cell r="B816" t="str">
            <v>Определение концентрации формальдегида экспресс методом в воздухе рабочей зоны</v>
          </cell>
          <cell r="C816" t="str">
            <v>иссл.</v>
          </cell>
          <cell r="D816">
            <v>614.16666666666674</v>
          </cell>
          <cell r="E816">
            <v>737</v>
          </cell>
        </row>
        <row r="817">
          <cell r="A817">
            <v>60000564</v>
          </cell>
          <cell r="B817" t="str">
            <v>Определение концентрации скипидара в воздухе рабочей зоны</v>
          </cell>
          <cell r="C817" t="str">
            <v>иссл.</v>
          </cell>
          <cell r="D817">
            <v>342.5</v>
          </cell>
          <cell r="E817">
            <v>411</v>
          </cell>
        </row>
        <row r="818">
          <cell r="A818" t="str">
            <v>Химическое исследование воздуха рабочей зоны</v>
          </cell>
          <cell r="B818"/>
          <cell r="C818"/>
          <cell r="D818"/>
          <cell r="E818"/>
        </row>
        <row r="819">
          <cell r="A819">
            <v>60000547</v>
          </cell>
          <cell r="B819" t="str">
            <v>Определение концентрации азота диоксида (азотная кислота) в воздухе рабочей зоны</v>
          </cell>
          <cell r="C819" t="str">
            <v>иссл.</v>
          </cell>
          <cell r="D819">
            <v>244.16666666666669</v>
          </cell>
          <cell r="E819">
            <v>293</v>
          </cell>
        </row>
        <row r="820">
          <cell r="A820">
            <v>60000548</v>
          </cell>
          <cell r="B820" t="str">
            <v>Определение концентрации железа оксида в воздухе рабочей зоны</v>
          </cell>
          <cell r="C820" t="str">
            <v>иссл.</v>
          </cell>
          <cell r="D820">
            <v>380.83333333333337</v>
          </cell>
          <cell r="E820">
            <v>457</v>
          </cell>
        </row>
        <row r="821">
          <cell r="A821">
            <v>60000549</v>
          </cell>
          <cell r="B821" t="str">
            <v>Определение концентрации хлористого водорода  (соляная кислота) в воздухе рабочей зоны</v>
          </cell>
          <cell r="C821" t="str">
            <v>иссл.</v>
          </cell>
          <cell r="D821">
            <v>285</v>
          </cell>
          <cell r="E821">
            <v>342</v>
          </cell>
        </row>
        <row r="822">
          <cell r="A822">
            <v>60000550</v>
          </cell>
          <cell r="B822" t="str">
            <v>Определение концентрации серной кислоты в воздухе рабочей зоны</v>
          </cell>
          <cell r="C822" t="str">
            <v>иссл.</v>
          </cell>
          <cell r="D822">
            <v>223.33333333333334</v>
          </cell>
          <cell r="E822">
            <v>268</v>
          </cell>
        </row>
        <row r="823">
          <cell r="A823">
            <v>60000551</v>
          </cell>
          <cell r="B823" t="str">
            <v>Определение концентрации уксусной кислоты в воздухе рабочей зоны</v>
          </cell>
          <cell r="C823" t="str">
            <v>иссл.</v>
          </cell>
          <cell r="D823">
            <v>110.83333333333334</v>
          </cell>
          <cell r="E823">
            <v>133</v>
          </cell>
        </row>
        <row r="824">
          <cell r="A824">
            <v>60000552</v>
          </cell>
          <cell r="B824" t="str">
            <v>Определение концентрации кремния в воздухе рабочей зоны</v>
          </cell>
          <cell r="C824" t="str">
            <v>иссл.</v>
          </cell>
          <cell r="D824">
            <v>579.16666666666674</v>
          </cell>
          <cell r="E824">
            <v>695</v>
          </cell>
        </row>
        <row r="825">
          <cell r="A825">
            <v>60000553</v>
          </cell>
          <cell r="B825" t="str">
            <v>Определение концентрации марганца в воздухе рабочей зоны</v>
          </cell>
          <cell r="C825" t="str">
            <v>иссл.</v>
          </cell>
          <cell r="D825">
            <v>380.83333333333337</v>
          </cell>
          <cell r="E825">
            <v>457</v>
          </cell>
        </row>
        <row r="826">
          <cell r="A826">
            <v>60000554</v>
          </cell>
          <cell r="B826" t="str">
            <v>Определение концентрации масла минерального в воздухе рабочей зоны</v>
          </cell>
          <cell r="C826" t="str">
            <v>иссл.</v>
          </cell>
          <cell r="D826">
            <v>150.83333333333334</v>
          </cell>
          <cell r="E826">
            <v>181</v>
          </cell>
        </row>
        <row r="827">
          <cell r="A827">
            <v>60000555</v>
          </cell>
          <cell r="B827" t="str">
            <v>Определение концентрации меди атомно-абсорбционным методом в воздухе рабочей зоны</v>
          </cell>
          <cell r="C827" t="str">
            <v>иссл.</v>
          </cell>
          <cell r="D827">
            <v>260</v>
          </cell>
          <cell r="E827">
            <v>312</v>
          </cell>
        </row>
        <row r="828">
          <cell r="A828">
            <v>60000557</v>
          </cell>
          <cell r="B828" t="str">
            <v>Определение концентрации пыли в воздухе рабочей зоны</v>
          </cell>
          <cell r="C828" t="str">
            <v>иссл.</v>
          </cell>
          <cell r="D828">
            <v>150.83333333333334</v>
          </cell>
          <cell r="E828">
            <v>181</v>
          </cell>
        </row>
        <row r="829">
          <cell r="A829">
            <v>60000558</v>
          </cell>
          <cell r="B829" t="str">
            <v>Определение концентрации свинца в воздухе рабочей зоны</v>
          </cell>
          <cell r="C829" t="str">
            <v>иссл.</v>
          </cell>
          <cell r="D829">
            <v>380.83333333333337</v>
          </cell>
          <cell r="E829">
            <v>457</v>
          </cell>
        </row>
        <row r="830">
          <cell r="A830">
            <v>60000559</v>
          </cell>
          <cell r="B830" t="str">
            <v>Определение концентрации фенола в воздухе рабочей зоны</v>
          </cell>
          <cell r="C830" t="str">
            <v>иссл.</v>
          </cell>
          <cell r="D830">
            <v>380.83333333333337</v>
          </cell>
          <cell r="E830">
            <v>457</v>
          </cell>
        </row>
        <row r="831">
          <cell r="A831">
            <v>60000560</v>
          </cell>
          <cell r="B831" t="str">
            <v>Определение концентрации формальдегида в воздухе рабочей зоны</v>
          </cell>
          <cell r="C831" t="str">
            <v>иссл.</v>
          </cell>
          <cell r="D831">
            <v>393.33333333333337</v>
          </cell>
          <cell r="E831">
            <v>472</v>
          </cell>
        </row>
        <row r="832">
          <cell r="A832">
            <v>60000561</v>
          </cell>
          <cell r="B832" t="str">
            <v>Определение концентрации щелочи в воздухе рабочей зоны</v>
          </cell>
          <cell r="C832" t="str">
            <v>иссл.</v>
          </cell>
          <cell r="D832">
            <v>251.66666666666669</v>
          </cell>
          <cell r="E832">
            <v>302</v>
          </cell>
        </row>
        <row r="833">
          <cell r="A833">
            <v>60000562</v>
          </cell>
          <cell r="B833" t="str">
            <v>Определение концентрации фосфорного ангидрида в воздухе рабочей зоны</v>
          </cell>
          <cell r="C833" t="str">
            <v>иссл.</v>
          </cell>
          <cell r="D833">
            <v>231.66666666666669</v>
          </cell>
          <cell r="E833">
            <v>278</v>
          </cell>
        </row>
        <row r="834">
          <cell r="A834">
            <v>60000565</v>
          </cell>
          <cell r="B834" t="str">
            <v>Определение концентрации ртути в воздухе рабочей зоны</v>
          </cell>
          <cell r="C834" t="str">
            <v>иссл.</v>
          </cell>
          <cell r="D834">
            <v>325.83333333333337</v>
          </cell>
          <cell r="E834">
            <v>391</v>
          </cell>
        </row>
        <row r="835">
          <cell r="A835">
            <v>60000566</v>
          </cell>
          <cell r="B835" t="str">
            <v>Определение концентрации аминосоединений (ароматические) в воздухе рабочей зоны</v>
          </cell>
          <cell r="C835" t="str">
            <v>иссл.</v>
          </cell>
          <cell r="D835">
            <v>218.33333333333334</v>
          </cell>
          <cell r="E835">
            <v>262</v>
          </cell>
        </row>
        <row r="836">
          <cell r="A836">
            <v>60000567</v>
          </cell>
          <cell r="B836" t="str">
            <v>Определение концентрации свинца в смывах</v>
          </cell>
          <cell r="C836" t="str">
            <v>иссл.</v>
          </cell>
          <cell r="D836">
            <v>314.16666666666669</v>
          </cell>
          <cell r="E836">
            <v>377</v>
          </cell>
        </row>
        <row r="837">
          <cell r="A837">
            <v>60000569</v>
          </cell>
          <cell r="B837" t="str">
            <v>Определение концентрации хрома, хромового ангидрида в воздухе рабочей зоны</v>
          </cell>
          <cell r="C837" t="str">
            <v>иссл.</v>
          </cell>
          <cell r="D837">
            <v>326.66666666666669</v>
          </cell>
          <cell r="E837">
            <v>392</v>
          </cell>
        </row>
        <row r="838">
          <cell r="A838">
            <v>60000570</v>
          </cell>
          <cell r="B838" t="str">
            <v>Определение концентрации стирола в воздухе рабочей зоны</v>
          </cell>
          <cell r="C838" t="str">
            <v>иссл.</v>
          </cell>
          <cell r="D838">
            <v>331.66666666666669</v>
          </cell>
          <cell r="E838">
            <v>398</v>
          </cell>
        </row>
        <row r="839">
          <cell r="A839">
            <v>60000571</v>
          </cell>
          <cell r="B839" t="str">
            <v>Определение эпихлоргидрина в воздухе рабочей зоны</v>
          </cell>
          <cell r="C839" t="str">
            <v>иссл.</v>
          </cell>
          <cell r="D839">
            <v>705.83333333333337</v>
          </cell>
          <cell r="E839">
            <v>847</v>
          </cell>
        </row>
        <row r="840">
          <cell r="A840">
            <v>60000572</v>
          </cell>
          <cell r="B840" t="str">
            <v>Определение концентрации мышьяковистого ангидрида в воздухе рабочей зоны</v>
          </cell>
          <cell r="C840" t="str">
            <v>иссл.</v>
          </cell>
          <cell r="D840">
            <v>304.16666666666669</v>
          </cell>
          <cell r="E840">
            <v>365</v>
          </cell>
        </row>
        <row r="841">
          <cell r="A841">
            <v>60000573</v>
          </cell>
          <cell r="B841" t="str">
            <v>Определение концентрации канифоли в воздухе рабочей зоны</v>
          </cell>
          <cell r="C841" t="str">
            <v>иссл.</v>
          </cell>
          <cell r="D841">
            <v>690</v>
          </cell>
          <cell r="E841">
            <v>828</v>
          </cell>
        </row>
        <row r="842">
          <cell r="A842">
            <v>60000576</v>
          </cell>
          <cell r="B842" t="str">
            <v>Определение концентрации озона в воздухе рабочей зоны</v>
          </cell>
          <cell r="C842" t="str">
            <v>иссл.</v>
          </cell>
          <cell r="D842">
            <v>644.16666666666674</v>
          </cell>
          <cell r="E842">
            <v>773</v>
          </cell>
        </row>
        <row r="843">
          <cell r="A843">
            <v>60000577</v>
          </cell>
          <cell r="B843" t="str">
            <v>Определение концентрации хлороформа в воздухе рабочей зоны</v>
          </cell>
          <cell r="C843" t="str">
            <v>иссл.</v>
          </cell>
          <cell r="D843">
            <v>262.5</v>
          </cell>
          <cell r="E843">
            <v>315</v>
          </cell>
        </row>
        <row r="844">
          <cell r="A844">
            <v>60000582</v>
          </cell>
          <cell r="B844" t="str">
            <v>Определение концентрации капролактама газохроматографическим методом  в воздухе рабочей зоны</v>
          </cell>
          <cell r="C844" t="str">
            <v>иссл.</v>
          </cell>
          <cell r="D844">
            <v>311.66666666666669</v>
          </cell>
          <cell r="E844">
            <v>374</v>
          </cell>
        </row>
        <row r="845">
          <cell r="A845">
            <v>60000583</v>
          </cell>
          <cell r="B845" t="str">
            <v>Определение концентрации углерода-4 хлористого газохроматографическим методом  в воздухе рабочей зоны</v>
          </cell>
          <cell r="C845" t="str">
            <v>иссл.</v>
          </cell>
          <cell r="D845">
            <v>274.16666666666669</v>
          </cell>
          <cell r="E845">
            <v>329</v>
          </cell>
        </row>
        <row r="846">
          <cell r="A846">
            <v>60000584</v>
          </cell>
          <cell r="B846" t="str">
            <v>Определение концентрации спиртов (С1по С8) газохроматографическим методом в воздухе рабочей зоны</v>
          </cell>
          <cell r="C846" t="str">
            <v>иссл.</v>
          </cell>
          <cell r="D846">
            <v>347.5</v>
          </cell>
          <cell r="E846">
            <v>417</v>
          </cell>
        </row>
        <row r="847">
          <cell r="A847">
            <v>60000585</v>
          </cell>
          <cell r="B847" t="str">
            <v>Определение концентрации бензина газохроматографическим методом  в воздухе рабочей зоны</v>
          </cell>
          <cell r="C847" t="str">
            <v>иссл.</v>
          </cell>
          <cell r="D847">
            <v>311.66666666666669</v>
          </cell>
          <cell r="E847">
            <v>374</v>
          </cell>
        </row>
        <row r="848">
          <cell r="A848">
            <v>60000586</v>
          </cell>
          <cell r="B848" t="str">
            <v>Определение концентрации дибутилфталата, диоктилфталата газохроматографическим методом  в воздухе рабочей зоны</v>
          </cell>
          <cell r="C848" t="str">
            <v>иссл.</v>
          </cell>
          <cell r="D848">
            <v>360</v>
          </cell>
          <cell r="E848">
            <v>432</v>
          </cell>
        </row>
        <row r="849">
          <cell r="A849">
            <v>60000587</v>
          </cell>
          <cell r="B849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49" t="str">
            <v>иссл.</v>
          </cell>
          <cell r="D849">
            <v>374.16666666666669</v>
          </cell>
          <cell r="E849">
            <v>449</v>
          </cell>
        </row>
        <row r="850">
          <cell r="A850">
            <v>60000588</v>
          </cell>
          <cell r="B850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50" t="str">
            <v>иссл.</v>
          </cell>
          <cell r="D850">
            <v>314.16666666666669</v>
          </cell>
          <cell r="E850">
            <v>377</v>
          </cell>
        </row>
        <row r="851">
          <cell r="A851">
            <v>60000589</v>
          </cell>
          <cell r="B851" t="str">
            <v>Определение концентрации этилацетата, бутилацетата газохроматографическим методом  в воздухе рабочей зоны</v>
          </cell>
          <cell r="C851" t="str">
            <v>иссл.</v>
          </cell>
          <cell r="D851">
            <v>267.5</v>
          </cell>
          <cell r="E851">
            <v>321</v>
          </cell>
        </row>
        <row r="852">
          <cell r="A852">
            <v>60000591</v>
          </cell>
          <cell r="B852" t="str">
            <v>Определение концентрации аммиака  в воздухе рабочей зоны</v>
          </cell>
          <cell r="C852" t="str">
            <v>иссл.</v>
          </cell>
          <cell r="D852">
            <v>291.66666666666669</v>
          </cell>
          <cell r="E852">
            <v>350</v>
          </cell>
        </row>
        <row r="853">
          <cell r="A853">
            <v>60000592</v>
          </cell>
          <cell r="B853" t="str">
            <v>Определение концентрации водорода фтористого  в воздухе рабочей зоны</v>
          </cell>
          <cell r="C853" t="str">
            <v>иссл.</v>
          </cell>
          <cell r="D853">
            <v>331.66666666666669</v>
          </cell>
          <cell r="E853">
            <v>398</v>
          </cell>
        </row>
        <row r="854">
          <cell r="A854">
            <v>60000593</v>
          </cell>
          <cell r="B854" t="str">
            <v>Определение концентрации алюминия   в воздухе рабочей зоны</v>
          </cell>
          <cell r="C854" t="str">
            <v>иссл.</v>
          </cell>
          <cell r="D854">
            <v>304.16666666666669</v>
          </cell>
          <cell r="E854">
            <v>365</v>
          </cell>
        </row>
        <row r="855">
          <cell r="A855">
            <v>60000596</v>
          </cell>
          <cell r="B855" t="str">
            <v>Определение концентрации цинка атомно-абсорбционным методом в воздухе рабочей зоны</v>
          </cell>
          <cell r="C855" t="str">
            <v>иссл.</v>
          </cell>
          <cell r="D855">
            <v>252.5</v>
          </cell>
          <cell r="E855">
            <v>303</v>
          </cell>
        </row>
        <row r="856">
          <cell r="A856">
            <v>60001301</v>
          </cell>
          <cell r="B856" t="str">
            <v>Выполнение работ по аттестации промышленной лаборатории с выходом на объект</v>
          </cell>
          <cell r="C856" t="str">
            <v>иссл.</v>
          </cell>
          <cell r="D856">
            <v>10206.666666666668</v>
          </cell>
          <cell r="E856">
            <v>12248</v>
          </cell>
        </row>
        <row r="857">
          <cell r="A857">
            <v>60001302</v>
          </cell>
          <cell r="B857" t="str">
            <v>Выполнение работ по аттестации промышленной лаборатории без выхода на объект</v>
          </cell>
          <cell r="C857" t="str">
            <v>иссл.</v>
          </cell>
          <cell r="D857">
            <v>5705</v>
          </cell>
          <cell r="E857">
            <v>6846</v>
          </cell>
        </row>
        <row r="858">
          <cell r="A858">
            <v>60001319</v>
          </cell>
          <cell r="B858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58" t="str">
            <v>иссл.</v>
          </cell>
          <cell r="D858">
            <v>5705</v>
          </cell>
          <cell r="E858">
            <v>6846</v>
          </cell>
        </row>
        <row r="859">
          <cell r="A859">
            <v>60001324</v>
          </cell>
          <cell r="B859" t="str">
            <v>Определение цефалоспориновых антибиотиков (цефаликсина и цефалоспорина) в воздухе рабочей зоны</v>
          </cell>
          <cell r="C859" t="str">
            <v>иссл.</v>
          </cell>
          <cell r="D859">
            <v>248.33333333333334</v>
          </cell>
          <cell r="E859">
            <v>298</v>
          </cell>
        </row>
        <row r="860">
          <cell r="A860">
            <v>60000039</v>
          </cell>
          <cell r="B860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60" t="str">
            <v>иссл.</v>
          </cell>
          <cell r="D860">
            <v>801.66666666666674</v>
          </cell>
          <cell r="E860">
            <v>962</v>
          </cell>
        </row>
        <row r="861">
          <cell r="A861" t="str">
            <v>Обучение</v>
          </cell>
          <cell r="B861"/>
          <cell r="C861"/>
          <cell r="D861"/>
          <cell r="E861"/>
        </row>
        <row r="862">
          <cell r="A862">
            <v>60000036</v>
          </cell>
          <cell r="B862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62" t="str">
            <v>иссл.</v>
          </cell>
          <cell r="D862">
            <v>1199.1666666666667</v>
          </cell>
          <cell r="E862">
            <v>1439</v>
          </cell>
        </row>
        <row r="863">
          <cell r="A863" t="str">
            <v>Радиологическая лаборатория</v>
          </cell>
          <cell r="B863"/>
          <cell r="C863"/>
          <cell r="D863"/>
          <cell r="E863"/>
        </row>
        <row r="864">
          <cell r="A864" t="str">
            <v>Радиоспектрометрические исследования</v>
          </cell>
          <cell r="B864"/>
          <cell r="C864"/>
          <cell r="D864"/>
          <cell r="E864"/>
        </row>
        <row r="865">
          <cell r="A865">
            <v>70000741</v>
          </cell>
          <cell r="B865" t="str">
            <v>Спектрометрическое исследование лесоматериалов</v>
          </cell>
          <cell r="C865" t="str">
            <v>проба</v>
          </cell>
          <cell r="D865">
            <v>784.16666666666674</v>
          </cell>
          <cell r="E865">
            <v>941</v>
          </cell>
        </row>
        <row r="866">
          <cell r="A866">
            <v>70000742</v>
          </cell>
          <cell r="B866" t="str">
            <v>Спектрометрическое исследование пищевых продуктов</v>
          </cell>
          <cell r="C866" t="str">
            <v>проба</v>
          </cell>
          <cell r="D866">
            <v>1005.8333333333334</v>
          </cell>
          <cell r="E866">
            <v>1207</v>
          </cell>
        </row>
        <row r="867">
          <cell r="A867">
            <v>70000743</v>
          </cell>
          <cell r="B867" t="str">
            <v>Спектрометрическое исследование воды поверхностных водоемов (цезий - 137, стронций - 90)</v>
          </cell>
          <cell r="C867" t="str">
            <v>проба</v>
          </cell>
          <cell r="D867">
            <v>1000</v>
          </cell>
          <cell r="E867">
            <v>1200</v>
          </cell>
        </row>
        <row r="868">
          <cell r="A868">
            <v>70000744</v>
          </cell>
          <cell r="B868" t="str">
            <v>Спектрометрическое исследование стройматериалов, шлаков</v>
          </cell>
          <cell r="C868" t="str">
            <v>проба</v>
          </cell>
          <cell r="D868">
            <v>1449.1666666666667</v>
          </cell>
          <cell r="E868">
            <v>1739</v>
          </cell>
        </row>
        <row r="869">
          <cell r="A869">
            <v>70000745</v>
          </cell>
          <cell r="B869" t="str">
            <v>Спектрометрическое исследование почвы</v>
          </cell>
          <cell r="C869" t="str">
            <v>проба</v>
          </cell>
          <cell r="D869">
            <v>598.33333333333337</v>
          </cell>
          <cell r="E869">
            <v>718</v>
          </cell>
        </row>
        <row r="870">
          <cell r="A870">
            <v>70000754</v>
          </cell>
          <cell r="B870" t="str">
            <v>Определение общей альфа- и бета- активности в пробе питьевой воды, воды поверхностных водоемов</v>
          </cell>
          <cell r="C870" t="str">
            <v>проба</v>
          </cell>
          <cell r="D870">
            <v>1353.3333333333335</v>
          </cell>
          <cell r="E870">
            <v>1624</v>
          </cell>
        </row>
        <row r="871">
          <cell r="A871">
            <v>70000775</v>
          </cell>
          <cell r="B871" t="str">
            <v>Спектрометрическое исследование минерального сырья</v>
          </cell>
          <cell r="C871" t="str">
            <v>проба</v>
          </cell>
          <cell r="D871">
            <v>2541.666666666667</v>
          </cell>
          <cell r="E871">
            <v>3050</v>
          </cell>
        </row>
        <row r="872">
          <cell r="A872">
            <v>70000785</v>
          </cell>
          <cell r="B872" t="str">
            <v>Спектрометрическое исследование удельной эффективной активности каменного угля и шлака</v>
          </cell>
          <cell r="C872" t="str">
            <v>проба</v>
          </cell>
          <cell r="D872">
            <v>1798.3333333333335</v>
          </cell>
          <cell r="E872">
            <v>2158</v>
          </cell>
        </row>
        <row r="873">
          <cell r="A873">
            <v>70000786</v>
          </cell>
          <cell r="B873" t="str">
            <v>Спектрометрическое исследование древесного угля на цезий - 137 и стронций - 90</v>
          </cell>
          <cell r="C873" t="str">
            <v>проба</v>
          </cell>
          <cell r="D873">
            <v>941.66666666666674</v>
          </cell>
          <cell r="E873">
            <v>1130</v>
          </cell>
        </row>
        <row r="874">
          <cell r="A874">
            <v>70000787</v>
          </cell>
          <cell r="B874" t="str">
            <v>Спектрометрическое исследование мебельной продукции</v>
          </cell>
          <cell r="C874" t="str">
            <v>проба</v>
          </cell>
          <cell r="D874">
            <v>1798.3333333333335</v>
          </cell>
          <cell r="E874">
            <v>2158</v>
          </cell>
        </row>
        <row r="875">
          <cell r="A875">
            <v>70000761</v>
          </cell>
          <cell r="B875" t="str">
            <v>Измерение активности радона в пробе воды.</v>
          </cell>
          <cell r="C875" t="str">
            <v>иссл.</v>
          </cell>
          <cell r="D875">
            <v>1065</v>
          </cell>
          <cell r="E875">
            <v>1278</v>
          </cell>
        </row>
        <row r="876">
          <cell r="A876" t="str">
            <v>Дозиметрический метод</v>
          </cell>
          <cell r="B876"/>
          <cell r="C876"/>
          <cell r="D876"/>
          <cell r="E876"/>
        </row>
        <row r="877">
          <cell r="A877">
            <v>70000748</v>
          </cell>
          <cell r="B877" t="str">
            <v>Годовое обслуживание ИДК в бюджетных ЛПУ (1 дозиметр)</v>
          </cell>
          <cell r="C877" t="str">
            <v>дозиметр</v>
          </cell>
          <cell r="D877">
            <v>1103.3333333333335</v>
          </cell>
          <cell r="E877">
            <v>1324</v>
          </cell>
        </row>
        <row r="878">
          <cell r="A878">
            <v>70000749</v>
          </cell>
          <cell r="B878" t="str">
            <v>Годовое обслуживание ИДК (1 дозиметр)</v>
          </cell>
          <cell r="C878" t="str">
            <v>дозиметр</v>
          </cell>
          <cell r="D878">
            <v>1188.3333333333335</v>
          </cell>
          <cell r="E878">
            <v>1426</v>
          </cell>
        </row>
        <row r="879">
          <cell r="A879">
            <v>70000777</v>
          </cell>
          <cell r="B879" t="str">
            <v>Квартальное обслуживание ИДК (1 дозиметр)</v>
          </cell>
          <cell r="C879" t="str">
            <v>дозиметр</v>
          </cell>
          <cell r="D879">
            <v>295.83333333333337</v>
          </cell>
          <cell r="E879">
            <v>355</v>
          </cell>
        </row>
        <row r="880">
          <cell r="A880">
            <v>70000126</v>
          </cell>
          <cell r="B880" t="str">
            <v>Годовое обслуживание ИДК (2 дозиметра)</v>
          </cell>
          <cell r="C880" t="str">
            <v>дозиметр</v>
          </cell>
          <cell r="D880">
            <v>2595</v>
          </cell>
          <cell r="E880">
            <v>3114</v>
          </cell>
        </row>
        <row r="881">
          <cell r="A881">
            <v>70000750</v>
          </cell>
          <cell r="B881" t="str">
            <v>Измерение мощности дозы гамма – излучения  на местности, в зданиях.</v>
          </cell>
          <cell r="C881" t="str">
            <v>иссл.</v>
          </cell>
          <cell r="D881">
            <v>64.166666666666671</v>
          </cell>
          <cell r="E881">
            <v>77</v>
          </cell>
        </row>
        <row r="882">
          <cell r="A882">
            <v>70000751</v>
          </cell>
          <cell r="B882" t="str">
            <v>Измерение мощности дозы гамма-излучения и рентгеновского излучения на радиологическом объекте</v>
          </cell>
          <cell r="C882" t="str">
            <v>иссл.</v>
          </cell>
          <cell r="D882">
            <v>127.5</v>
          </cell>
          <cell r="E882">
            <v>153</v>
          </cell>
        </row>
        <row r="883">
          <cell r="A883">
            <v>70000752</v>
          </cell>
          <cell r="B883" t="str">
            <v>Измерение потока альфа-частиц и бета-частиц</v>
          </cell>
          <cell r="C883" t="str">
            <v>иссл.</v>
          </cell>
          <cell r="D883">
            <v>129.16666666666669</v>
          </cell>
          <cell r="E883">
            <v>155</v>
          </cell>
        </row>
        <row r="884">
          <cell r="A884">
            <v>70000763</v>
          </cell>
          <cell r="B884" t="str">
            <v>Радиационный контроль черного металла, находящегося в трехтонном контейнере.</v>
          </cell>
          <cell r="C884" t="str">
            <v>трансп. ед.</v>
          </cell>
          <cell r="D884">
            <v>339.16666666666669</v>
          </cell>
          <cell r="E884">
            <v>407</v>
          </cell>
        </row>
        <row r="885">
          <cell r="A885">
            <v>70000764</v>
          </cell>
          <cell r="B885" t="str">
            <v>Радиационный контроль черного металла, находящегося в пятитонном контейнере.</v>
          </cell>
          <cell r="C885" t="str">
            <v>трансп. ед.</v>
          </cell>
          <cell r="D885">
            <v>485</v>
          </cell>
          <cell r="E885">
            <v>582</v>
          </cell>
        </row>
        <row r="886">
          <cell r="A886">
            <v>70000765</v>
          </cell>
          <cell r="B886" t="str">
            <v>Радиационный контроль черного металла, находящегося в двадцатитонном контейнере.</v>
          </cell>
          <cell r="C886" t="str">
            <v>трансп. ед.</v>
          </cell>
          <cell r="D886">
            <v>810.83333333333337</v>
          </cell>
          <cell r="E886">
            <v>973</v>
          </cell>
        </row>
        <row r="887">
          <cell r="A887">
            <v>70000766</v>
          </cell>
          <cell r="B887" t="str">
            <v>Радиационный контроль черного металла, находящегося в железнодорожном вагоне</v>
          </cell>
          <cell r="C887" t="str">
            <v>трансп. ед.</v>
          </cell>
          <cell r="D887">
            <v>830.83333333333337</v>
          </cell>
          <cell r="E887">
            <v>997</v>
          </cell>
        </row>
        <row r="888">
          <cell r="A888">
            <v>70000767</v>
          </cell>
          <cell r="B888" t="str">
            <v>Радиационный контроль цветного металлолома, находящегося в трехтонном контейнере</v>
          </cell>
          <cell r="C888" t="str">
            <v>трансп. ед.</v>
          </cell>
          <cell r="D888">
            <v>646.66666666666674</v>
          </cell>
          <cell r="E888">
            <v>776</v>
          </cell>
        </row>
        <row r="889">
          <cell r="A889">
            <v>70000768</v>
          </cell>
          <cell r="B889" t="str">
            <v>Радиационный контроль цветного металлолома, находящегося в пятитонном контейнере</v>
          </cell>
          <cell r="C889" t="str">
            <v>трансп. ед.</v>
          </cell>
          <cell r="D889">
            <v>966.66666666666674</v>
          </cell>
          <cell r="E889">
            <v>1160</v>
          </cell>
        </row>
        <row r="890">
          <cell r="A890">
            <v>70000769</v>
          </cell>
          <cell r="B890" t="str">
            <v>Радиационный контроль цветного металлолома, находящегося в двадцатитонном контейнере</v>
          </cell>
          <cell r="C890" t="str">
            <v>трансп. ед.</v>
          </cell>
          <cell r="D890">
            <v>1163.3333333333335</v>
          </cell>
          <cell r="E890">
            <v>1396</v>
          </cell>
        </row>
        <row r="891">
          <cell r="A891">
            <v>70000770</v>
          </cell>
          <cell r="B891" t="str">
            <v>Радиационный контроль цветного металлолома, находящегося в железнодорожном вагоне</v>
          </cell>
          <cell r="C891" t="str">
            <v>трансп. ед.</v>
          </cell>
          <cell r="D891">
            <v>2228.3333333333335</v>
          </cell>
          <cell r="E891">
            <v>2674</v>
          </cell>
        </row>
        <row r="892">
          <cell r="A892">
            <v>70000771</v>
          </cell>
          <cell r="B892" t="str">
            <v>Радиационный контроль металлолома, находящегося в автомобиле длиной до 3,5 м</v>
          </cell>
          <cell r="C892" t="str">
            <v>трансп. ед.</v>
          </cell>
          <cell r="D892">
            <v>614.16666666666674</v>
          </cell>
          <cell r="E892">
            <v>737</v>
          </cell>
        </row>
        <row r="893">
          <cell r="A893">
            <v>70000772</v>
          </cell>
          <cell r="B893" t="str">
            <v>Радиационный контроль металлолома, находящегося в автомобиле длиной от 4,5м.</v>
          </cell>
          <cell r="C893" t="str">
            <v>трансп. ед.</v>
          </cell>
          <cell r="D893">
            <v>695</v>
          </cell>
          <cell r="E893">
            <v>834</v>
          </cell>
        </row>
        <row r="894">
          <cell r="A894">
            <v>70000773</v>
          </cell>
          <cell r="B894" t="str">
            <v xml:space="preserve">Радиационный контроль металлолома, находящегося в автопоезде, определяется в каждом прицепе </v>
          </cell>
          <cell r="C894" t="str">
            <v>трансп. ед.</v>
          </cell>
          <cell r="D894">
            <v>1022.5</v>
          </cell>
          <cell r="E894">
            <v>1227</v>
          </cell>
        </row>
        <row r="895">
          <cell r="A895">
            <v>70000780</v>
          </cell>
          <cell r="B895" t="str">
            <v>Радиационный контроль золы металла, находящейся в железнодорожном вагоне</v>
          </cell>
          <cell r="C895" t="str">
            <v>трансп. ед.</v>
          </cell>
          <cell r="D895">
            <v>1278.3333333333335</v>
          </cell>
          <cell r="E895">
            <v>1534</v>
          </cell>
        </row>
        <row r="896">
          <cell r="A896" t="str">
            <v>Радиохимический метод</v>
          </cell>
          <cell r="B896"/>
          <cell r="C896"/>
          <cell r="D896"/>
          <cell r="E896"/>
        </row>
        <row r="897">
          <cell r="A897">
            <v>70000755</v>
          </cell>
          <cell r="B897" t="str">
            <v>Анализ золы растений на стронций-90</v>
          </cell>
          <cell r="C897" t="str">
            <v>иссл.</v>
          </cell>
          <cell r="D897">
            <v>2748.3333333333335</v>
          </cell>
          <cell r="E897">
            <v>3298</v>
          </cell>
        </row>
        <row r="898">
          <cell r="A898">
            <v>70000756</v>
          </cell>
          <cell r="B898" t="str">
            <v>Анализ золы растений на цезий-137</v>
          </cell>
          <cell r="C898" t="str">
            <v>иссл.</v>
          </cell>
          <cell r="D898">
            <v>2748.3333333333335</v>
          </cell>
          <cell r="E898">
            <v>3298</v>
          </cell>
        </row>
        <row r="899">
          <cell r="A899">
            <v>70000739</v>
          </cell>
          <cell r="B899" t="str">
            <v>Анализ золы пищевых продуктов на сторнций-90</v>
          </cell>
          <cell r="C899" t="str">
            <v>иссл.</v>
          </cell>
          <cell r="D899">
            <v>4208.3333333333339</v>
          </cell>
          <cell r="E899">
            <v>5050</v>
          </cell>
        </row>
        <row r="900">
          <cell r="A900">
            <v>70000740</v>
          </cell>
          <cell r="B900" t="str">
            <v>Анализ золы пищевых продуктов на цезий-137</v>
          </cell>
          <cell r="C900" t="str">
            <v>иссл.</v>
          </cell>
          <cell r="D900">
            <v>3377.5</v>
          </cell>
          <cell r="E900">
            <v>4053</v>
          </cell>
        </row>
        <row r="901">
          <cell r="A901" t="str">
            <v>Радонометрический метод</v>
          </cell>
          <cell r="B901"/>
          <cell r="C901"/>
          <cell r="D901"/>
          <cell r="E901"/>
        </row>
        <row r="902">
          <cell r="A902">
            <v>70000760</v>
          </cell>
          <cell r="B902" t="str">
            <v>Измерение активности изотопов радона в воздухе помещений.</v>
          </cell>
          <cell r="C902" t="str">
            <v>иссл.</v>
          </cell>
          <cell r="D902">
            <v>368.33333333333337</v>
          </cell>
          <cell r="E902">
            <v>442</v>
          </cell>
        </row>
        <row r="903">
          <cell r="A903">
            <v>70000762</v>
          </cell>
          <cell r="B903" t="str">
            <v>Измерение плотности потока радона с поверхности грунта.</v>
          </cell>
          <cell r="C903" t="str">
            <v>иссл.</v>
          </cell>
          <cell r="D903">
            <v>490</v>
          </cell>
          <cell r="E903">
            <v>588</v>
          </cell>
        </row>
        <row r="904">
          <cell r="A904" t="str">
            <v>Прочие услуги</v>
          </cell>
          <cell r="B904"/>
          <cell r="C904"/>
          <cell r="D904"/>
          <cell r="E904"/>
        </row>
        <row r="905">
          <cell r="A905">
            <v>70000781</v>
          </cell>
          <cell r="B905" t="str">
            <v>Отбор одной пробы</v>
          </cell>
          <cell r="C905" t="str">
            <v>проба</v>
          </cell>
          <cell r="D905">
            <v>213.33333333333334</v>
          </cell>
          <cell r="E905">
            <v>256</v>
          </cell>
        </row>
        <row r="906">
          <cell r="A906">
            <v>70000782</v>
          </cell>
          <cell r="B906" t="str">
            <v>Аттестация термостатов</v>
          </cell>
          <cell r="C906" t="str">
            <v>термостат</v>
          </cell>
          <cell r="D906">
            <v>1763.3333333333335</v>
          </cell>
          <cell r="E906">
            <v>2116</v>
          </cell>
        </row>
        <row r="907">
          <cell r="A907">
            <v>70000125</v>
          </cell>
          <cell r="B907" t="str">
            <v>Возмещение за порчу и утерю дозиметра термолюминесцентного</v>
          </cell>
          <cell r="C907" t="str">
            <v>дозиметр</v>
          </cell>
          <cell r="D907">
            <v>3245</v>
          </cell>
          <cell r="E907">
            <v>3894</v>
          </cell>
        </row>
        <row r="908">
          <cell r="A908">
            <v>70000789</v>
          </cell>
          <cell r="B908" t="str">
            <v>Оформление картограммы земельного участка</v>
          </cell>
          <cell r="C908" t="str">
            <v>картогр-ма</v>
          </cell>
          <cell r="D908">
            <v>920.83333333333337</v>
          </cell>
          <cell r="E908">
            <v>1105</v>
          </cell>
        </row>
        <row r="909">
          <cell r="A909" t="str">
            <v>Лаборатория профилактической токсикологии</v>
          </cell>
          <cell r="B909"/>
          <cell r="C909"/>
          <cell r="D909"/>
          <cell r="E909"/>
        </row>
        <row r="910">
          <cell r="A910">
            <v>80000644</v>
          </cell>
          <cell r="B910" t="str">
            <v>Приготовление модельных  вытяжек из керамической, стеклянной, металлической  посуды</v>
          </cell>
          <cell r="C910" t="str">
            <v>иссл.</v>
          </cell>
          <cell r="D910">
            <v>315.83333333333337</v>
          </cell>
          <cell r="E910">
            <v>379</v>
          </cell>
        </row>
        <row r="911">
          <cell r="A911">
            <v>80000645</v>
          </cell>
          <cell r="B911" t="str">
            <v>Приготовление модельных вытяжек из жестяной тары</v>
          </cell>
          <cell r="C911" t="str">
            <v>иссл.</v>
          </cell>
          <cell r="D911">
            <v>315.83333333333337</v>
          </cell>
          <cell r="E911">
            <v>379</v>
          </cell>
        </row>
        <row r="912">
          <cell r="A912">
            <v>80000646</v>
          </cell>
          <cell r="B912" t="str">
            <v>Приготовление вытяжек из игрушек</v>
          </cell>
          <cell r="C912" t="str">
            <v>иссл.</v>
          </cell>
          <cell r="D912">
            <v>303.33333333333337</v>
          </cell>
          <cell r="E912">
            <v>364</v>
          </cell>
        </row>
        <row r="913">
          <cell r="A913">
            <v>80000647</v>
          </cell>
          <cell r="B913" t="str">
            <v>Приготовление вытяжек из одежды, обуви, тканей</v>
          </cell>
          <cell r="C913" t="str">
            <v>иссл.</v>
          </cell>
          <cell r="D913">
            <v>245.83333333333334</v>
          </cell>
          <cell r="E913">
            <v>295</v>
          </cell>
        </row>
        <row r="914">
          <cell r="A914">
            <v>80000648</v>
          </cell>
          <cell r="B914" t="str">
            <v>Приготовление вытяжек из посуды из полимерных материалов и изделий,  контактирующих с пищевыми продуктами</v>
          </cell>
          <cell r="C914" t="str">
            <v>иссл.</v>
          </cell>
          <cell r="D914">
            <v>191.66666666666669</v>
          </cell>
          <cell r="E914">
            <v>230</v>
          </cell>
        </row>
        <row r="915">
          <cell r="A915">
            <v>80000649</v>
          </cell>
          <cell r="B915" t="str">
            <v>Определение  индекса токсичности образца</v>
          </cell>
          <cell r="C915" t="str">
            <v>иссл.</v>
          </cell>
          <cell r="D915">
            <v>894.16666666666674</v>
          </cell>
          <cell r="E915">
            <v>1073</v>
          </cell>
        </row>
        <row r="916">
          <cell r="A916">
            <v>80000650</v>
          </cell>
          <cell r="B916" t="str">
            <v>Исследование игрушек на запах</v>
          </cell>
          <cell r="C916" t="str">
            <v>иссл.</v>
          </cell>
          <cell r="D916">
            <v>155</v>
          </cell>
          <cell r="E916">
            <v>186</v>
          </cell>
        </row>
        <row r="917">
          <cell r="A917">
            <v>80000654</v>
          </cell>
          <cell r="B917" t="str">
            <v>Определение сурьмы в игрушке</v>
          </cell>
          <cell r="C917" t="str">
            <v>иссл.</v>
          </cell>
          <cell r="D917">
            <v>603.33333333333337</v>
          </cell>
          <cell r="E917">
            <v>724</v>
          </cell>
        </row>
        <row r="918">
          <cell r="A918">
            <v>80000655</v>
          </cell>
          <cell r="B918" t="str">
            <v>Определение  мышьяка в игрушке</v>
          </cell>
          <cell r="C918" t="str">
            <v>иссл.</v>
          </cell>
          <cell r="D918">
            <v>605.83333333333337</v>
          </cell>
          <cell r="E918">
            <v>727</v>
          </cell>
        </row>
        <row r="919">
          <cell r="A919">
            <v>80000656</v>
          </cell>
          <cell r="B919" t="str">
            <v>Определение кадмия, свинца, в игрушке</v>
          </cell>
          <cell r="C919" t="str">
            <v>иссл.</v>
          </cell>
          <cell r="D919">
            <v>639.16666666666674</v>
          </cell>
          <cell r="E919">
            <v>767</v>
          </cell>
        </row>
        <row r="920">
          <cell r="A920">
            <v>80000658</v>
          </cell>
          <cell r="B920" t="str">
            <v>Определение ртути в игрушке</v>
          </cell>
          <cell r="C920" t="str">
            <v>иссл.</v>
          </cell>
          <cell r="D920">
            <v>605.83333333333337</v>
          </cell>
          <cell r="E920">
            <v>727</v>
          </cell>
        </row>
        <row r="921">
          <cell r="A921">
            <v>80000659</v>
          </cell>
          <cell r="B921" t="str">
            <v>Определение селена в игрушке</v>
          </cell>
          <cell r="C921" t="str">
            <v>иссл.</v>
          </cell>
          <cell r="D921">
            <v>582.5</v>
          </cell>
          <cell r="E921">
            <v>699</v>
          </cell>
        </row>
        <row r="922">
          <cell r="A922">
            <v>80000660</v>
          </cell>
          <cell r="B922" t="str">
            <v>Определение формальдегида в игрушке</v>
          </cell>
          <cell r="C922" t="str">
            <v>иссл.</v>
          </cell>
          <cell r="D922">
            <v>657.5</v>
          </cell>
          <cell r="E922">
            <v>789</v>
          </cell>
        </row>
        <row r="923">
          <cell r="A923">
            <v>80000666</v>
          </cell>
          <cell r="B923" t="str">
            <v>Исследование одежды и тканей на гигроскопичность</v>
          </cell>
          <cell r="C923" t="str">
            <v>иссл.</v>
          </cell>
          <cell r="D923">
            <v>515.83333333333337</v>
          </cell>
          <cell r="E923">
            <v>619</v>
          </cell>
        </row>
        <row r="924">
          <cell r="A924">
            <v>80000667</v>
          </cell>
          <cell r="B924" t="str">
            <v>Исследование одежды и тканей на содержание  формальдегида</v>
          </cell>
          <cell r="C924" t="str">
            <v>иссл.</v>
          </cell>
          <cell r="D924">
            <v>657.5</v>
          </cell>
          <cell r="E924">
            <v>789</v>
          </cell>
        </row>
        <row r="925">
          <cell r="A925">
            <v>80000669</v>
          </cell>
          <cell r="B925" t="str">
            <v>Определение  устойчивости окраски тканей и одежды к поту.</v>
          </cell>
          <cell r="C925" t="str">
            <v>иссл.</v>
          </cell>
          <cell r="D925">
            <v>325</v>
          </cell>
          <cell r="E925">
            <v>390</v>
          </cell>
        </row>
        <row r="926">
          <cell r="A926">
            <v>80000670</v>
          </cell>
          <cell r="B926" t="str">
            <v>Определение  устойчивости окраски тканей и одежды к стирке</v>
          </cell>
          <cell r="C926" t="str">
            <v>иссл.</v>
          </cell>
          <cell r="D926">
            <v>325</v>
          </cell>
          <cell r="E926">
            <v>390</v>
          </cell>
        </row>
        <row r="927">
          <cell r="A927">
            <v>80000671</v>
          </cell>
          <cell r="B927" t="str">
            <v>Определение  устойчивости окраски тканей и изделий  к морской воде</v>
          </cell>
          <cell r="C927" t="str">
            <v>иссл.</v>
          </cell>
          <cell r="D927">
            <v>291.66666666666669</v>
          </cell>
          <cell r="E927">
            <v>350</v>
          </cell>
        </row>
        <row r="928">
          <cell r="A928">
            <v>80000673</v>
          </cell>
          <cell r="B928" t="str">
            <v>Определение  устойчивости окраски тканей и изделий  к сухому трению</v>
          </cell>
          <cell r="C928" t="str">
            <v>иссл.</v>
          </cell>
          <cell r="D928">
            <v>269.16666666666669</v>
          </cell>
          <cell r="E928">
            <v>323</v>
          </cell>
        </row>
        <row r="929">
          <cell r="A929">
            <v>80000674</v>
          </cell>
          <cell r="B929" t="str">
            <v>Определение  устойчивости окраски тканей и изделий  к органическим растворителям</v>
          </cell>
          <cell r="C929" t="str">
            <v>иссл.</v>
          </cell>
          <cell r="D929">
            <v>304.16666666666669</v>
          </cell>
          <cell r="E929">
            <v>365</v>
          </cell>
        </row>
        <row r="930">
          <cell r="A930">
            <v>80000675</v>
          </cell>
          <cell r="B930" t="str">
            <v>Определение массовой доли химических волокон в изделиях и ткани</v>
          </cell>
          <cell r="C930" t="str">
            <v>иссл.</v>
          </cell>
          <cell r="D930">
            <v>966.66666666666674</v>
          </cell>
          <cell r="E930">
            <v>1160</v>
          </cell>
        </row>
        <row r="931">
          <cell r="A931">
            <v>80000679</v>
          </cell>
          <cell r="B931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31" t="str">
            <v>иссл.</v>
          </cell>
          <cell r="D931">
            <v>116.66666666666667</v>
          </cell>
          <cell r="E931">
            <v>140</v>
          </cell>
        </row>
        <row r="932">
          <cell r="A932">
            <v>80000680</v>
          </cell>
          <cell r="B932" t="str">
            <v>Определение нормируемых органических веществ в водных вытяжках из материалов различного состава</v>
          </cell>
          <cell r="C932" t="str">
            <v>иссл.</v>
          </cell>
          <cell r="D932">
            <v>2893.3333333333335</v>
          </cell>
          <cell r="E932">
            <v>3472</v>
          </cell>
        </row>
        <row r="933">
          <cell r="A933">
            <v>80000681</v>
          </cell>
          <cell r="B933" t="str">
            <v>Определение формальдегида в модельной вытяжке  из образца</v>
          </cell>
          <cell r="C933" t="str">
            <v>иссл.</v>
          </cell>
          <cell r="D933">
            <v>579.16666666666674</v>
          </cell>
          <cell r="E933">
            <v>695</v>
          </cell>
        </row>
        <row r="934">
          <cell r="A934">
            <v>80000682</v>
          </cell>
          <cell r="B934" t="str">
            <v>Определение диоктилфталата в модельных вытяжках из образца</v>
          </cell>
          <cell r="C934" t="str">
            <v>иссл.</v>
          </cell>
          <cell r="D934">
            <v>779.16666666666674</v>
          </cell>
          <cell r="E934">
            <v>935</v>
          </cell>
        </row>
        <row r="935">
          <cell r="A935">
            <v>80000688</v>
          </cell>
          <cell r="B935" t="str">
            <v>Определение свинца, меди, цинка, кадмия в модельных вытяжках из образца</v>
          </cell>
          <cell r="C935" t="str">
            <v>иссл.</v>
          </cell>
          <cell r="D935">
            <v>698.33333333333337</v>
          </cell>
          <cell r="E935">
            <v>838</v>
          </cell>
        </row>
        <row r="936">
          <cell r="A936">
            <v>80000690</v>
          </cell>
          <cell r="B936" t="str">
            <v>Определение марганца в модельных вытяжках из образца</v>
          </cell>
          <cell r="C936" t="str">
            <v>иссл.</v>
          </cell>
          <cell r="D936">
            <v>479.16666666666669</v>
          </cell>
          <cell r="E936">
            <v>575</v>
          </cell>
        </row>
        <row r="937">
          <cell r="A937">
            <v>80000691</v>
          </cell>
          <cell r="B937" t="str">
            <v>Определение диметилтерефталата в модельной вытяжке из образца</v>
          </cell>
          <cell r="C937" t="str">
            <v>иссл.</v>
          </cell>
          <cell r="D937">
            <v>753.33333333333337</v>
          </cell>
          <cell r="E937">
            <v>904</v>
          </cell>
        </row>
        <row r="938">
          <cell r="A938">
            <v>80000692</v>
          </cell>
          <cell r="B938" t="str">
            <v>Определение  тиурама в модельных вытяжках из образца</v>
          </cell>
          <cell r="C938" t="str">
            <v>иссл.</v>
          </cell>
          <cell r="D938">
            <v>740.83333333333337</v>
          </cell>
          <cell r="E938">
            <v>889</v>
          </cell>
        </row>
        <row r="939">
          <cell r="A939">
            <v>80000693</v>
          </cell>
          <cell r="B939" t="str">
            <v>Определение  альтакса в модельных вытяжках из образца</v>
          </cell>
          <cell r="C939" t="str">
            <v>иссл.</v>
          </cell>
          <cell r="D939">
            <v>740.83333333333337</v>
          </cell>
          <cell r="E939">
            <v>889</v>
          </cell>
        </row>
        <row r="940">
          <cell r="A940">
            <v>80000697</v>
          </cell>
          <cell r="B940" t="str">
            <v>Определение фенола, выделяющегося из образца в воздух.</v>
          </cell>
          <cell r="C940" t="str">
            <v>иссл.</v>
          </cell>
          <cell r="D940">
            <v>868.33333333333337</v>
          </cell>
          <cell r="E940">
            <v>1042</v>
          </cell>
        </row>
        <row r="941">
          <cell r="A941">
            <v>80000698</v>
          </cell>
          <cell r="B941" t="str">
            <v>Определение формальдегида, выделяющегося из образца в воздух.</v>
          </cell>
          <cell r="C941" t="str">
            <v>иссл.</v>
          </cell>
          <cell r="D941">
            <v>950.83333333333337</v>
          </cell>
          <cell r="E941">
            <v>1141</v>
          </cell>
        </row>
        <row r="942">
          <cell r="A942">
            <v>80000699</v>
          </cell>
          <cell r="B942" t="str">
            <v>Определение аммиака, выделяющегося из образца в воздух.</v>
          </cell>
          <cell r="C942" t="str">
            <v>иссл.</v>
          </cell>
          <cell r="D942">
            <v>867.5</v>
          </cell>
          <cell r="E942">
            <v>1041</v>
          </cell>
        </row>
        <row r="943">
          <cell r="A943">
            <v>80000701</v>
          </cell>
          <cell r="B943" t="str">
            <v>Определение метилового спирта, выделяющегося из образца в воздух.</v>
          </cell>
          <cell r="C943" t="str">
            <v>иссл.</v>
          </cell>
          <cell r="D943">
            <v>867.5</v>
          </cell>
          <cell r="E943">
            <v>1041</v>
          </cell>
        </row>
        <row r="944">
          <cell r="A944">
            <v>80000702</v>
          </cell>
          <cell r="B944" t="str">
            <v>Определение бензола, толуола, ксилола, выделяющегося из образца в воздух.</v>
          </cell>
          <cell r="C944" t="str">
            <v>иссл.</v>
          </cell>
          <cell r="D944">
            <v>1059.1666666666667</v>
          </cell>
          <cell r="E944">
            <v>1271</v>
          </cell>
        </row>
        <row r="945">
          <cell r="A945">
            <v>80000703</v>
          </cell>
          <cell r="B945" t="str">
            <v>Определение винилацетата, выделяющегося из образца в воздух.</v>
          </cell>
          <cell r="C945" t="str">
            <v>иссл.</v>
          </cell>
          <cell r="D945">
            <v>1106.6666666666667</v>
          </cell>
          <cell r="E945">
            <v>1328</v>
          </cell>
        </row>
        <row r="946">
          <cell r="A946">
            <v>80000705</v>
          </cell>
          <cell r="B946" t="str">
            <v>Определение органолептики модельных растворов посуды металлической, эмалированной, стеклянной, фарфоровой.</v>
          </cell>
          <cell r="C946" t="str">
            <v>иссл.</v>
          </cell>
          <cell r="D946">
            <v>191.66666666666669</v>
          </cell>
          <cell r="E946">
            <v>230</v>
          </cell>
        </row>
        <row r="947">
          <cell r="A947">
            <v>80000708</v>
          </cell>
          <cell r="B947" t="str">
            <v>Определение бора в модельных вытяжках из образца</v>
          </cell>
          <cell r="C947" t="str">
            <v>иссл.</v>
          </cell>
          <cell r="D947">
            <v>326.66666666666669</v>
          </cell>
          <cell r="E947">
            <v>392</v>
          </cell>
        </row>
        <row r="948">
          <cell r="A948">
            <v>80000709</v>
          </cell>
          <cell r="B948" t="str">
            <v>Определение фтора в модельных вытяжках из образца</v>
          </cell>
          <cell r="C948" t="str">
            <v>иссл.</v>
          </cell>
          <cell r="D948">
            <v>347.5</v>
          </cell>
          <cell r="E948">
            <v>417</v>
          </cell>
        </row>
        <row r="949">
          <cell r="A949">
            <v>80000710</v>
          </cell>
          <cell r="B949" t="str">
            <v>Определение никеля в модельных вытяжках из образца</v>
          </cell>
          <cell r="C949" t="str">
            <v>иссл.</v>
          </cell>
          <cell r="D949">
            <v>602.5</v>
          </cell>
          <cell r="E949">
            <v>723</v>
          </cell>
        </row>
        <row r="950">
          <cell r="A950">
            <v>80000711</v>
          </cell>
          <cell r="B950" t="str">
            <v>Определение кобальта в модельных вытяжках из образца</v>
          </cell>
          <cell r="C950" t="str">
            <v>иссл.</v>
          </cell>
          <cell r="D950">
            <v>602.5</v>
          </cell>
          <cell r="E950">
            <v>723</v>
          </cell>
        </row>
        <row r="951">
          <cell r="A951">
            <v>80000712</v>
          </cell>
          <cell r="B951" t="str">
            <v>Определение мышьяка в модельных вытяжках из образца</v>
          </cell>
          <cell r="C951" t="str">
            <v>иссл.</v>
          </cell>
          <cell r="D951">
            <v>602.5</v>
          </cell>
          <cell r="E951">
            <v>723</v>
          </cell>
        </row>
        <row r="952">
          <cell r="A952">
            <v>80000713</v>
          </cell>
          <cell r="B952" t="str">
            <v>Определение алюминия в модельных вытяжках из образца</v>
          </cell>
          <cell r="C952" t="str">
            <v>иссл.</v>
          </cell>
          <cell r="D952">
            <v>575</v>
          </cell>
          <cell r="E952">
            <v>690</v>
          </cell>
        </row>
        <row r="953">
          <cell r="A953">
            <v>80000716</v>
          </cell>
          <cell r="B953" t="str">
            <v>Определение хрома в модельных вытяжках из образца</v>
          </cell>
          <cell r="C953" t="str">
            <v>иссл.</v>
          </cell>
          <cell r="D953">
            <v>525.83333333333337</v>
          </cell>
          <cell r="E953">
            <v>631</v>
          </cell>
        </row>
        <row r="954">
          <cell r="A954">
            <v>80000718</v>
          </cell>
          <cell r="B954" t="str">
            <v>Определение железа в модельных вытяжках из образца</v>
          </cell>
          <cell r="C954" t="str">
            <v>иссл.</v>
          </cell>
          <cell r="D954">
            <v>406.66666666666669</v>
          </cell>
          <cell r="E954">
            <v>488</v>
          </cell>
        </row>
        <row r="955">
          <cell r="A955">
            <v>80000721</v>
          </cell>
          <cell r="B955" t="str">
            <v>Определение водородного показателя (РН) в непродовольственной продукции</v>
          </cell>
          <cell r="C955" t="str">
            <v>иссл.</v>
          </cell>
          <cell r="D955">
            <v>385.83333333333337</v>
          </cell>
          <cell r="E955">
            <v>463</v>
          </cell>
        </row>
        <row r="956">
          <cell r="A956">
            <v>80000742</v>
          </cell>
          <cell r="B956" t="str">
            <v>Определение органолептических показателей тканей и изделий.</v>
          </cell>
          <cell r="C956" t="str">
            <v>иссл.</v>
          </cell>
          <cell r="D956">
            <v>192.5</v>
          </cell>
          <cell r="E956">
            <v>231</v>
          </cell>
        </row>
        <row r="957">
          <cell r="A957">
            <v>80000747</v>
          </cell>
          <cell r="B957" t="str">
            <v>Определение ртути в модельных вытяжках из образца</v>
          </cell>
          <cell r="C957" t="str">
            <v>иссл.</v>
          </cell>
          <cell r="D957">
            <v>683.33333333333337</v>
          </cell>
          <cell r="E957">
            <v>820</v>
          </cell>
        </row>
        <row r="958">
          <cell r="A958">
            <v>80000750</v>
          </cell>
          <cell r="B958" t="str">
            <v>Определение смываемости с посуды</v>
          </cell>
          <cell r="C958" t="str">
            <v>иссл.</v>
          </cell>
          <cell r="D958">
            <v>535.83333333333337</v>
          </cell>
          <cell r="E958">
            <v>643</v>
          </cell>
        </row>
        <row r="959">
          <cell r="A959">
            <v>80000752</v>
          </cell>
          <cell r="B959" t="str">
            <v>Определение органолептических показателей парфюмерно-косметических изделий</v>
          </cell>
          <cell r="C959" t="str">
            <v>иссл.</v>
          </cell>
          <cell r="D959">
            <v>192.5</v>
          </cell>
          <cell r="E959">
            <v>231</v>
          </cell>
        </row>
        <row r="960">
          <cell r="A960">
            <v>80000753</v>
          </cell>
          <cell r="B960" t="str">
            <v>Определение пенообразующей способности синтетических моющих средств и шампуней</v>
          </cell>
          <cell r="C960" t="str">
            <v>иссл.</v>
          </cell>
          <cell r="D960">
            <v>520.83333333333337</v>
          </cell>
          <cell r="E960">
            <v>625</v>
          </cell>
        </row>
        <row r="961">
          <cell r="A961">
            <v>80000754</v>
          </cell>
          <cell r="B961" t="str">
            <v>Определение термостабильности косметических изделий</v>
          </cell>
          <cell r="C961" t="str">
            <v>иссл.</v>
          </cell>
          <cell r="D961">
            <v>210.83333333333334</v>
          </cell>
          <cell r="E961">
            <v>253</v>
          </cell>
        </row>
        <row r="962">
          <cell r="A962">
            <v>80000755</v>
          </cell>
          <cell r="B962" t="str">
            <v>Определение коллоидной стабильности косметических изделий</v>
          </cell>
          <cell r="C962" t="str">
            <v>иссл.</v>
          </cell>
          <cell r="D962">
            <v>210.83333333333334</v>
          </cell>
          <cell r="E962">
            <v>253</v>
          </cell>
        </row>
        <row r="963">
          <cell r="A963">
            <v>80000758</v>
          </cell>
          <cell r="B963" t="str">
            <v>Определение хрома в игрушках</v>
          </cell>
          <cell r="C963" t="str">
            <v>иссл.</v>
          </cell>
          <cell r="D963">
            <v>693.33333333333337</v>
          </cell>
          <cell r="E963">
            <v>832</v>
          </cell>
        </row>
        <row r="964">
          <cell r="A964">
            <v>80000759</v>
          </cell>
          <cell r="B964" t="str">
            <v>Определение бария в игрушках</v>
          </cell>
          <cell r="C964" t="str">
            <v>иссл.</v>
          </cell>
          <cell r="D964">
            <v>693.33333333333337</v>
          </cell>
          <cell r="E964">
            <v>832</v>
          </cell>
        </row>
        <row r="965">
          <cell r="A965">
            <v>80000760</v>
          </cell>
          <cell r="B965" t="str">
            <v>Определение дибутилфталата в модельных вытяжках</v>
          </cell>
          <cell r="C965" t="str">
            <v>иссл.</v>
          </cell>
          <cell r="D965">
            <v>824.16666666666674</v>
          </cell>
          <cell r="E965">
            <v>989</v>
          </cell>
        </row>
        <row r="966">
          <cell r="A966">
            <v>80000761</v>
          </cell>
          <cell r="B966" t="str">
            <v>Определение этиленгликоля в модельных вытяжках</v>
          </cell>
          <cell r="C966" t="str">
            <v>иссл.</v>
          </cell>
          <cell r="D966">
            <v>695</v>
          </cell>
          <cell r="E966">
            <v>834</v>
          </cell>
        </row>
        <row r="967">
          <cell r="A967">
            <v>80000762</v>
          </cell>
          <cell r="B967" t="str">
            <v>Определение массовой доли свободной едкой щелочи в мыле</v>
          </cell>
          <cell r="C967" t="str">
            <v>иссл.</v>
          </cell>
          <cell r="D967">
            <v>236.66666666666669</v>
          </cell>
          <cell r="E967">
            <v>284</v>
          </cell>
        </row>
        <row r="968">
          <cell r="A968">
            <v>80000763</v>
          </cell>
          <cell r="B968" t="str">
            <v>Определение массовой доли свободного углекислого натрия в мыле</v>
          </cell>
          <cell r="C968" t="str">
            <v>иссл.</v>
          </cell>
          <cell r="D968">
            <v>218.33333333333334</v>
          </cell>
          <cell r="E968">
            <v>262</v>
          </cell>
        </row>
        <row r="969">
          <cell r="A969">
            <v>80000764</v>
          </cell>
          <cell r="B969" t="str">
            <v>Определение капролактама в водной вытяжке</v>
          </cell>
          <cell r="C969" t="str">
            <v>иссл.</v>
          </cell>
          <cell r="D969">
            <v>582.5</v>
          </cell>
          <cell r="E969">
            <v>699</v>
          </cell>
        </row>
        <row r="970">
          <cell r="A970">
            <v>80001022</v>
          </cell>
          <cell r="B970" t="str">
            <v>Определение ртути в парфюмерно - косметических товарах и средствах гигиены полости рта</v>
          </cell>
          <cell r="C970" t="str">
            <v>иссл.</v>
          </cell>
          <cell r="D970">
            <v>910.83333333333337</v>
          </cell>
          <cell r="E970">
            <v>1093</v>
          </cell>
        </row>
        <row r="971">
          <cell r="A971">
            <v>80001023</v>
          </cell>
          <cell r="B971" t="str">
            <v>Определение мышьяка в парфюмерно - косметических товарах и средствах гигиены полости рта</v>
          </cell>
          <cell r="C971" t="str">
            <v>иссл.</v>
          </cell>
          <cell r="D971">
            <v>847.5</v>
          </cell>
          <cell r="E971">
            <v>1017</v>
          </cell>
        </row>
        <row r="972">
          <cell r="A972">
            <v>80001024</v>
          </cell>
          <cell r="B972" t="str">
            <v>Определение свинца в парфюмерно - косметических товарах и средствах гигиены полости рта</v>
          </cell>
          <cell r="C972" t="str">
            <v>иссл.</v>
          </cell>
          <cell r="D972">
            <v>847.5</v>
          </cell>
          <cell r="E972">
            <v>1017</v>
          </cell>
        </row>
        <row r="973">
          <cell r="A973">
            <v>80001026</v>
          </cell>
          <cell r="B973" t="str">
            <v>Определение  устойчивости окраски тканей и одежды  к дистиллированной воде</v>
          </cell>
          <cell r="C973" t="str">
            <v>иссл.</v>
          </cell>
          <cell r="D973">
            <v>294.16666666666669</v>
          </cell>
          <cell r="E973">
            <v>353</v>
          </cell>
        </row>
        <row r="974">
          <cell r="A974">
            <v>80001035</v>
          </cell>
          <cell r="B974" t="str">
            <v>Определение стойкости лакового покрытия металлических крышек при кипячении (в 4-х растворах).</v>
          </cell>
          <cell r="C974" t="str">
            <v>иссл.</v>
          </cell>
          <cell r="D974">
            <v>913.33333333333337</v>
          </cell>
          <cell r="E974">
            <v>1096</v>
          </cell>
        </row>
        <row r="975">
          <cell r="A975">
            <v>80001036</v>
          </cell>
          <cell r="B975" t="str">
            <v>Определение фенола в модельной вытяжке из образца</v>
          </cell>
          <cell r="C975" t="str">
            <v>иссл.</v>
          </cell>
          <cell r="D975">
            <v>537.5</v>
          </cell>
          <cell r="E975">
            <v>645</v>
          </cell>
        </row>
        <row r="976">
          <cell r="A976">
            <v>80001037</v>
          </cell>
          <cell r="B976" t="str">
            <v xml:space="preserve">Определение стойкости защитно-декоративного покрытия игрушки </v>
          </cell>
          <cell r="C976" t="str">
            <v>иссл.</v>
          </cell>
          <cell r="D976">
            <v>258.33333333333337</v>
          </cell>
          <cell r="E976">
            <v>310</v>
          </cell>
        </row>
        <row r="977">
          <cell r="A977">
            <v>80001301</v>
          </cell>
          <cell r="B977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77" t="str">
            <v>иссл.</v>
          </cell>
          <cell r="D977">
            <v>1410</v>
          </cell>
          <cell r="E977">
            <v>1692</v>
          </cell>
        </row>
        <row r="978">
          <cell r="A978">
            <v>80000695</v>
          </cell>
          <cell r="B978" t="str">
            <v>Исследование обуви на запах</v>
          </cell>
          <cell r="C978" t="str">
            <v>иссл.</v>
          </cell>
          <cell r="D978">
            <v>140.83333333333334</v>
          </cell>
          <cell r="E978">
            <v>169</v>
          </cell>
        </row>
        <row r="979">
          <cell r="A979">
            <v>80000704</v>
          </cell>
          <cell r="B979" t="str">
            <v>Определение воздухопроницаемости текстильных материалов и изделий</v>
          </cell>
          <cell r="C979" t="str">
            <v>иссл.</v>
          </cell>
          <cell r="D979">
            <v>617.5</v>
          </cell>
          <cell r="E979">
            <v>741</v>
          </cell>
        </row>
        <row r="980">
          <cell r="A980">
            <v>80001302</v>
          </cell>
          <cell r="B980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80" t="str">
            <v>иссл.</v>
          </cell>
          <cell r="D980">
            <v>2585.8333333333335</v>
          </cell>
          <cell r="E980">
            <v>3103</v>
          </cell>
        </row>
        <row r="981">
          <cell r="A981">
            <v>80001303</v>
          </cell>
          <cell r="B981" t="str">
            <v>Определение 1 элемента атомно-абсорбционным методом в модельных вытяжках из образца</v>
          </cell>
          <cell r="C981" t="str">
            <v>иссл.</v>
          </cell>
          <cell r="D981">
            <v>531.66666666666674</v>
          </cell>
          <cell r="E981">
            <v>638</v>
          </cell>
        </row>
        <row r="982">
          <cell r="A982">
            <v>80001304</v>
          </cell>
          <cell r="B982" t="str">
            <v>Определение кислотостойкости (химической стойкости)</v>
          </cell>
          <cell r="C982" t="str">
            <v>иссл.</v>
          </cell>
          <cell r="D982">
            <v>207.5</v>
          </cell>
          <cell r="E982">
            <v>249</v>
          </cell>
        </row>
        <row r="983">
          <cell r="A983">
            <v>80001305</v>
          </cell>
          <cell r="B983" t="str">
            <v>Стойкость к горячей обработке металлических крышек</v>
          </cell>
          <cell r="C983" t="str">
            <v>иссл.</v>
          </cell>
          <cell r="D983">
            <v>139.16666666666669</v>
          </cell>
          <cell r="E983">
            <v>167</v>
          </cell>
        </row>
        <row r="984">
          <cell r="A984">
            <v>80001306</v>
          </cell>
          <cell r="B984" t="str">
            <v>Стойкость упаковки к горячей воде</v>
          </cell>
          <cell r="C984" t="str">
            <v>иссл.</v>
          </cell>
          <cell r="D984">
            <v>139.16666666666669</v>
          </cell>
          <cell r="E984">
            <v>167</v>
          </cell>
        </row>
        <row r="985">
          <cell r="A985">
            <v>80001307</v>
          </cell>
          <cell r="B985" t="str">
            <v>Стойкость рисунка флексографической печати к липкой ленте</v>
          </cell>
          <cell r="C985" t="str">
            <v>иссл.</v>
          </cell>
          <cell r="D985">
            <v>164.16666666666669</v>
          </cell>
          <cell r="E985">
            <v>197</v>
          </cell>
        </row>
        <row r="986">
          <cell r="A986">
            <v>80001308</v>
          </cell>
          <cell r="B986" t="str">
            <v>Стойкость к миграции красителя</v>
          </cell>
          <cell r="C986" t="str">
            <v>иссл.</v>
          </cell>
          <cell r="D986">
            <v>107.5</v>
          </cell>
          <cell r="E986">
            <v>129</v>
          </cell>
        </row>
        <row r="987">
          <cell r="A987">
            <v>80001309</v>
          </cell>
          <cell r="B987" t="str">
            <v>Герметичность сварного шва</v>
          </cell>
          <cell r="C987" t="str">
            <v>иссл.</v>
          </cell>
          <cell r="D987">
            <v>169.16666666666669</v>
          </cell>
          <cell r="E987">
            <v>203</v>
          </cell>
        </row>
        <row r="988">
          <cell r="A988">
            <v>80001310</v>
          </cell>
          <cell r="B988" t="str">
            <v>Стойкость к раствору кислоты и мыльно-щелочным растворам</v>
          </cell>
          <cell r="C988" t="str">
            <v>иссл.</v>
          </cell>
          <cell r="D988">
            <v>252.5</v>
          </cell>
          <cell r="E988">
            <v>303</v>
          </cell>
        </row>
        <row r="989">
          <cell r="A989">
            <v>80001311</v>
          </cell>
          <cell r="B989" t="str">
            <v>Водостойкость (водонепроницаемость) упаковки</v>
          </cell>
          <cell r="C989" t="str">
            <v>иссл.</v>
          </cell>
          <cell r="D989">
            <v>154.16666666666669</v>
          </cell>
          <cell r="E989">
            <v>185</v>
          </cell>
        </row>
        <row r="990">
          <cell r="A990">
            <v>80001312</v>
          </cell>
          <cell r="B990" t="str">
            <v>Изменение рН водной вытяжки</v>
          </cell>
          <cell r="C990" t="str">
            <v>иссл.</v>
          </cell>
          <cell r="D990">
            <v>375</v>
          </cell>
          <cell r="E990">
            <v>450</v>
          </cell>
        </row>
        <row r="991">
          <cell r="A991">
            <v>80000642</v>
          </cell>
          <cell r="B991" t="str">
            <v>Определение активного хлора в товарах бытовой химии</v>
          </cell>
          <cell r="C991" t="str">
            <v>иссл.</v>
          </cell>
          <cell r="D991">
            <v>341.66666666666669</v>
          </cell>
          <cell r="E991">
            <v>410</v>
          </cell>
        </row>
        <row r="992">
          <cell r="A992">
            <v>80000643</v>
          </cell>
          <cell r="B992" t="str">
            <v>Изменение кислотного числа (в упаковке)</v>
          </cell>
          <cell r="C992" t="str">
            <v>иссл.</v>
          </cell>
          <cell r="D992">
            <v>341.66666666666669</v>
          </cell>
          <cell r="E992">
            <v>410</v>
          </cell>
        </row>
        <row r="993">
          <cell r="A993" t="str">
            <v>80 000 765</v>
          </cell>
          <cell r="B993" t="str">
            <v>Определение бромирующихся веществ (бромируемость)</v>
          </cell>
          <cell r="C993" t="str">
            <v>иссл.</v>
          </cell>
          <cell r="D993">
            <v>350.83</v>
          </cell>
          <cell r="E993">
            <v>421</v>
          </cell>
        </row>
        <row r="994">
          <cell r="A994" t="str">
            <v>80 000 766</v>
          </cell>
          <cell r="B994" t="str">
            <v>Определение массовой доли свободной серной кислоты (по водной вытяжке)</v>
          </cell>
          <cell r="C994" t="str">
            <v>иссл.</v>
          </cell>
          <cell r="D994">
            <v>640</v>
          </cell>
          <cell r="E994">
            <v>768</v>
          </cell>
        </row>
        <row r="995">
          <cell r="A995" t="str">
            <v>80 000 767</v>
          </cell>
          <cell r="B995" t="str">
            <v>Определение водонепроницаемости</v>
          </cell>
          <cell r="C995" t="str">
            <v>иссл.</v>
          </cell>
          <cell r="D995">
            <v>203.33</v>
          </cell>
          <cell r="E995">
            <v>244</v>
          </cell>
        </row>
        <row r="996">
          <cell r="A996" t="str">
            <v>80 000 768</v>
          </cell>
          <cell r="B996" t="str">
            <v>Определение стойкости запаха</v>
          </cell>
          <cell r="C996" t="str">
            <v>иссл.</v>
          </cell>
          <cell r="D996">
            <v>238.33</v>
          </cell>
          <cell r="E996">
            <v>286</v>
          </cell>
        </row>
        <row r="997">
          <cell r="A997" t="str">
            <v>80 000 769</v>
          </cell>
          <cell r="B997" t="str">
            <v>Определение объемной доли этилового спирта</v>
          </cell>
          <cell r="C997" t="str">
            <v>иссл.</v>
          </cell>
          <cell r="D997">
            <v>406.67</v>
          </cell>
          <cell r="E997">
            <v>488</v>
          </cell>
        </row>
        <row r="998">
          <cell r="A998" t="str">
            <v>80 000 770</v>
          </cell>
          <cell r="B998" t="str">
            <v>Определение массы изделия</v>
          </cell>
          <cell r="C998" t="str">
            <v>иссл.</v>
          </cell>
          <cell r="D998">
            <v>135.83000000000001</v>
          </cell>
          <cell r="E998">
            <v>163</v>
          </cell>
        </row>
        <row r="999">
          <cell r="A999" t="str">
            <v>80 000 771</v>
          </cell>
          <cell r="B999" t="str">
            <v>Определение устойчивости окраски к воздействию сухого и мокрого трения (сумки, ранцы)</v>
          </cell>
          <cell r="C999" t="str">
            <v>иссл.</v>
          </cell>
          <cell r="D999">
            <v>135.83000000000001</v>
          </cell>
          <cell r="E999">
            <v>163</v>
          </cell>
        </row>
        <row r="1000">
          <cell r="A1000" t="str">
            <v>80 000 772</v>
          </cell>
          <cell r="B1000" t="str">
            <v>Определение высоты каблука</v>
          </cell>
          <cell r="C1000" t="str">
            <v>иссл.</v>
          </cell>
          <cell r="D1000">
            <v>135.83000000000001</v>
          </cell>
          <cell r="E1000">
            <v>163</v>
          </cell>
        </row>
        <row r="1001">
          <cell r="A1001" t="str">
            <v>80 000 773</v>
          </cell>
          <cell r="B1001" t="str">
            <v>Определение содержания свободного формальдегида в коже</v>
          </cell>
          <cell r="C1001" t="str">
            <v>иссл.</v>
          </cell>
          <cell r="D1001">
            <v>622.5</v>
          </cell>
          <cell r="E1001">
            <v>747</v>
          </cell>
        </row>
        <row r="1002">
          <cell r="A1002" t="str">
            <v>80 000 774</v>
          </cell>
          <cell r="B1002" t="str">
            <v>Определение пенообразования</v>
          </cell>
          <cell r="C1002" t="str">
            <v>иссл.</v>
          </cell>
          <cell r="D1002">
            <v>135.83000000000001</v>
          </cell>
          <cell r="E1002">
            <v>163</v>
          </cell>
        </row>
        <row r="1003">
          <cell r="A1003" t="str">
            <v>80 000 775</v>
          </cell>
          <cell r="B1003" t="str">
            <v>Приготовление вытяжек из материалов для водоочистки и водоподготовки</v>
          </cell>
          <cell r="C1003" t="str">
            <v>иссл.</v>
          </cell>
          <cell r="D1003">
            <v>101.67</v>
          </cell>
          <cell r="E1003">
            <v>122</v>
          </cell>
        </row>
        <row r="1004">
          <cell r="A1004" t="str">
            <v>80 000 776</v>
          </cell>
          <cell r="B1004" t="str">
            <v>Определение стойкости полимерных крышек к горячей обработке, к растворам кислот</v>
          </cell>
          <cell r="C1004" t="str">
            <v>иссл.</v>
          </cell>
          <cell r="D1004">
            <v>160.83000000000001</v>
          </cell>
          <cell r="E1004">
            <v>193</v>
          </cell>
        </row>
        <row r="1005">
          <cell r="A1005" t="str">
            <v>80 000 777</v>
          </cell>
          <cell r="B1005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05" t="str">
            <v>иссл.</v>
          </cell>
          <cell r="D1005">
            <v>135.83000000000001</v>
          </cell>
          <cell r="E1005">
            <v>163</v>
          </cell>
        </row>
        <row r="1006">
          <cell r="A1006" t="str">
            <v>80 000 778</v>
          </cell>
          <cell r="B1006" t="str">
            <v>Определение массовой доли хлоридов (массовая доля хлористого натрия)</v>
          </cell>
          <cell r="C1006" t="str">
            <v>иссл.</v>
          </cell>
          <cell r="D1006">
            <v>1287.5</v>
          </cell>
          <cell r="E1006">
            <v>1545</v>
          </cell>
        </row>
        <row r="1007">
          <cell r="A1007" t="str">
            <v>80 000 779</v>
          </cell>
          <cell r="B1007" t="str">
            <v>Определение отсутствия слипания латексных сосок пустышек</v>
          </cell>
          <cell r="C1007" t="str">
            <v>иссл.</v>
          </cell>
          <cell r="D1007">
            <v>101.67</v>
          </cell>
          <cell r="E1007">
            <v>122</v>
          </cell>
        </row>
        <row r="1008">
          <cell r="A1008" t="str">
            <v>80 000 780</v>
          </cell>
          <cell r="B1008" t="str">
            <v>Приготовление вытяжек из средств личной гигиены</v>
          </cell>
          <cell r="C1008" t="str">
            <v>иссл.</v>
          </cell>
          <cell r="D1008">
            <v>135.83000000000001</v>
          </cell>
          <cell r="E1008">
            <v>163</v>
          </cell>
        </row>
        <row r="1009">
          <cell r="A1009" t="str">
            <v>80 000 781</v>
          </cell>
          <cell r="B1009" t="str">
            <v>Определение капиллярности</v>
          </cell>
          <cell r="C1009" t="str">
            <v>иссл.</v>
          </cell>
          <cell r="D1009">
            <v>359.17</v>
          </cell>
          <cell r="E1009">
            <v>431</v>
          </cell>
        </row>
        <row r="1010">
          <cell r="A1010" t="str">
            <v>80 000 782</v>
          </cell>
          <cell r="B1010" t="str">
            <v>Определение водопоглощения</v>
          </cell>
          <cell r="C1010" t="str">
            <v>иссл.</v>
          </cell>
          <cell r="D1010">
            <v>339.17</v>
          </cell>
          <cell r="E1010">
            <v>407</v>
          </cell>
        </row>
        <row r="1011">
          <cell r="A1011" t="str">
            <v>80 000 783</v>
          </cell>
          <cell r="B1011" t="str">
            <v>Определение массы полупары обуви</v>
          </cell>
          <cell r="C1011" t="str">
            <v>иссл.</v>
          </cell>
          <cell r="D1011">
            <v>135.83000000000001</v>
          </cell>
          <cell r="E1011">
            <v>163</v>
          </cell>
        </row>
        <row r="1012">
          <cell r="A1012" t="str">
            <v>80 000 784</v>
          </cell>
          <cell r="B1012" t="str">
            <v>Определение формальдегида в белковой оболочке</v>
          </cell>
          <cell r="C1012" t="str">
            <v>иссл.</v>
          </cell>
          <cell r="D1012">
            <v>625</v>
          </cell>
          <cell r="E1012">
            <v>750</v>
          </cell>
        </row>
        <row r="1013">
          <cell r="A1013" t="str">
            <v>80 000 785</v>
          </cell>
          <cell r="B1013" t="str">
            <v>Определение массовой доли воды и летучих веществ</v>
          </cell>
          <cell r="C1013" t="str">
            <v>иссл.</v>
          </cell>
          <cell r="D1013">
            <v>231.67</v>
          </cell>
          <cell r="E1013">
            <v>278</v>
          </cell>
        </row>
        <row r="1014">
          <cell r="A1014" t="str">
            <v>80 000 786</v>
          </cell>
          <cell r="B1014" t="str">
            <v>Приготовление вытяжек из латексных сосок-пустышек</v>
          </cell>
          <cell r="C1014" t="str">
            <v>иссл.</v>
          </cell>
          <cell r="D1014">
            <v>67.5</v>
          </cell>
          <cell r="E1014">
            <v>81</v>
          </cell>
        </row>
        <row r="1015">
          <cell r="A1015" t="str">
            <v>80 000 787</v>
          </cell>
          <cell r="B1015" t="str">
            <v>Определение устойчивости латексных сосок-пустышек к 5-кратной дезинфекции</v>
          </cell>
          <cell r="C1015" t="str">
            <v>иссл.</v>
          </cell>
          <cell r="D1015">
            <v>135.83000000000001</v>
          </cell>
          <cell r="E1015">
            <v>163</v>
          </cell>
        </row>
        <row r="1016">
          <cell r="A1016" t="str">
            <v>80 000 788</v>
          </cell>
          <cell r="B1016" t="str">
            <v>Определение дибутилфталата, выделяющегося из образца в воздух</v>
          </cell>
          <cell r="C1016" t="str">
            <v>иссл.</v>
          </cell>
          <cell r="D1016">
            <v>433.33</v>
          </cell>
          <cell r="E1016">
            <v>520</v>
          </cell>
        </row>
        <row r="1017">
          <cell r="A1017" t="str">
            <v>Лаборатория неионизирующих излучений</v>
          </cell>
          <cell r="B1017"/>
          <cell r="C1017"/>
          <cell r="D1017"/>
          <cell r="E1017"/>
        </row>
        <row r="1018">
          <cell r="A1018">
            <v>90000602</v>
          </cell>
          <cell r="B1018" t="str">
            <v>Измерение интенсивности ИК-излучения</v>
          </cell>
          <cell r="C1018" t="str">
            <v>измерение</v>
          </cell>
          <cell r="D1018">
            <v>298.33333333333337</v>
          </cell>
          <cell r="E1018">
            <v>358</v>
          </cell>
        </row>
        <row r="1019">
          <cell r="A1019">
            <v>90000603</v>
          </cell>
          <cell r="B1019" t="str">
            <v>Измерение эквивалентного уровня  шума (непостоянный)</v>
          </cell>
          <cell r="C1019" t="str">
            <v>измерение</v>
          </cell>
          <cell r="D1019">
            <v>548.33333333333337</v>
          </cell>
          <cell r="E1019">
            <v>658</v>
          </cell>
        </row>
        <row r="1020">
          <cell r="A1020">
            <v>90000604</v>
          </cell>
          <cell r="B1020" t="str">
            <v>Спектральный анализ состава общей вибрации</v>
          </cell>
          <cell r="C1020" t="str">
            <v>измерение</v>
          </cell>
          <cell r="D1020">
            <v>548.33333333333337</v>
          </cell>
          <cell r="E1020">
            <v>658</v>
          </cell>
        </row>
        <row r="1021">
          <cell r="A1021">
            <v>90000605</v>
          </cell>
          <cell r="B1021" t="str">
            <v>Замеры ВЧ-полей и УВЧ полей в  производственных  помещениях    и на селитебной территории</v>
          </cell>
          <cell r="C1021" t="str">
            <v>измерение</v>
          </cell>
          <cell r="D1021">
            <v>773.33333333333337</v>
          </cell>
          <cell r="E1021">
            <v>928</v>
          </cell>
        </row>
        <row r="1022">
          <cell r="A1022">
            <v>90000606</v>
          </cell>
          <cell r="B1022" t="str">
            <v>Измерение лазерного излучения</v>
          </cell>
          <cell r="C1022" t="str">
            <v>измерение</v>
          </cell>
          <cell r="D1022">
            <v>1387.5</v>
          </cell>
          <cell r="E1022">
            <v>1665</v>
          </cell>
        </row>
        <row r="1023">
          <cell r="A1023">
            <v>90000607</v>
          </cell>
          <cell r="B1023" t="str">
            <v>Измерение воздушного ультразвука</v>
          </cell>
          <cell r="C1023" t="str">
            <v>измерение</v>
          </cell>
          <cell r="D1023">
            <v>454.16666666666669</v>
          </cell>
          <cell r="E1023">
            <v>545</v>
          </cell>
        </row>
        <row r="1024">
          <cell r="A1024">
            <v>90000609</v>
          </cell>
          <cell r="B1024" t="str">
            <v>Измерение освещенности рабочих мест</v>
          </cell>
          <cell r="C1024" t="str">
            <v>измерение</v>
          </cell>
          <cell r="D1024">
            <v>80</v>
          </cell>
          <cell r="E1024">
            <v>96</v>
          </cell>
        </row>
        <row r="1025">
          <cell r="A1025">
            <v>90000617</v>
          </cell>
          <cell r="B1025" t="str">
            <v>Измерение уровней искусственной освещенности (за пределами регламентированного рабочего дня)</v>
          </cell>
          <cell r="C1025" t="str">
            <v>измерение</v>
          </cell>
          <cell r="D1025">
            <v>120</v>
          </cell>
          <cell r="E1025">
            <v>144</v>
          </cell>
        </row>
        <row r="1026">
          <cell r="A1026">
            <v>90000611</v>
          </cell>
          <cell r="B1026" t="str">
            <v>Измерение яркости</v>
          </cell>
          <cell r="C1026" t="str">
            <v>измерение</v>
          </cell>
          <cell r="D1026">
            <v>61.666666666666671</v>
          </cell>
          <cell r="E1026">
            <v>74</v>
          </cell>
        </row>
        <row r="1027">
          <cell r="A1027">
            <v>90000612</v>
          </cell>
          <cell r="B1027" t="str">
            <v>Измерение пульсации</v>
          </cell>
          <cell r="C1027" t="str">
            <v>измерение</v>
          </cell>
          <cell r="D1027">
            <v>61.666666666666671</v>
          </cell>
          <cell r="E1027">
            <v>74</v>
          </cell>
        </row>
        <row r="1028">
          <cell r="A1028">
            <v>90000613</v>
          </cell>
          <cell r="B1028" t="str">
            <v>Измерение максимального уровня звукового давления</v>
          </cell>
          <cell r="C1028" t="str">
            <v>измерение</v>
          </cell>
          <cell r="D1028">
            <v>499.16666666666669</v>
          </cell>
          <cell r="E1028">
            <v>599</v>
          </cell>
        </row>
        <row r="1029">
          <cell r="A1029">
            <v>90000614</v>
          </cell>
          <cell r="B1029" t="str">
            <v>Измерение уровня шума по среднегеометрическим частотам (спектральный-постоянный)</v>
          </cell>
          <cell r="C1029" t="str">
            <v>измерение</v>
          </cell>
          <cell r="D1029">
            <v>499.16666666666669</v>
          </cell>
          <cell r="E1029">
            <v>599</v>
          </cell>
        </row>
        <row r="1030">
          <cell r="A1030">
            <v>90000615</v>
          </cell>
          <cell r="B1030" t="str">
            <v>Измерения спектрального состава локальной вибрации</v>
          </cell>
          <cell r="C1030" t="str">
            <v>измерение</v>
          </cell>
          <cell r="D1030">
            <v>517.5</v>
          </cell>
          <cell r="E1030">
            <v>621</v>
          </cell>
        </row>
        <row r="1031">
          <cell r="A1031">
            <v>90000645</v>
          </cell>
          <cell r="B1031" t="str">
            <v>Измерение микроклиматических параметров производственной среды</v>
          </cell>
          <cell r="C1031" t="str">
            <v>измерение</v>
          </cell>
          <cell r="D1031">
            <v>105.83333333333334</v>
          </cell>
          <cell r="E1031">
            <v>127</v>
          </cell>
        </row>
        <row r="1032">
          <cell r="A1032">
            <v>90000647</v>
          </cell>
          <cell r="B1032" t="str">
            <v>Измерение инфразвука</v>
          </cell>
          <cell r="C1032" t="str">
            <v>измерение</v>
          </cell>
          <cell r="D1032">
            <v>457.5</v>
          </cell>
          <cell r="E1032">
            <v>549</v>
          </cell>
        </row>
        <row r="1033">
          <cell r="A1033">
            <v>90000095</v>
          </cell>
          <cell r="B1033" t="str">
            <v>Измерение ЭМП от передающего радиотехнического объекта(1 объект)</v>
          </cell>
          <cell r="C1033" t="str">
            <v>измерение</v>
          </cell>
          <cell r="D1033">
            <v>5929.166666666667</v>
          </cell>
          <cell r="E1033">
            <v>7115</v>
          </cell>
        </row>
        <row r="1034">
          <cell r="A1034">
            <v>90000649</v>
          </cell>
          <cell r="B1034" t="str">
            <v>Измерение магнитной индукции постоянного магнитного поля</v>
          </cell>
          <cell r="C1034" t="str">
            <v>измерение</v>
          </cell>
          <cell r="D1034">
            <v>368.33333333333337</v>
          </cell>
          <cell r="E1034">
            <v>442</v>
          </cell>
        </row>
        <row r="1035">
          <cell r="A1035">
            <v>90000650</v>
          </cell>
          <cell r="B1035" t="str">
            <v>Измерение магнитной индукции геомагнитного и гипомагнитного полей</v>
          </cell>
          <cell r="C1035" t="str">
            <v>измерение</v>
          </cell>
          <cell r="D1035">
            <v>615.83333333333337</v>
          </cell>
          <cell r="E1035">
            <v>739</v>
          </cell>
        </row>
        <row r="1036">
          <cell r="A1036">
            <v>90000101</v>
          </cell>
          <cell r="B1036" t="str">
            <v>Измерение температуры поверхнеостей</v>
          </cell>
          <cell r="C1036" t="str">
            <v>измерение</v>
          </cell>
          <cell r="D1036">
            <v>147.5</v>
          </cell>
          <cell r="E1036">
            <v>177</v>
          </cell>
        </row>
        <row r="1037">
          <cell r="A1037">
            <v>90000619</v>
          </cell>
          <cell r="B1037" t="str">
            <v>Измерение индекса тепловой нагрузки среды (ТНС)</v>
          </cell>
          <cell r="C1037" t="str">
            <v>измерение</v>
          </cell>
          <cell r="D1037">
            <v>298.33333333333337</v>
          </cell>
          <cell r="E1037">
            <v>358</v>
          </cell>
        </row>
        <row r="1038">
          <cell r="A1038">
            <v>90000620</v>
          </cell>
          <cell r="B1038" t="str">
            <v>Измерение электромагнитного поля от ЛЭП  промышленной  частоты  50Гц</v>
          </cell>
          <cell r="C1038" t="str">
            <v>измерение</v>
          </cell>
          <cell r="D1038">
            <v>539.16666666666674</v>
          </cell>
          <cell r="E1038">
            <v>647</v>
          </cell>
        </row>
        <row r="1039">
          <cell r="A1039">
            <v>90000621</v>
          </cell>
          <cell r="B1039" t="str">
            <v>Измерение электростатического поля на рабочем месте с ПЭВМ</v>
          </cell>
          <cell r="C1039" t="str">
            <v>измерение</v>
          </cell>
          <cell r="D1039">
            <v>110.83333333333334</v>
          </cell>
          <cell r="E1039">
            <v>133</v>
          </cell>
        </row>
        <row r="1040">
          <cell r="A1040">
            <v>90000623</v>
          </cell>
          <cell r="B1040" t="str">
            <v>Измерение напряженности электромагнитного поля по магнитной составляющей 1 и 2 диапазоны на рабочем месте с ПЭВМ</v>
          </cell>
          <cell r="C1040" t="str">
            <v>измерение</v>
          </cell>
          <cell r="D1040">
            <v>454.16666666666669</v>
          </cell>
          <cell r="E1040">
            <v>545</v>
          </cell>
        </row>
        <row r="1041">
          <cell r="A1041">
            <v>90000624</v>
          </cell>
          <cell r="B1041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41" t="str">
            <v>измерение</v>
          </cell>
          <cell r="D1041">
            <v>454.16666666666669</v>
          </cell>
          <cell r="E1041">
            <v>545</v>
          </cell>
        </row>
        <row r="1042">
          <cell r="A1042">
            <v>90000626</v>
          </cell>
          <cell r="B1042" t="str">
            <v>Измерение магнитного поля промышленной частоты 50 Гц в производственных помещениях</v>
          </cell>
          <cell r="C1042" t="str">
            <v>измерение</v>
          </cell>
          <cell r="D1042">
            <v>347.5</v>
          </cell>
          <cell r="E1042">
            <v>417</v>
          </cell>
        </row>
        <row r="1043">
          <cell r="A1043">
            <v>90001626</v>
          </cell>
          <cell r="B1043" t="str">
            <v>Измерение электромагнитного поля промышленной частоты (50Гц) в производственных помещениях, 1 точка</v>
          </cell>
          <cell r="C1043" t="str">
            <v>измерение</v>
          </cell>
          <cell r="D1043">
            <v>701.66666666666674</v>
          </cell>
          <cell r="E1043">
            <v>842</v>
          </cell>
        </row>
        <row r="1044">
          <cell r="A1044">
            <v>90000631</v>
          </cell>
          <cell r="B1044" t="str">
            <v>Измерение уровней ионных состояний воздуха помещений</v>
          </cell>
          <cell r="C1044" t="str">
            <v>измерение</v>
          </cell>
          <cell r="D1044">
            <v>169.16666666666669</v>
          </cell>
          <cell r="E1044">
            <v>203</v>
          </cell>
        </row>
        <row r="1045">
          <cell r="A1045">
            <v>90000094</v>
          </cell>
          <cell r="B1045" t="str">
            <v>Измерение ЭМП в производственных помещениях и на селитебной территории от ЗССС (1 точка)</v>
          </cell>
          <cell r="C1045" t="str">
            <v>измерение</v>
          </cell>
          <cell r="D1045">
            <v>1604.1666666666667</v>
          </cell>
          <cell r="E1045">
            <v>1925</v>
          </cell>
        </row>
        <row r="1046">
          <cell r="A1046">
            <v>90000643</v>
          </cell>
          <cell r="B1046" t="str">
            <v>Измерение электромагнитного поля от ЛЭП промышленной частоты (50Гц) селитебной территории</v>
          </cell>
          <cell r="C1046" t="str">
            <v>измерение</v>
          </cell>
          <cell r="D1046">
            <v>855.83333333333337</v>
          </cell>
          <cell r="E1046">
            <v>1027</v>
          </cell>
        </row>
        <row r="1047">
          <cell r="A1047">
            <v>90000093</v>
          </cell>
          <cell r="B1047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47" t="str">
            <v>измерение</v>
          </cell>
          <cell r="D1047">
            <v>766.66666666666674</v>
          </cell>
          <cell r="E1047">
            <v>920</v>
          </cell>
        </row>
        <row r="1048">
          <cell r="A1048">
            <v>90000092</v>
          </cell>
          <cell r="B1048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48" t="str">
            <v>измерение</v>
          </cell>
          <cell r="D1048">
            <v>793.33333333333337</v>
          </cell>
          <cell r="E1048">
            <v>952</v>
          </cell>
        </row>
        <row r="1049">
          <cell r="A1049">
            <v>90000091</v>
          </cell>
          <cell r="B1049" t="str">
            <v>Измерение плотности потока энергии от передающего радиотехнического объекта в помещениях (1 точка)</v>
          </cell>
          <cell r="C1049" t="str">
            <v>измерение</v>
          </cell>
          <cell r="D1049">
            <v>1029.1666666666667</v>
          </cell>
          <cell r="E1049">
            <v>1235</v>
          </cell>
        </row>
        <row r="1050">
          <cell r="A1050">
            <v>90000090</v>
          </cell>
          <cell r="B1050" t="str">
            <v>Измерение плотности потока энергии от передающего радиотехнического объекта на территории (1 точка)</v>
          </cell>
          <cell r="C1050" t="str">
            <v>измерение</v>
          </cell>
          <cell r="D1050">
            <v>855.83333333333337</v>
          </cell>
          <cell r="E1050">
            <v>1027</v>
          </cell>
        </row>
        <row r="1051">
          <cell r="A1051">
            <v>90000641</v>
          </cell>
          <cell r="B1051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51" t="str">
            <v>измерение</v>
          </cell>
          <cell r="D1051">
            <v>855.83333333333337</v>
          </cell>
          <cell r="E1051">
            <v>1027</v>
          </cell>
        </row>
        <row r="1052">
          <cell r="A1052">
            <v>90000642</v>
          </cell>
          <cell r="B1052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52" t="str">
            <v>измерение</v>
          </cell>
          <cell r="D1052">
            <v>855.83333333333337</v>
          </cell>
          <cell r="E1052">
            <v>1027</v>
          </cell>
        </row>
        <row r="1053">
          <cell r="A1053">
            <v>90000644</v>
          </cell>
          <cell r="B1053" t="str">
            <v>Измерение плотности потока мощности ЭМП  от микроволновой печи (диапазон частот от 300 МГц до 700 ГГц) (1 точка)</v>
          </cell>
          <cell r="C1053" t="str">
            <v>измерение</v>
          </cell>
          <cell r="D1053">
            <v>503.33333333333337</v>
          </cell>
          <cell r="E1053">
            <v>604</v>
          </cell>
        </row>
        <row r="1054">
          <cell r="A1054">
            <v>90001301</v>
          </cell>
          <cell r="B1054" t="str">
            <v>Выполнение работ по аттестации, аккредитации промышленной лаборатории с выходом на объект</v>
          </cell>
          <cell r="C1054" t="str">
            <v>шт.</v>
          </cell>
          <cell r="D1054">
            <v>9205.8333333333339</v>
          </cell>
          <cell r="E1054">
            <v>11047</v>
          </cell>
        </row>
        <row r="1055">
          <cell r="A1055">
            <v>90001302</v>
          </cell>
          <cell r="B1055" t="str">
            <v>Выполнение работ по аттестации, аккредитации промышленной лаборатории без выхода на объект</v>
          </cell>
          <cell r="C1055" t="str">
            <v>шт.</v>
          </cell>
          <cell r="D1055">
            <v>5358.3333333333339</v>
          </cell>
          <cell r="E1055">
            <v>6430</v>
          </cell>
        </row>
        <row r="1056">
          <cell r="A1056">
            <v>90001303</v>
          </cell>
          <cell r="B1056" t="str">
            <v>Подготовка одной контрольной задачи</v>
          </cell>
          <cell r="C1056" t="str">
            <v>шт.</v>
          </cell>
          <cell r="D1056">
            <v>3210</v>
          </cell>
          <cell r="E1056">
            <v>3852</v>
          </cell>
        </row>
        <row r="1057">
          <cell r="A1057">
            <v>90000096</v>
          </cell>
          <cell r="B1057" t="str">
            <v xml:space="preserve">Определение электролизуемости материалов </v>
          </cell>
          <cell r="C1057" t="str">
            <v>измерение</v>
          </cell>
          <cell r="D1057">
            <v>258.33333333333337</v>
          </cell>
          <cell r="E1057">
            <v>310</v>
          </cell>
        </row>
        <row r="1058">
          <cell r="A1058">
            <v>90000097</v>
          </cell>
          <cell r="B1058" t="str">
            <v>Измерение энергетической освещенности в области спектра УФ-А (315-400) нм, УФ-В (280-315)нм, УФ-С (200-280) нм.</v>
          </cell>
          <cell r="C1058" t="str">
            <v>измерение</v>
          </cell>
          <cell r="D1058">
            <v>329.16666666666669</v>
          </cell>
          <cell r="E1058">
            <v>395</v>
          </cell>
        </row>
        <row r="1059">
          <cell r="A1059" t="str">
            <v>Учебно-консультационный центр по защите прав потребителей, гигиенического обучения и воспитания населения</v>
          </cell>
          <cell r="B1059"/>
          <cell r="C1059"/>
          <cell r="D1059"/>
          <cell r="E1059"/>
        </row>
        <row r="1060">
          <cell r="A1060">
            <v>12000025</v>
          </cell>
          <cell r="B1060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0" t="str">
            <v>чел.</v>
          </cell>
          <cell r="D1060">
            <v>275</v>
          </cell>
          <cell r="E1060">
            <v>330</v>
          </cell>
        </row>
        <row r="1061">
          <cell r="A1061">
            <v>12000027</v>
          </cell>
          <cell r="B1061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1" t="str">
            <v>чел.</v>
          </cell>
          <cell r="D1061">
            <v>366.66666666666669</v>
          </cell>
          <cell r="E1061">
            <v>440</v>
          </cell>
        </row>
        <row r="1062">
          <cell r="A1062">
            <v>12000029</v>
          </cell>
          <cell r="B1062" t="str">
            <v>Обучение по проведению производственного радиационного контроля металлолома по 5 часовой программе.</v>
          </cell>
          <cell r="C1062" t="str">
            <v>чел.</v>
          </cell>
          <cell r="D1062">
            <v>1041.6666666666667</v>
          </cell>
          <cell r="E1062">
            <v>1250</v>
          </cell>
        </row>
        <row r="1063">
          <cell r="A1063">
            <v>12000033</v>
          </cell>
          <cell r="B1063" t="str">
            <v xml:space="preserve">Оформление удостоверений </v>
          </cell>
          <cell r="C1063" t="str">
            <v>шт.</v>
          </cell>
          <cell r="D1063">
            <v>125</v>
          </cell>
          <cell r="E1063">
            <v>150</v>
          </cell>
        </row>
        <row r="1064">
          <cell r="A1064">
            <v>12000034</v>
          </cell>
          <cell r="B1064" t="str">
            <v>Оформление личных медицинских книжек</v>
          </cell>
          <cell r="C1064" t="str">
            <v>шт.</v>
          </cell>
          <cell r="D1064">
            <v>141.66666666666669</v>
          </cell>
          <cell r="E1064">
            <v>170</v>
          </cell>
        </row>
        <row r="1065">
          <cell r="A1065">
            <v>12000035</v>
          </cell>
          <cell r="B1065" t="str">
            <v>Защита информации на личной медицинской книжке, удостоверении (внесение 1 голограммы)</v>
          </cell>
          <cell r="C1065" t="str">
            <v>шт.</v>
          </cell>
          <cell r="D1065">
            <v>37.5</v>
          </cell>
          <cell r="E1065">
            <v>45</v>
          </cell>
        </row>
        <row r="1066">
          <cell r="A1066">
            <v>12000051</v>
          </cell>
          <cell r="B1066" t="str">
            <v>Практическая помощь по разделу защиты прав потребителей (за 1 час)</v>
          </cell>
          <cell r="C1066" t="str">
            <v>час</v>
          </cell>
          <cell r="D1066">
            <v>454.16666666666669</v>
          </cell>
          <cell r="E1066">
            <v>545</v>
          </cell>
        </row>
        <row r="1067">
          <cell r="A1067">
            <v>12000030</v>
          </cell>
          <cell r="B1067" t="str">
            <v>Обучение работе на стерилизаторах медицинских паровых (автоклавах) по 75 часовой программе.</v>
          </cell>
          <cell r="C1067" t="str">
            <v>чел.</v>
          </cell>
          <cell r="D1067">
            <v>2416.666666666667</v>
          </cell>
          <cell r="E1067">
            <v>2900</v>
          </cell>
        </row>
        <row r="1068">
          <cell r="A1068">
            <v>12000031</v>
          </cell>
          <cell r="B1068" t="str">
            <v>Обучение дезинфекторов по 75 часовой программе</v>
          </cell>
          <cell r="C1068" t="str">
            <v>чел.</v>
          </cell>
          <cell r="D1068">
            <v>8250</v>
          </cell>
          <cell r="E1068">
            <v>9900</v>
          </cell>
        </row>
        <row r="1069">
          <cell r="A1069">
            <v>12000036</v>
          </cell>
          <cell r="B1069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69" t="str">
            <v>шт.</v>
          </cell>
          <cell r="D1069">
            <v>66.666666666666671</v>
          </cell>
          <cell r="E1069">
            <v>80</v>
          </cell>
        </row>
        <row r="1070">
          <cell r="A1070">
            <v>12000043</v>
          </cell>
          <cell r="B1070" t="str">
            <v>Оттиск одного листа методической литературы формата А-4 ( с двух сторон).</v>
          </cell>
          <cell r="C1070" t="str">
            <v>лист</v>
          </cell>
          <cell r="D1070">
            <v>6.666666666666667</v>
          </cell>
          <cell r="E1070">
            <v>8</v>
          </cell>
        </row>
        <row r="1071">
          <cell r="A1071" t="str">
            <v>Отдел эпидемиологии</v>
          </cell>
          <cell r="B1071"/>
          <cell r="C1071"/>
          <cell r="D1071"/>
          <cell r="E1071"/>
        </row>
        <row r="1072">
          <cell r="A1072">
            <v>21000007</v>
          </cell>
          <cell r="B1072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72" t="str">
            <v>га.</v>
          </cell>
          <cell r="D1072">
            <v>283.33333333333337</v>
          </cell>
          <cell r="E1072">
            <v>340</v>
          </cell>
        </row>
        <row r="1073">
          <cell r="A1073">
            <v>21000010</v>
          </cell>
          <cell r="B1073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73" t="str">
            <v>участок</v>
          </cell>
          <cell r="D1073">
            <v>236.66666666666669</v>
          </cell>
          <cell r="E1073">
            <v>284</v>
          </cell>
        </row>
        <row r="1074">
          <cell r="A1074">
            <v>21000008</v>
          </cell>
          <cell r="B1074" t="str">
            <v>Энтомологическое исследование почвы на наличие L, K мух с оформлением необходимых документов (1проба)</v>
          </cell>
          <cell r="C1074" t="str">
            <v>проба</v>
          </cell>
          <cell r="D1074">
            <v>240.83333333333334</v>
          </cell>
          <cell r="E1074">
            <v>289</v>
          </cell>
        </row>
        <row r="1075">
          <cell r="A1075">
            <v>21000013</v>
          </cell>
          <cell r="B1075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5" t="str">
            <v>объект</v>
          </cell>
          <cell r="D1075">
            <v>575</v>
          </cell>
          <cell r="E1075">
            <v>690</v>
          </cell>
        </row>
        <row r="1076">
          <cell r="A1076">
            <v>21000016</v>
          </cell>
          <cell r="B1076" t="str">
            <v>Энтомологическое обследование мест хранения продовольственного сырья с забором проб (1 объект).</v>
          </cell>
          <cell r="C1076" t="str">
            <v>объект</v>
          </cell>
          <cell r="D1076">
            <v>750</v>
          </cell>
          <cell r="E1076">
            <v>900</v>
          </cell>
        </row>
        <row r="1077">
          <cell r="A1077">
            <v>21000021</v>
          </cell>
          <cell r="B1077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77" t="str">
            <v>проба</v>
          </cell>
          <cell r="D1077">
            <v>533.33333333333337</v>
          </cell>
          <cell r="E1077">
            <v>640</v>
          </cell>
        </row>
        <row r="1078">
          <cell r="A1078">
            <v>21000017</v>
          </cell>
          <cell r="B1078" t="str">
            <v>Определение до вида членистоногих</v>
          </cell>
          <cell r="C1078" t="str">
            <v>экземпляр</v>
          </cell>
          <cell r="D1078">
            <v>66.666666666666671</v>
          </cell>
          <cell r="E1078">
            <v>80</v>
          </cell>
        </row>
        <row r="1079">
          <cell r="A1079">
            <v>21000018</v>
          </cell>
          <cell r="B1079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79" t="str">
            <v>проба</v>
          </cell>
          <cell r="D1079">
            <v>204.16666666666669</v>
          </cell>
          <cell r="E1079">
            <v>245</v>
          </cell>
        </row>
        <row r="1080">
          <cell r="A1080">
            <v>21000023</v>
          </cell>
          <cell r="B1080" t="str">
            <v>Видовая диагностика эпидзначимых членистоногих с выдачей результата исследования</v>
          </cell>
          <cell r="C1080" t="str">
            <v>экземпляр</v>
          </cell>
          <cell r="D1080">
            <v>191.66666666666669</v>
          </cell>
          <cell r="E1080">
            <v>230</v>
          </cell>
        </row>
        <row r="1081">
          <cell r="A1081">
            <v>21000025</v>
          </cell>
          <cell r="B1081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81" t="str">
            <v>заключение</v>
          </cell>
          <cell r="D1081">
            <v>5750</v>
          </cell>
          <cell r="E1081">
            <v>6900</v>
          </cell>
        </row>
        <row r="1082">
          <cell r="A1082" t="str">
            <v>Санитарно-гигиенический отдел</v>
          </cell>
          <cell r="B1082"/>
          <cell r="C1082"/>
          <cell r="D1082"/>
          <cell r="E1082"/>
        </row>
        <row r="1083">
          <cell r="A1083" t="str">
            <v>В целях получения санитарно-эпидемиологического заключения</v>
          </cell>
          <cell r="B1083"/>
          <cell r="C1083"/>
          <cell r="D1083"/>
          <cell r="E1083"/>
        </row>
        <row r="1084">
          <cell r="A1084">
            <v>22000003</v>
          </cell>
          <cell r="B1084" t="str">
            <v>Экспертиза проектов на пользование недрами</v>
          </cell>
          <cell r="C1084" t="str">
            <v>экспертиза</v>
          </cell>
          <cell r="D1084">
            <v>10958.333333333334</v>
          </cell>
          <cell r="E1084">
            <v>13150</v>
          </cell>
        </row>
        <row r="1085">
          <cell r="A1085">
            <v>22000007</v>
          </cell>
          <cell r="B1085" t="str">
            <v>Экспертиза проектов зон санитарной охраны.</v>
          </cell>
          <cell r="C1085" t="str">
            <v>экспертиза</v>
          </cell>
          <cell r="D1085">
            <v>11250</v>
          </cell>
          <cell r="E1085">
            <v>13500</v>
          </cell>
        </row>
        <row r="1086">
          <cell r="A1086">
            <v>22000112</v>
          </cell>
          <cell r="B108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86" t="str">
            <v>экспертиза</v>
          </cell>
          <cell r="D1086">
            <v>21250</v>
          </cell>
          <cell r="E1086">
            <v>25500</v>
          </cell>
        </row>
        <row r="1087">
          <cell r="A1087">
            <v>22000113</v>
          </cell>
          <cell r="B108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87" t="str">
            <v>экспертиза</v>
          </cell>
          <cell r="D1087">
            <v>15916.666666666668</v>
          </cell>
          <cell r="E1087">
            <v>19100</v>
          </cell>
        </row>
        <row r="1088">
          <cell r="A1088">
            <v>22000114</v>
          </cell>
          <cell r="B108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88" t="str">
            <v>экспертиза</v>
          </cell>
          <cell r="D1088">
            <v>12500</v>
          </cell>
          <cell r="E1088">
            <v>15000</v>
          </cell>
        </row>
        <row r="1089">
          <cell r="A1089">
            <v>22000115</v>
          </cell>
          <cell r="B108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89" t="str">
            <v>экспертиза</v>
          </cell>
          <cell r="D1089">
            <v>7083.3333333333339</v>
          </cell>
          <cell r="E1089">
            <v>8500</v>
          </cell>
        </row>
        <row r="1090">
          <cell r="A1090">
            <v>22000116</v>
          </cell>
          <cell r="B109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90" t="str">
            <v>экспертиза</v>
          </cell>
          <cell r="D1090">
            <v>3125</v>
          </cell>
          <cell r="E1090">
            <v>3750</v>
          </cell>
        </row>
        <row r="1091">
          <cell r="A1091">
            <v>22000019</v>
          </cell>
          <cell r="B1091" t="str">
            <v>Экспертиза проекта СЗЗ, в том числе с программой натуральных исследований</v>
          </cell>
          <cell r="C1091" t="str">
            <v>экспертиза</v>
          </cell>
          <cell r="D1091">
            <v>15000</v>
          </cell>
          <cell r="E1091">
            <v>18000</v>
          </cell>
        </row>
        <row r="1092">
          <cell r="A1092">
            <v>22000029</v>
          </cell>
          <cell r="B1092" t="str">
            <v>Экспертиза проекта СЗЗ с данными лабораторных исследований и измерений.</v>
          </cell>
          <cell r="C1092" t="str">
            <v>экспертиза</v>
          </cell>
          <cell r="D1092">
            <v>4750</v>
          </cell>
          <cell r="E1092">
            <v>5700</v>
          </cell>
        </row>
        <row r="1093">
          <cell r="A1093">
            <v>22000036</v>
          </cell>
          <cell r="B1093" t="str">
            <v>Экспертиза продукции (товаров) для выдачи свидетельства о государственной регистрации.</v>
          </cell>
          <cell r="C1093" t="str">
            <v>экспертиза</v>
          </cell>
          <cell r="D1093">
            <v>9166.6666666666679</v>
          </cell>
          <cell r="E1093">
            <v>11000</v>
          </cell>
        </row>
        <row r="1094">
          <cell r="A1094">
            <v>22000055</v>
          </cell>
          <cell r="B1094" t="str">
            <v>Рассмотрение материалов на размещение ПРТО.</v>
          </cell>
          <cell r="C1094" t="str">
            <v>экспертиза</v>
          </cell>
          <cell r="D1094">
            <v>7208.3333333333339</v>
          </cell>
          <cell r="E1094">
            <v>8650</v>
          </cell>
        </row>
        <row r="1095">
          <cell r="A1095">
            <v>22000056</v>
          </cell>
          <cell r="B1095" t="str">
            <v xml:space="preserve">Рассмотрение материалов на использование ПРТО </v>
          </cell>
          <cell r="C1095" t="str">
            <v>экспертиза</v>
          </cell>
          <cell r="D1095">
            <v>1441.6666666666667</v>
          </cell>
          <cell r="E1095">
            <v>1730</v>
          </cell>
        </row>
        <row r="1096">
          <cell r="A1096">
            <v>22000057</v>
          </cell>
          <cell r="B109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96" t="str">
            <v>экспертиза</v>
          </cell>
          <cell r="D1096">
            <v>4608.3333333333339</v>
          </cell>
          <cell r="E1096">
            <v>5530</v>
          </cell>
        </row>
        <row r="1097">
          <cell r="A1097">
            <v>22000058</v>
          </cell>
          <cell r="B109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97" t="str">
            <v>экспертиза</v>
          </cell>
          <cell r="D1097">
            <v>4541.666666666667</v>
          </cell>
          <cell r="E1097">
            <v>5450</v>
          </cell>
        </row>
        <row r="1098">
          <cell r="A1098">
            <v>22000031</v>
          </cell>
          <cell r="B1098" t="str">
            <v>Проведение санитарно-эпидемиологической экспертизы, методик, программ и режимов воспитания и обучения</v>
          </cell>
          <cell r="C1098" t="str">
            <v>экспертиза</v>
          </cell>
          <cell r="D1098">
            <v>2516.666666666667</v>
          </cell>
          <cell r="E1098">
            <v>3020</v>
          </cell>
        </row>
        <row r="1099">
          <cell r="A1099">
            <v>22000038</v>
          </cell>
          <cell r="B1099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99" t="str">
            <v>экспертиза</v>
          </cell>
          <cell r="D1099">
            <v>1708.3333333333335</v>
          </cell>
          <cell r="E1099">
            <v>2050</v>
          </cell>
        </row>
        <row r="1100">
          <cell r="A1100">
            <v>22000065</v>
          </cell>
          <cell r="B1100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00" t="str">
            <v>экспертиза</v>
          </cell>
          <cell r="D1100">
            <v>5416.666666666667</v>
          </cell>
          <cell r="E1100">
            <v>6500</v>
          </cell>
        </row>
        <row r="1101">
          <cell r="A1101">
            <v>22000066</v>
          </cell>
          <cell r="B110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01" t="str">
            <v>экспертиза</v>
          </cell>
          <cell r="D1101">
            <v>7333.3333333333339</v>
          </cell>
          <cell r="E1101">
            <v>8800</v>
          </cell>
        </row>
        <row r="1102">
          <cell r="A1102" t="str">
            <v>Прочие услуги</v>
          </cell>
          <cell r="B1102"/>
          <cell r="C1102"/>
          <cell r="D1102"/>
          <cell r="E1102"/>
        </row>
        <row r="1103">
          <cell r="A1103">
            <v>22000002</v>
          </cell>
          <cell r="B1103" t="str">
            <v>Подготовка заключений к протоколу лабораторных испытаний, выданного сторонними аккредитованными лабораториями</v>
          </cell>
          <cell r="C1103" t="str">
            <v>заключение</v>
          </cell>
          <cell r="D1103">
            <v>2333.3333333333335</v>
          </cell>
          <cell r="E1103">
            <v>2800</v>
          </cell>
        </row>
        <row r="1104">
          <cell r="A1104">
            <v>22000006</v>
          </cell>
          <cell r="B1104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04" t="str">
            <v>экспертиза</v>
          </cell>
          <cell r="D1104">
            <v>1208.3333333333335</v>
          </cell>
          <cell r="E1104">
            <v>1450</v>
          </cell>
        </row>
        <row r="1105">
          <cell r="A1105">
            <v>22000043</v>
          </cell>
          <cell r="B1105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05" t="str">
            <v>экспертиза</v>
          </cell>
          <cell r="D1105">
            <v>2237.5</v>
          </cell>
          <cell r="E1105">
            <v>2685</v>
          </cell>
        </row>
        <row r="1106">
          <cell r="A1106">
            <v>22000044</v>
          </cell>
          <cell r="B1106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06" t="str">
            <v>экспертиза</v>
          </cell>
          <cell r="D1106">
            <v>1037.5</v>
          </cell>
          <cell r="E1106">
            <v>1245</v>
          </cell>
        </row>
        <row r="1107">
          <cell r="A1107">
            <v>22000045</v>
          </cell>
          <cell r="B1107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07" t="str">
            <v>заключение</v>
          </cell>
          <cell r="D1107">
            <v>425</v>
          </cell>
          <cell r="E1107">
            <v>510</v>
          </cell>
        </row>
        <row r="1108">
          <cell r="A1108">
            <v>22000049</v>
          </cell>
          <cell r="B1108" t="str">
            <v>Обследование объекта в рамках производственного контроля с отбором проб (от 1 до 10)</v>
          </cell>
          <cell r="C1108" t="str">
            <v>объект</v>
          </cell>
          <cell r="D1108">
            <v>191.66666666666669</v>
          </cell>
          <cell r="E1108">
            <v>230</v>
          </cell>
        </row>
        <row r="1109">
          <cell r="A1109">
            <v>22000050</v>
          </cell>
          <cell r="B1109" t="str">
            <v>Обследование объекта в рамках производственного контроля с отбором проб (от 11 до 20)</v>
          </cell>
          <cell r="C1109" t="str">
            <v>объект</v>
          </cell>
          <cell r="D1109">
            <v>335</v>
          </cell>
          <cell r="E1109">
            <v>402</v>
          </cell>
        </row>
        <row r="1110">
          <cell r="A1110">
            <v>22000051</v>
          </cell>
          <cell r="B1110" t="str">
            <v>Обследование объекта в рамках производственного контроля с отбором проб (более 20)</v>
          </cell>
          <cell r="C1110" t="str">
            <v>объект</v>
          </cell>
          <cell r="D1110">
            <v>430.83333333333337</v>
          </cell>
          <cell r="E1110">
            <v>517</v>
          </cell>
        </row>
        <row r="1111">
          <cell r="A1111">
            <v>22100000</v>
          </cell>
          <cell r="B1111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11" t="str">
            <v>час</v>
          </cell>
          <cell r="D1111">
            <v>295.83333333333337</v>
          </cell>
          <cell r="E1111">
            <v>355</v>
          </cell>
        </row>
        <row r="1112">
          <cell r="A1112">
            <v>22000040</v>
          </cell>
          <cell r="B1112" t="str">
            <v>Подготовка заключения к протоколу лабораторных испытаний</v>
          </cell>
          <cell r="C1112" t="str">
            <v>заключение</v>
          </cell>
          <cell r="D1112">
            <v>304.16666666666669</v>
          </cell>
          <cell r="E1112">
            <v>365</v>
          </cell>
        </row>
        <row r="1113">
          <cell r="A1113">
            <v>22000047</v>
          </cell>
          <cell r="B1113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13" t="str">
            <v>лист</v>
          </cell>
          <cell r="D1113">
            <v>66.666666666666671</v>
          </cell>
          <cell r="E1113">
            <v>80</v>
          </cell>
        </row>
        <row r="1114">
          <cell r="A1114">
            <v>22000117</v>
          </cell>
          <cell r="B1114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14" t="str">
            <v>экспертиза</v>
          </cell>
          <cell r="D1114">
            <v>3525</v>
          </cell>
          <cell r="E1114">
            <v>4230</v>
          </cell>
        </row>
        <row r="1115">
          <cell r="A1115">
            <v>22000060</v>
          </cell>
          <cell r="B1115" t="str">
            <v>Оформление протокола лабораторных испытаний</v>
          </cell>
          <cell r="C1115" t="str">
            <v>протокол</v>
          </cell>
          <cell r="D1115">
            <v>28.333333333333336</v>
          </cell>
          <cell r="E1115">
            <v>34</v>
          </cell>
        </row>
        <row r="1116">
          <cell r="A1116">
            <v>22000011</v>
          </cell>
          <cell r="B1116" t="str">
            <v>Возмещение стоимости услуг по выдаче дубликатов актов, счетов-фактур, протоколов на оказанные услуги за 1 лист</v>
          </cell>
          <cell r="C1116" t="str">
            <v>лист</v>
          </cell>
          <cell r="D1116">
            <v>71.666666666666671</v>
          </cell>
          <cell r="E1116">
            <v>86</v>
          </cell>
        </row>
        <row r="1117">
          <cell r="A1117">
            <v>22000061</v>
          </cell>
          <cell r="B1117" t="str">
            <v>Подготовка экспертного заключения на соответствие объекта санитарным требованиям без цели лицензирования</v>
          </cell>
          <cell r="C1117" t="str">
            <v>заключение</v>
          </cell>
          <cell r="D1117">
            <v>2516.666666666667</v>
          </cell>
          <cell r="E1117">
            <v>3020</v>
          </cell>
        </row>
        <row r="1118">
          <cell r="A1118">
            <v>22000041</v>
          </cell>
          <cell r="B1118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8" t="str">
            <v>консультация</v>
          </cell>
          <cell r="D1118">
            <v>1850</v>
          </cell>
          <cell r="E1118">
            <v>2220</v>
          </cell>
        </row>
        <row r="1119">
          <cell r="A1119">
            <v>22000042</v>
          </cell>
          <cell r="B1119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9" t="str">
            <v>консультация</v>
          </cell>
          <cell r="D1119">
            <v>1283.3333333333335</v>
          </cell>
          <cell r="E1119">
            <v>1540</v>
          </cell>
        </row>
        <row r="1120">
          <cell r="A1120" t="str">
            <v>Отдел социально-гигиенического мониторинга и оценки риска</v>
          </cell>
          <cell r="B1120"/>
          <cell r="C1120"/>
          <cell r="D1120"/>
          <cell r="E1120"/>
        </row>
        <row r="1121">
          <cell r="A112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21"/>
          <cell r="C1121"/>
          <cell r="D1121"/>
          <cell r="E1121"/>
        </row>
        <row r="1122">
          <cell r="A1122">
            <v>27000003</v>
          </cell>
          <cell r="B112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22" t="str">
            <v>модель ГИС</v>
          </cell>
          <cell r="D1122">
            <v>1192.5</v>
          </cell>
          <cell r="E1122">
            <v>1431</v>
          </cell>
        </row>
        <row r="1123">
          <cell r="A1123">
            <v>27000004</v>
          </cell>
          <cell r="B112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23" t="str">
            <v>источник</v>
          </cell>
          <cell r="D1123">
            <v>2601.666666666667</v>
          </cell>
          <cell r="E1123">
            <v>3122</v>
          </cell>
        </row>
        <row r="1124">
          <cell r="A1124">
            <v>27000104</v>
          </cell>
          <cell r="B112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24" t="str">
            <v>источник</v>
          </cell>
          <cell r="D1124">
            <v>2240</v>
          </cell>
          <cell r="E1124">
            <v>2688</v>
          </cell>
        </row>
        <row r="1125">
          <cell r="A1125">
            <v>27000204</v>
          </cell>
          <cell r="B112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25" t="str">
            <v>источник</v>
          </cell>
          <cell r="D1125">
            <v>2198.3333333333335</v>
          </cell>
          <cell r="E1125">
            <v>2638</v>
          </cell>
        </row>
        <row r="1126">
          <cell r="A1126">
            <v>27000304</v>
          </cell>
          <cell r="B112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26" t="str">
            <v>источник</v>
          </cell>
          <cell r="D1126">
            <v>2172.5</v>
          </cell>
          <cell r="E1126">
            <v>2607</v>
          </cell>
        </row>
        <row r="1127">
          <cell r="A1127">
            <v>27000404</v>
          </cell>
          <cell r="B112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27" t="str">
            <v>источник</v>
          </cell>
          <cell r="D1127">
            <v>2104.166666666667</v>
          </cell>
          <cell r="E1127">
            <v>2525</v>
          </cell>
        </row>
        <row r="1128">
          <cell r="A1128">
            <v>27000504</v>
          </cell>
          <cell r="B112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28" t="str">
            <v>источник</v>
          </cell>
          <cell r="D1128">
            <v>2082.5</v>
          </cell>
          <cell r="E1128">
            <v>2499</v>
          </cell>
        </row>
        <row r="1129">
          <cell r="A1129">
            <v>27000604</v>
          </cell>
          <cell r="B112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29" t="str">
            <v>источник</v>
          </cell>
          <cell r="D1129">
            <v>2060.8333333333335</v>
          </cell>
          <cell r="E1129">
            <v>2473</v>
          </cell>
        </row>
        <row r="1130">
          <cell r="A1130">
            <v>27000704</v>
          </cell>
          <cell r="B113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30" t="str">
            <v>источник</v>
          </cell>
          <cell r="D1130">
            <v>2000</v>
          </cell>
          <cell r="E1130">
            <v>2400</v>
          </cell>
        </row>
        <row r="1131">
          <cell r="A1131" t="str">
            <v>Характеристика предприятия, как источника загрязнения атмосферного воздуха</v>
          </cell>
          <cell r="B1131"/>
          <cell r="C1131"/>
          <cell r="D1131"/>
          <cell r="E1131"/>
        </row>
        <row r="1132">
          <cell r="A1132">
            <v>27000006</v>
          </cell>
          <cell r="B1132" t="str">
            <v>Характеристика существующих источников загрязнения атмосферы с учетом технологии предприятия - на 1 источник</v>
          </cell>
          <cell r="C1132" t="str">
            <v>источник</v>
          </cell>
          <cell r="D1132">
            <v>31.666666666666668</v>
          </cell>
          <cell r="E1132">
            <v>38</v>
          </cell>
        </row>
        <row r="1133">
          <cell r="A1133">
            <v>27000009</v>
          </cell>
          <cell r="B1133" t="str">
            <v>Формирование базы данных по источникам  выбросов предприятия в программном комплексе "Эколог" - 1-20 источников</v>
          </cell>
          <cell r="C1133" t="str">
            <v>источник</v>
          </cell>
          <cell r="D1133">
            <v>2261.666666666667</v>
          </cell>
          <cell r="E1133">
            <v>2714</v>
          </cell>
        </row>
        <row r="1134">
          <cell r="A1134">
            <v>27000109</v>
          </cell>
          <cell r="B1134" t="str">
            <v>Формирование базы данных по источникам  выбросов предприятия в программном комплексе "Эколог" - 21-30 источников</v>
          </cell>
          <cell r="C1134" t="str">
            <v>источник</v>
          </cell>
          <cell r="D1134">
            <v>2240</v>
          </cell>
          <cell r="E1134">
            <v>2688</v>
          </cell>
        </row>
        <row r="1135">
          <cell r="A1135">
            <v>27000209</v>
          </cell>
          <cell r="B1135" t="str">
            <v>Формирование базы данных по источникам  выбросов предприятия в программном комплексе "Эколог" - 31-40 источников</v>
          </cell>
          <cell r="C1135" t="str">
            <v>источник</v>
          </cell>
          <cell r="D1135">
            <v>2198.3333333333335</v>
          </cell>
          <cell r="E1135">
            <v>2638</v>
          </cell>
        </row>
        <row r="1136">
          <cell r="A1136">
            <v>27000309</v>
          </cell>
          <cell r="B1136" t="str">
            <v>Формирование базы данных по источникам  выбросов предприятия в программном комплексе "Эколог" - 41-50 источников</v>
          </cell>
          <cell r="C1136" t="str">
            <v>источник</v>
          </cell>
          <cell r="D1136">
            <v>2170.8333333333335</v>
          </cell>
          <cell r="E1136">
            <v>2605</v>
          </cell>
        </row>
        <row r="1137">
          <cell r="A1137">
            <v>27000409</v>
          </cell>
          <cell r="B1137" t="str">
            <v>Формирование базы данных по источникам  выбросов предприятия в программном комплексе "Эколог" - 51-60 источников</v>
          </cell>
          <cell r="C1137" t="str">
            <v>источник</v>
          </cell>
          <cell r="D1137">
            <v>2209.166666666667</v>
          </cell>
          <cell r="E1137">
            <v>2651</v>
          </cell>
        </row>
        <row r="1138">
          <cell r="A1138">
            <v>27000509</v>
          </cell>
          <cell r="B1138" t="str">
            <v>Формирование базы данных по источникам  выбросов предприятия в программном комплексе "Эколог" - 61-80 источников</v>
          </cell>
          <cell r="C1138" t="str">
            <v>источник</v>
          </cell>
          <cell r="D1138">
            <v>2093.3333333333335</v>
          </cell>
          <cell r="E1138">
            <v>2512</v>
          </cell>
        </row>
        <row r="1139">
          <cell r="A1139">
            <v>27000609</v>
          </cell>
          <cell r="B1139" t="str">
            <v>Формирование базы данных по источникам  выбросов предприятия в программном комплексе "Эколог" - 81-100 источников</v>
          </cell>
          <cell r="C1139" t="str">
            <v>источник</v>
          </cell>
          <cell r="D1139">
            <v>2060.8333333333335</v>
          </cell>
          <cell r="E1139">
            <v>2473</v>
          </cell>
        </row>
        <row r="1140">
          <cell r="A1140">
            <v>27000709</v>
          </cell>
          <cell r="B114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40" t="str">
            <v>источник</v>
          </cell>
          <cell r="D1140">
            <v>2000</v>
          </cell>
          <cell r="E1140">
            <v>2400</v>
          </cell>
        </row>
        <row r="1141">
          <cell r="A1141">
            <v>27000010</v>
          </cell>
          <cell r="B114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41" t="str">
            <v>вещество</v>
          </cell>
          <cell r="D1141">
            <v>265</v>
          </cell>
          <cell r="E1141">
            <v>318</v>
          </cell>
        </row>
        <row r="1142">
          <cell r="A1142">
            <v>27000011</v>
          </cell>
          <cell r="B114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 (без метеофайла)</v>
          </cell>
          <cell r="C1142" t="str">
            <v>вещество</v>
          </cell>
          <cell r="D1142">
            <v>265</v>
          </cell>
          <cell r="E1142">
            <v>318</v>
          </cell>
        </row>
        <row r="1143">
          <cell r="A1143">
            <v>27000013</v>
          </cell>
          <cell r="B114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43" t="str">
            <v>комплексная оценка</v>
          </cell>
          <cell r="D1143">
            <v>265</v>
          </cell>
          <cell r="E1143">
            <v>318</v>
          </cell>
        </row>
        <row r="1144">
          <cell r="A1144">
            <v>27000015</v>
          </cell>
          <cell r="B114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44" t="str">
            <v>Идентификация</v>
          </cell>
          <cell r="D1144">
            <v>1595.8333333333335</v>
          </cell>
          <cell r="E1144">
            <v>1915</v>
          </cell>
        </row>
        <row r="1145">
          <cell r="A1145">
            <v>27000016</v>
          </cell>
          <cell r="B114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45" t="str">
            <v>вещество</v>
          </cell>
          <cell r="D1145">
            <v>485</v>
          </cell>
          <cell r="E1145">
            <v>582</v>
          </cell>
        </row>
        <row r="1146">
          <cell r="A1146">
            <v>27000017</v>
          </cell>
          <cell r="B1146" t="str">
            <v>Оценка зависимости доза-ответ для приоритетных загрязнителей - 1 вещество</v>
          </cell>
          <cell r="C1146" t="str">
            <v>вещество</v>
          </cell>
          <cell r="D1146">
            <v>485</v>
          </cell>
          <cell r="E1146">
            <v>582</v>
          </cell>
        </row>
        <row r="1147">
          <cell r="A1147">
            <v>27000018</v>
          </cell>
          <cell r="B1147" t="str">
            <v>Расчет риска  (острого  и хронического неканцерогенного и канцерогенного) - на 1 вещество</v>
          </cell>
          <cell r="C1147" t="str">
            <v>вещество</v>
          </cell>
          <cell r="D1147">
            <v>1020</v>
          </cell>
          <cell r="E1147">
            <v>1224</v>
          </cell>
        </row>
        <row r="1148">
          <cell r="A1148">
            <v>27000019</v>
          </cell>
          <cell r="B114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48" t="str">
            <v>расчет</v>
          </cell>
          <cell r="D1148">
            <v>1590.8333333333335</v>
          </cell>
          <cell r="E1148">
            <v>1909</v>
          </cell>
        </row>
        <row r="1149">
          <cell r="A1149">
            <v>27000020</v>
          </cell>
          <cell r="B1149" t="str">
            <v>Расчет суммарного канцерогенного риска</v>
          </cell>
          <cell r="C1149" t="str">
            <v>расчет</v>
          </cell>
          <cell r="D1149">
            <v>1165</v>
          </cell>
          <cell r="E1149">
            <v>1398</v>
          </cell>
        </row>
        <row r="1150">
          <cell r="A1150">
            <v>27000021</v>
          </cell>
          <cell r="B115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50" t="str">
            <v>вещество</v>
          </cell>
          <cell r="D1150">
            <v>971.66666666666674</v>
          </cell>
          <cell r="E1150">
            <v>1166</v>
          </cell>
        </row>
        <row r="1151">
          <cell r="A1151">
            <v>27000022</v>
          </cell>
          <cell r="B1151" t="str">
            <v>Подготовка необходимых картографических материалов</v>
          </cell>
          <cell r="C1151" t="str">
            <v>шт.</v>
          </cell>
          <cell r="D1151">
            <v>1590.8333333333335</v>
          </cell>
          <cell r="E1151">
            <v>1909</v>
          </cell>
        </row>
        <row r="1152">
          <cell r="A1152">
            <v>27000023</v>
          </cell>
          <cell r="B115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52" t="str">
            <v>источник</v>
          </cell>
          <cell r="D1152">
            <v>1590.8333333333335</v>
          </cell>
          <cell r="E1152">
            <v>1909</v>
          </cell>
        </row>
        <row r="1153">
          <cell r="A1153">
            <v>27000024</v>
          </cell>
          <cell r="B1153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53" t="str">
            <v>хар-ка</v>
          </cell>
          <cell r="D1153">
            <v>837.5</v>
          </cell>
          <cell r="E1153">
            <v>1005</v>
          </cell>
        </row>
        <row r="1154">
          <cell r="A1154">
            <v>27000025</v>
          </cell>
          <cell r="B115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54" t="str">
            <v>анализ</v>
          </cell>
          <cell r="D1154">
            <v>1325.8333333333335</v>
          </cell>
          <cell r="E1154">
            <v>1591</v>
          </cell>
        </row>
        <row r="1155">
          <cell r="A1155">
            <v>27000026</v>
          </cell>
          <cell r="B115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55" t="str">
            <v>анализ</v>
          </cell>
          <cell r="D1155">
            <v>4190</v>
          </cell>
          <cell r="E1155">
            <v>5028</v>
          </cell>
        </row>
        <row r="1156">
          <cell r="A1156">
            <v>27000027</v>
          </cell>
          <cell r="B115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56" t="str">
            <v>анализ</v>
          </cell>
          <cell r="D1156">
            <v>2772.5</v>
          </cell>
          <cell r="E1156">
            <v>3327</v>
          </cell>
        </row>
        <row r="1157">
          <cell r="A1157">
            <v>27000028</v>
          </cell>
          <cell r="B1157" t="str">
            <v>Формирование отчета</v>
          </cell>
          <cell r="C1157" t="str">
            <v>отчет</v>
          </cell>
          <cell r="D1157">
            <v>668.33333333333337</v>
          </cell>
          <cell r="E1157">
            <v>802</v>
          </cell>
        </row>
        <row r="1158">
          <cell r="A1158">
            <v>27000029</v>
          </cell>
          <cell r="B1158" t="str">
            <v>Распечатка картографических материалов - за 1 единицу.</v>
          </cell>
          <cell r="C1158" t="str">
            <v>лист</v>
          </cell>
          <cell r="D1158">
            <v>5</v>
          </cell>
          <cell r="E1158">
            <v>6</v>
          </cell>
        </row>
        <row r="1159">
          <cell r="A1159">
            <v>27000030</v>
          </cell>
          <cell r="B1159" t="str">
            <v>Распечатка 1 экземпляра отчета, брошюровка окончательного отчета.</v>
          </cell>
          <cell r="C1159" t="str">
            <v>экз.</v>
          </cell>
          <cell r="D1159">
            <v>40.833333333333336</v>
          </cell>
          <cell r="E1159">
            <v>49</v>
          </cell>
        </row>
        <row r="1160">
          <cell r="A1160" t="str">
            <v>Отдел профилактической дезинфекции</v>
          </cell>
          <cell r="B1160"/>
          <cell r="C1160"/>
          <cell r="D1160"/>
          <cell r="E1160"/>
        </row>
        <row r="1161">
          <cell r="A1161" t="str">
            <v>Дератизация</v>
          </cell>
          <cell r="B1161"/>
          <cell r="C1161"/>
          <cell r="D1161"/>
          <cell r="E1161"/>
        </row>
        <row r="1162">
          <cell r="A1162">
            <v>25002024</v>
          </cell>
          <cell r="B1162" t="str">
            <v>Дератизация социально-значимых объектов свыше 3000 кв.м. (1 кв.м.)</v>
          </cell>
          <cell r="C1162" t="str">
            <v>кв.м.</v>
          </cell>
          <cell r="D1162">
            <v>0.24166666666666667</v>
          </cell>
          <cell r="E1162">
            <v>0.28999999999999998</v>
          </cell>
        </row>
        <row r="1163">
          <cell r="A1163">
            <v>25002020</v>
          </cell>
          <cell r="B1163" t="str">
            <v>Дератизация по договорам  (1 кв.м.)</v>
          </cell>
          <cell r="C1163" t="str">
            <v>кв.м.</v>
          </cell>
          <cell r="D1163">
            <v>0.38333333333333336</v>
          </cell>
          <cell r="E1163">
            <v>0.46</v>
          </cell>
        </row>
        <row r="1164">
          <cell r="A1164">
            <v>25002026</v>
          </cell>
          <cell r="B1164" t="str">
            <v>Дератизация социально - значимых объектов за 1 кв.м.</v>
          </cell>
          <cell r="C1164" t="str">
            <v>кв.м.</v>
          </cell>
          <cell r="D1164">
            <v>0.44166666666666671</v>
          </cell>
          <cell r="E1164">
            <v>0.53</v>
          </cell>
        </row>
        <row r="1165">
          <cell r="A1165">
            <v>25000004</v>
          </cell>
          <cell r="B1165" t="str">
            <v>Дератизация ДОУ (за 1 кв.м.)</v>
          </cell>
          <cell r="C1165" t="str">
            <v>кв.м.</v>
          </cell>
          <cell r="D1165">
            <v>0.5</v>
          </cell>
          <cell r="E1165">
            <v>0.6</v>
          </cell>
        </row>
        <row r="1166">
          <cell r="A1166">
            <v>25002001</v>
          </cell>
          <cell r="B1166" t="str">
            <v>Дератизация 1 кв.м. ДОУ</v>
          </cell>
          <cell r="C1166" t="str">
            <v>кв.м.</v>
          </cell>
          <cell r="D1166">
            <v>0.55833333333333335</v>
          </cell>
          <cell r="E1166">
            <v>0.67</v>
          </cell>
        </row>
        <row r="1167">
          <cell r="A1167">
            <v>25000022</v>
          </cell>
          <cell r="B1167" t="str">
            <v>Дератизация ДОУ от 100 кв.м. (за 1 кв.м.)</v>
          </cell>
          <cell r="C1167" t="str">
            <v>кв.м.</v>
          </cell>
          <cell r="D1167">
            <v>0.60833333333333339</v>
          </cell>
          <cell r="E1167">
            <v>0.73</v>
          </cell>
        </row>
        <row r="1168">
          <cell r="A1168">
            <v>25002007</v>
          </cell>
          <cell r="B1168" t="str">
            <v>Дератизация 1 кв.м. объектов  площадью свыше 1000 кв.м.</v>
          </cell>
          <cell r="C1168" t="str">
            <v>кв.м.</v>
          </cell>
          <cell r="D1168">
            <v>0.68333333333333335</v>
          </cell>
          <cell r="E1168">
            <v>0.82</v>
          </cell>
        </row>
        <row r="1169">
          <cell r="A1169">
            <v>25002027</v>
          </cell>
          <cell r="B1169" t="str">
            <v>Дератизация по договорам объекта площадью от 300 кв.м. (1кв.м.)</v>
          </cell>
          <cell r="C1169" t="str">
            <v>кв.м.</v>
          </cell>
          <cell r="D1169">
            <v>0.78333333333333333</v>
          </cell>
          <cell r="E1169">
            <v>0.94</v>
          </cell>
        </row>
        <row r="1170">
          <cell r="A1170">
            <v>25002009</v>
          </cell>
          <cell r="B1170" t="str">
            <v>Дератизация по договорам объекта площадью от 301 кв.м. до 1000 кв.м. (1кв.м.)</v>
          </cell>
          <cell r="C1170" t="str">
            <v>кв.м.</v>
          </cell>
          <cell r="D1170">
            <v>0.85000000000000009</v>
          </cell>
          <cell r="E1170">
            <v>1.02</v>
          </cell>
        </row>
        <row r="1171">
          <cell r="A1171">
            <v>25002030</v>
          </cell>
          <cell r="B1171" t="str">
            <v>Дератизация  по договорам объекта площадью от 200 кв.м. ( 1 кв.м.)</v>
          </cell>
          <cell r="C1171" t="str">
            <v>кв.м.</v>
          </cell>
          <cell r="D1171">
            <v>0.91666666666666674</v>
          </cell>
          <cell r="E1171">
            <v>1.1000000000000001</v>
          </cell>
        </row>
        <row r="1172">
          <cell r="A1172">
            <v>25000002</v>
          </cell>
          <cell r="B1172" t="str">
            <v>Дератизация от 101 кв.м. до 300 кв.м. (за 1 кв.м)</v>
          </cell>
          <cell r="C1172" t="str">
            <v>кв.м.</v>
          </cell>
          <cell r="D1172">
            <v>1.0250000000000001</v>
          </cell>
          <cell r="E1172">
            <v>1.23</v>
          </cell>
        </row>
        <row r="1173">
          <cell r="A1173">
            <v>25000062</v>
          </cell>
          <cell r="B1173" t="str">
            <v>Дератизация по договорам объекта площадью от 100 кв.м. (1кв.м.)</v>
          </cell>
          <cell r="C1173" t="str">
            <v>кв.м.</v>
          </cell>
          <cell r="D1173">
            <v>1.175</v>
          </cell>
          <cell r="E1173">
            <v>1.41</v>
          </cell>
        </row>
        <row r="1174">
          <cell r="A1174">
            <v>25000064</v>
          </cell>
          <cell r="B1174" t="str">
            <v>Дератизация по договорам  площадью от 100 кв.м. (1кв.м.)</v>
          </cell>
          <cell r="C1174" t="str">
            <v>кв.м.</v>
          </cell>
          <cell r="D1174">
            <v>1.2750000000000001</v>
          </cell>
          <cell r="E1174">
            <v>1.53</v>
          </cell>
        </row>
        <row r="1175">
          <cell r="A1175">
            <v>25002023</v>
          </cell>
          <cell r="B1175" t="str">
            <v>Дератизация производственных помещений (1 кв.м.)</v>
          </cell>
          <cell r="C1175" t="str">
            <v>кв.м.</v>
          </cell>
          <cell r="D1175">
            <v>1.4750000000000001</v>
          </cell>
          <cell r="E1175">
            <v>1.77</v>
          </cell>
        </row>
        <row r="1176">
          <cell r="A1176">
            <v>25002002</v>
          </cell>
          <cell r="B1176" t="str">
            <v xml:space="preserve">Дератизация 1 кв.м. объекта площадью до 100 кв.м. </v>
          </cell>
          <cell r="C1176" t="str">
            <v>кв.м.</v>
          </cell>
          <cell r="D1176">
            <v>2.8083333333333336</v>
          </cell>
          <cell r="E1176">
            <v>3.37</v>
          </cell>
        </row>
        <row r="1177">
          <cell r="A1177">
            <v>25000001</v>
          </cell>
          <cell r="B1177" t="str">
            <v>Дератизация до 100 кв.м. (за 1 кв.м)</v>
          </cell>
          <cell r="C1177" t="str">
            <v>кв.м.</v>
          </cell>
          <cell r="D1177">
            <v>6.1166666666666671</v>
          </cell>
          <cell r="E1177">
            <v>7.34</v>
          </cell>
        </row>
        <row r="1178">
          <cell r="A1178">
            <v>25000003</v>
          </cell>
          <cell r="B1178" t="str">
            <v>Санитарная обработка контейнера для раскладки приманок (1 контейнер)</v>
          </cell>
          <cell r="C1178" t="str">
            <v>шт.</v>
          </cell>
          <cell r="D1178">
            <v>100</v>
          </cell>
          <cell r="E1178">
            <v>120</v>
          </cell>
        </row>
        <row r="1179">
          <cell r="A1179">
            <v>25000105</v>
          </cell>
          <cell r="B1179" t="str">
            <v>Дератизация за 1 кв.м.</v>
          </cell>
          <cell r="C1179" t="str">
            <v>кв.м.</v>
          </cell>
          <cell r="D1179">
            <v>1.6583333333333334</v>
          </cell>
          <cell r="E1179">
            <v>1.99</v>
          </cell>
        </row>
        <row r="1180">
          <cell r="A1180" t="str">
            <v>Дезинсекция</v>
          </cell>
          <cell r="B1180"/>
          <cell r="C1180"/>
          <cell r="D1180"/>
          <cell r="E1180"/>
        </row>
        <row r="1181">
          <cell r="A1181">
            <v>25000010</v>
          </cell>
          <cell r="B1181" t="str">
            <v>Дезинсекция бытовых насекомых от 101 кв.м. до 150 кв.м.  (за 1 кв.м.) ДОУ</v>
          </cell>
          <cell r="C1181" t="str">
            <v>кв.м.</v>
          </cell>
          <cell r="D1181">
            <v>2.125</v>
          </cell>
          <cell r="E1181">
            <v>2.5499999999999998</v>
          </cell>
        </row>
        <row r="1182">
          <cell r="A1182">
            <v>25000031</v>
          </cell>
          <cell r="B1182" t="str">
            <v>Дезинсекция бытовых насекомых свыше 151 кв.м. (за 1 кв.м.)</v>
          </cell>
          <cell r="C1182" t="str">
            <v>кв.м.</v>
          </cell>
          <cell r="D1182">
            <v>2.375</v>
          </cell>
          <cell r="E1182">
            <v>2.85</v>
          </cell>
        </row>
        <row r="1183">
          <cell r="A1183">
            <v>25000063</v>
          </cell>
          <cell r="B1183" t="str">
            <v>Дезинсекция бытовых насекомых от 151 кв.м. до 300 кв.м.</v>
          </cell>
          <cell r="C1183" t="str">
            <v>кв.м.</v>
          </cell>
          <cell r="D1183">
            <v>2.7250000000000001</v>
          </cell>
          <cell r="E1183">
            <v>3.27</v>
          </cell>
        </row>
        <row r="1184">
          <cell r="A1184">
            <v>25010051</v>
          </cell>
          <cell r="B1184" t="str">
            <v>Дезинсекция бытовых насекомых по договорам (за 1 кв.м.)</v>
          </cell>
          <cell r="C1184" t="str">
            <v>кв.м.</v>
          </cell>
          <cell r="D1184">
            <v>3.1</v>
          </cell>
          <cell r="E1184">
            <v>3.72</v>
          </cell>
        </row>
        <row r="1185">
          <cell r="A1185">
            <v>25000012</v>
          </cell>
          <cell r="B1185" t="str">
            <v>Дезинсекция ДОУ (за 1 кв. м.)</v>
          </cell>
          <cell r="C1185" t="str">
            <v>кв.м.</v>
          </cell>
          <cell r="D1185">
            <v>3.5666666666666669</v>
          </cell>
          <cell r="E1185">
            <v>4.28</v>
          </cell>
        </row>
        <row r="1186">
          <cell r="A1186">
            <v>25000065</v>
          </cell>
          <cell r="B1186" t="str">
            <v>Дезинсекция мух по договорам (за 1 кв.м.)</v>
          </cell>
          <cell r="C1186" t="str">
            <v>кв.м.</v>
          </cell>
          <cell r="D1186">
            <v>2.5500000000000003</v>
          </cell>
          <cell r="E1186">
            <v>3.06</v>
          </cell>
        </row>
        <row r="1187">
          <cell r="A1187">
            <v>25000008</v>
          </cell>
          <cell r="B1187" t="str">
            <v>Дезинсекция  мух от 101 кв.м. до 10 000 кв.м. (за 1 кв.м)</v>
          </cell>
          <cell r="C1187" t="str">
            <v>кв.м.</v>
          </cell>
          <cell r="D1187">
            <v>3.9916666666666667</v>
          </cell>
          <cell r="E1187">
            <v>4.79</v>
          </cell>
        </row>
        <row r="1188">
          <cell r="A1188">
            <v>25000007</v>
          </cell>
          <cell r="B1188" t="str">
            <v xml:space="preserve">Дезинсекция мух до 100 кв.м.   (за 1 кв.м) </v>
          </cell>
          <cell r="C1188" t="str">
            <v>кв.м.</v>
          </cell>
          <cell r="D1188">
            <v>5.0166666666666666</v>
          </cell>
          <cell r="E1188">
            <v>6.02</v>
          </cell>
        </row>
        <row r="1189">
          <cell r="A1189">
            <v>25010045</v>
          </cell>
          <cell r="B1189" t="str">
            <v>Установка и обслуживание на объекте ферамоновой ловушки</v>
          </cell>
          <cell r="C1189" t="str">
            <v>шт.</v>
          </cell>
          <cell r="D1189">
            <v>114.16666666666667</v>
          </cell>
          <cell r="E1189">
            <v>137</v>
          </cell>
        </row>
        <row r="1190">
          <cell r="A1190">
            <v>25002010</v>
          </cell>
          <cell r="B1190" t="str">
            <v>Дезинсекция контейнеров для сбора ТБО (1 контейнер)</v>
          </cell>
          <cell r="C1190" t="str">
            <v>контейнер</v>
          </cell>
          <cell r="D1190">
            <v>135</v>
          </cell>
          <cell r="E1190">
            <v>162</v>
          </cell>
        </row>
        <row r="1191">
          <cell r="A1191" t="str">
            <v>Комплексная обработка</v>
          </cell>
          <cell r="B1191"/>
          <cell r="C1191"/>
          <cell r="D1191"/>
          <cell r="E1191"/>
        </row>
        <row r="1192">
          <cell r="A1192">
            <v>25000038</v>
          </cell>
          <cell r="B1192" t="str">
            <v>Комплексная обработка (дератизация /12/, дезинсекция мух /4/, дезинсекция бытовых насекомых /3/) №5 (за 1 кв.м.)</v>
          </cell>
          <cell r="C1192" t="str">
            <v>кв.м.</v>
          </cell>
          <cell r="D1192">
            <v>2.8083333333333336</v>
          </cell>
          <cell r="E1192">
            <v>3.37</v>
          </cell>
        </row>
        <row r="1193">
          <cell r="A1193">
            <v>25000035</v>
          </cell>
          <cell r="B1193" t="str">
            <v>Комплексная обработка (дератизация /12/, дезинсекция мух /4/, дезинсекция бытовых насекомых /4/) №4 (за 1 кв.м.)</v>
          </cell>
          <cell r="C1193" t="str">
            <v>кв.м.</v>
          </cell>
          <cell r="D1193">
            <v>3.0583333333333336</v>
          </cell>
          <cell r="E1193">
            <v>3.67</v>
          </cell>
        </row>
        <row r="1194">
          <cell r="A1194">
            <v>25000034</v>
          </cell>
          <cell r="B1194" t="str">
            <v>Комплексная обработка (дератизация /12/, дезинсекция мух /5/, дезинсекция бытовых насекомых /4/) №3 (за 1 кв.м.)</v>
          </cell>
          <cell r="C1194" t="str">
            <v>кв.м.</v>
          </cell>
          <cell r="D1194">
            <v>3.2333333333333334</v>
          </cell>
          <cell r="E1194">
            <v>3.88</v>
          </cell>
        </row>
        <row r="1195">
          <cell r="A1195">
            <v>25000033</v>
          </cell>
          <cell r="B1195" t="str">
            <v>Комплексная обработка (дератизация /12/, дезинсекция мух /5/, дезинсекция бытовых насекомых /5/) №2 (за 1 кв.м.)</v>
          </cell>
          <cell r="C1195" t="str">
            <v>кв.м.</v>
          </cell>
          <cell r="D1195">
            <v>3.55</v>
          </cell>
          <cell r="E1195">
            <v>4.26</v>
          </cell>
        </row>
        <row r="1196">
          <cell r="A1196">
            <v>25002028</v>
          </cell>
          <cell r="B1196" t="str">
            <v>Комплексная обработка (дератизация , дезинсекция мух , дезинсекция бытовых насекомых ) №1 (за 1 кв.м.)</v>
          </cell>
          <cell r="C1196" t="str">
            <v>кв.м.</v>
          </cell>
          <cell r="D1196">
            <v>4.1083333333333334</v>
          </cell>
          <cell r="E1196">
            <v>4.93</v>
          </cell>
        </row>
        <row r="1197">
          <cell r="A1197">
            <v>25000026</v>
          </cell>
          <cell r="B1197" t="str">
            <v>Комплексная обработка (дератизация, дезинсекция мух, дезинсекция бытовых насекомых) №6 за 1 кв.м.</v>
          </cell>
          <cell r="C1197" t="str">
            <v>кв.м.</v>
          </cell>
          <cell r="D1197">
            <v>4.8083333333333336</v>
          </cell>
          <cell r="E1197">
            <v>5.77</v>
          </cell>
        </row>
        <row r="1198">
          <cell r="A1198">
            <v>25000016</v>
          </cell>
          <cell r="B1198" t="str">
            <v>Комплексная обработка (дератизация, дезинсекция мух, дезинсекция бытовых насекомых) свыше 101 кв. м. (за 1 кв.м.)</v>
          </cell>
          <cell r="C1198" t="str">
            <v>кв.м.</v>
          </cell>
          <cell r="D1198">
            <v>5.5250000000000004</v>
          </cell>
          <cell r="E1198">
            <v>6.63</v>
          </cell>
        </row>
        <row r="1199">
          <cell r="A1199">
            <v>25000015</v>
          </cell>
          <cell r="B1199" t="str">
            <v>Комплексная обработка (дератизация, дезинсекция мух, дезинсекция бытовых насекомых) от 51 до 100 кв. м. (за 1 кв.м.)</v>
          </cell>
          <cell r="C1199" t="str">
            <v>кв.м.</v>
          </cell>
          <cell r="D1199">
            <v>5.9916666666666671</v>
          </cell>
          <cell r="E1199">
            <v>7.19</v>
          </cell>
        </row>
        <row r="1200">
          <cell r="A1200">
            <v>25000014</v>
          </cell>
          <cell r="B1200" t="str">
            <v>Комплексная обработка (дератизация, дезинсекция мух, дезинсекция бытовых насекомых) от 40 до 70 кв. м. (за 1 кв.м.)</v>
          </cell>
          <cell r="C1200" t="str">
            <v>кв.м.</v>
          </cell>
          <cell r="D1200">
            <v>6.8416666666666677</v>
          </cell>
          <cell r="E1200">
            <v>8.2100000000000009</v>
          </cell>
        </row>
        <row r="1201">
          <cell r="A1201">
            <v>25000066</v>
          </cell>
          <cell r="B1201" t="str">
            <v>Комплексная обработка (дезинфекция, дезинсекция) контейнеров для сбора ТБО (1 контейнер)</v>
          </cell>
          <cell r="C1201" t="str">
            <v>контейнер</v>
          </cell>
          <cell r="D1201">
            <v>201.66666666666669</v>
          </cell>
          <cell r="E1201">
            <v>242</v>
          </cell>
        </row>
        <row r="1202">
          <cell r="A1202">
            <v>25000041</v>
          </cell>
          <cell r="B1202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2" t="str">
            <v>объект</v>
          </cell>
          <cell r="D1202">
            <v>255</v>
          </cell>
          <cell r="E1202">
            <v>306</v>
          </cell>
        </row>
        <row r="1203">
          <cell r="A1203">
            <v>25000104</v>
          </cell>
          <cell r="B1203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3" t="str">
            <v>объект</v>
          </cell>
          <cell r="D1203">
            <v>271.66666666666669</v>
          </cell>
          <cell r="E1203">
            <v>326</v>
          </cell>
        </row>
        <row r="1204">
          <cell r="A1204">
            <v>25000106</v>
          </cell>
          <cell r="B1204" t="str">
            <v>Комплексная обработка (дератизация, дезинсекция мух, дезинсекция бытовых насекомых) от 40 до 50 кв.м. (за 1 кв.м.)</v>
          </cell>
          <cell r="C1204" t="str">
            <v>кв.м.</v>
          </cell>
          <cell r="D1204">
            <v>7.2250000000000005</v>
          </cell>
          <cell r="E1204">
            <v>8.67</v>
          </cell>
        </row>
        <row r="1205">
          <cell r="A1205" t="str">
            <v>Дезинфекция</v>
          </cell>
          <cell r="B1205"/>
          <cell r="C1205"/>
          <cell r="D1205"/>
          <cell r="E1205"/>
        </row>
        <row r="1206">
          <cell r="A1206">
            <v>25000057</v>
          </cell>
          <cell r="B1206" t="str">
            <v>Дезинфекция холодильных камер</v>
          </cell>
          <cell r="C1206" t="str">
            <v>шт.</v>
          </cell>
          <cell r="D1206">
            <v>0.85000000000000009</v>
          </cell>
          <cell r="E1206">
            <v>1.02</v>
          </cell>
        </row>
        <row r="1207">
          <cell r="A1207">
            <v>25010043</v>
          </cell>
          <cell r="B1207" t="str">
            <v>Дезинфекция помещений, овощехранилищ, холодильных камер по договорам (за 1 кв.м)</v>
          </cell>
          <cell r="C1207" t="str">
            <v>кв.м.</v>
          </cell>
          <cell r="D1207">
            <v>2.9750000000000001</v>
          </cell>
          <cell r="E1207">
            <v>3.57</v>
          </cell>
        </row>
        <row r="1208">
          <cell r="A1208">
            <v>25000027</v>
          </cell>
          <cell r="B1208" t="str">
            <v>Дезинфекция емкостей, помещений, овощехранилищ до 25 кв.м.  (за 1 объект)</v>
          </cell>
          <cell r="C1208" t="str">
            <v>кв.м.</v>
          </cell>
          <cell r="D1208">
            <v>340</v>
          </cell>
          <cell r="E1208">
            <v>408</v>
          </cell>
        </row>
        <row r="1209">
          <cell r="A1209">
            <v>25010042</v>
          </cell>
          <cell r="B1209" t="str">
            <v xml:space="preserve">Дезинфекция квартир </v>
          </cell>
          <cell r="C1209"/>
          <cell r="D1209">
            <v>1113.3333333333335</v>
          </cell>
          <cell r="E1209">
            <v>1336</v>
          </cell>
        </row>
        <row r="1210">
          <cell r="A1210" t="str">
            <v>Акарицидная обработка</v>
          </cell>
          <cell r="B1210"/>
          <cell r="C1210"/>
          <cell r="D1210"/>
          <cell r="E1210"/>
        </row>
        <row r="1211">
          <cell r="A1211">
            <v>25000020</v>
          </cell>
          <cell r="B1211" t="str">
            <v>Дезинсекция зеленого массива от клеща площадью от   20000 м.кв. за 1 кв.м. социально-значимых объектов за 1 кв.м.</v>
          </cell>
          <cell r="C1211" t="str">
            <v>кв.м.</v>
          </cell>
          <cell r="D1211">
            <v>0.25</v>
          </cell>
          <cell r="E1211">
            <v>0.3</v>
          </cell>
        </row>
        <row r="1212">
          <cell r="A1212">
            <v>25000024</v>
          </cell>
          <cell r="B1212" t="str">
            <v>Дезинсекция зеленого массива от клеща площадью от   20000 м.кв. за 1 кв.м.</v>
          </cell>
          <cell r="C1212" t="str">
            <v>кв.м.</v>
          </cell>
          <cell r="D1212">
            <v>0.32500000000000001</v>
          </cell>
          <cell r="E1212">
            <v>0.39</v>
          </cell>
        </row>
        <row r="1213">
          <cell r="A1213">
            <v>25000055</v>
          </cell>
          <cell r="B1213" t="str">
            <v>Дезинсекция зеленого массива от клеща площадью от   10000 м.кв. социально значимых объектов</v>
          </cell>
          <cell r="C1213" t="str">
            <v>кв.м.</v>
          </cell>
          <cell r="D1213">
            <v>0.4</v>
          </cell>
          <cell r="E1213">
            <v>0.48</v>
          </cell>
        </row>
        <row r="1214">
          <cell r="A1214">
            <v>25000054</v>
          </cell>
          <cell r="B1214" t="str">
            <v>Дезинсекция зеленого массива от клеща площадью от   10001 м.кв. и более</v>
          </cell>
          <cell r="C1214" t="str">
            <v>кв.м.</v>
          </cell>
          <cell r="D1214">
            <v>0.5083333333333333</v>
          </cell>
          <cell r="E1214">
            <v>0.61</v>
          </cell>
        </row>
        <row r="1215">
          <cell r="A1215">
            <v>25000060</v>
          </cell>
          <cell r="B1215" t="str">
            <v xml:space="preserve">Дезинсекция зеленого массива от клеща площадью от   5000 кв.м. до 10000 м.кв. </v>
          </cell>
          <cell r="C1215" t="str">
            <v>кв.м.</v>
          </cell>
          <cell r="D1215">
            <v>0.85000000000000009</v>
          </cell>
          <cell r="E1215">
            <v>1.02</v>
          </cell>
        </row>
        <row r="1216">
          <cell r="A1216">
            <v>25000053</v>
          </cell>
          <cell r="B1216" t="str">
            <v>Дезинсекция зеленого массива от клеща площадью от   1000 м.кв. до 5000 кв.м.</v>
          </cell>
          <cell r="C1216" t="str">
            <v>кв.м.</v>
          </cell>
          <cell r="D1216">
            <v>1.2750000000000001</v>
          </cell>
          <cell r="E1216">
            <v>1.53</v>
          </cell>
        </row>
        <row r="1217">
          <cell r="A1217">
            <v>25000052</v>
          </cell>
          <cell r="B1217" t="str">
            <v>Дезинсекция зеленого массива от клеща  площадью от 751 м.кв. до 2000 м.кв. (1м2)</v>
          </cell>
          <cell r="C1217" t="str">
            <v>кв.м.</v>
          </cell>
          <cell r="D1217">
            <v>1.9583333333333335</v>
          </cell>
          <cell r="E1217">
            <v>2.35</v>
          </cell>
        </row>
        <row r="1218">
          <cell r="A1218">
            <v>25000051</v>
          </cell>
          <cell r="B1218" t="str">
            <v>Дезинсекция зеленого массива от клеща площадью до 750 м.кв. (1 объект)</v>
          </cell>
          <cell r="C1218" t="str">
            <v>объект</v>
          </cell>
          <cell r="D1218">
            <v>1445</v>
          </cell>
          <cell r="E1218">
            <v>1734</v>
          </cell>
        </row>
        <row r="1219">
          <cell r="A1219">
            <v>25000025</v>
          </cell>
          <cell r="B1219" t="str">
            <v>Дезинсекция зеленого массива от комара  площадью от   20000 м.кв. за 1 кв.м.</v>
          </cell>
          <cell r="C1219" t="str">
            <v>кв.м.</v>
          </cell>
          <cell r="D1219">
            <v>0.32500000000000001</v>
          </cell>
          <cell r="E1219">
            <v>0.39</v>
          </cell>
        </row>
        <row r="1220">
          <cell r="A1220">
            <v>25000046</v>
          </cell>
          <cell r="B1220" t="str">
            <v>Дезинсекция зеленого массива от комара площадью от   10000 м.кв. социально значимых объектов</v>
          </cell>
          <cell r="C1220" t="str">
            <v>кв.м.</v>
          </cell>
          <cell r="D1220">
            <v>0.4</v>
          </cell>
          <cell r="E1220">
            <v>0.48</v>
          </cell>
        </row>
        <row r="1221">
          <cell r="A1221">
            <v>25000045</v>
          </cell>
          <cell r="B1221" t="str">
            <v>Дезинсекция зеленого массива от комара  площадью от   10001 м.кв. и более</v>
          </cell>
          <cell r="C1221" t="str">
            <v>кв.м.</v>
          </cell>
          <cell r="D1221">
            <v>0.5083333333333333</v>
          </cell>
          <cell r="E1221">
            <v>0.61</v>
          </cell>
        </row>
        <row r="1222">
          <cell r="A1222">
            <v>25000058</v>
          </cell>
          <cell r="B1222" t="str">
            <v xml:space="preserve">Дезинсекция зеленого массива от комара площадью от   5000 кв.м. до 10000 м.кв. </v>
          </cell>
          <cell r="C1222" t="str">
            <v>кв.м.</v>
          </cell>
          <cell r="D1222">
            <v>0.85000000000000009</v>
          </cell>
          <cell r="E1222">
            <v>1.02</v>
          </cell>
        </row>
        <row r="1223">
          <cell r="A1223">
            <v>25000044</v>
          </cell>
          <cell r="B1223" t="str">
            <v>Дезинсекция зеленого массива от комара  площадью от   1000 м.кв. до 5000 кв.м.</v>
          </cell>
          <cell r="C1223" t="str">
            <v>кв.м.</v>
          </cell>
          <cell r="D1223">
            <v>1.2750000000000001</v>
          </cell>
          <cell r="E1223">
            <v>1.53</v>
          </cell>
        </row>
        <row r="1224">
          <cell r="A1224">
            <v>25000043</v>
          </cell>
          <cell r="B1224" t="str">
            <v>Дезинсекция зеленого массива от комара  площадью от 651 м.кв. до 2000 м.кв. (1м2)</v>
          </cell>
          <cell r="C1224" t="str">
            <v>кв.м.</v>
          </cell>
          <cell r="D1224">
            <v>1.7833333333333334</v>
          </cell>
          <cell r="E1224">
            <v>2.14</v>
          </cell>
        </row>
        <row r="1225">
          <cell r="A1225">
            <v>25000042</v>
          </cell>
          <cell r="B1225" t="str">
            <v>Дезинсекция зеленого массива от комара  площадью до 650 м.кв. (1 объект)</v>
          </cell>
          <cell r="C1225" t="str">
            <v>объект</v>
          </cell>
          <cell r="D1225">
            <v>1121.6666666666667</v>
          </cell>
          <cell r="E1225">
            <v>1346</v>
          </cell>
        </row>
        <row r="1226">
          <cell r="A1226">
            <v>25000050</v>
          </cell>
          <cell r="B1226" t="str">
            <v>Дезинсекция зеленого массива от колорадского жука площадью от   10000 м.кв.</v>
          </cell>
          <cell r="C1226" t="str">
            <v>кв.м.</v>
          </cell>
          <cell r="D1226">
            <v>0.5083333333333333</v>
          </cell>
          <cell r="E1226">
            <v>0.61</v>
          </cell>
        </row>
        <row r="1227">
          <cell r="A1227">
            <v>25000059</v>
          </cell>
          <cell r="B1227" t="str">
            <v xml:space="preserve">Дезинсекция зеленого массива от колорадского  жука площадью от   5000 кв.м. до 10000 м.кв. </v>
          </cell>
          <cell r="C1227" t="str">
            <v>кв.м.</v>
          </cell>
          <cell r="D1227">
            <v>0.85000000000000009</v>
          </cell>
          <cell r="E1227">
            <v>1.02</v>
          </cell>
        </row>
        <row r="1228">
          <cell r="A1228">
            <v>25000049</v>
          </cell>
          <cell r="B1228" t="str">
            <v>Дезинсекция зеленого массива от колорадского жука  площадью от   1000 м.кв.до 5000 м.кв.</v>
          </cell>
          <cell r="C1228" t="str">
            <v>кв.м.</v>
          </cell>
          <cell r="D1228">
            <v>1.2750000000000001</v>
          </cell>
          <cell r="E1228">
            <v>1.53</v>
          </cell>
        </row>
        <row r="1229">
          <cell r="A1229">
            <v>25000048</v>
          </cell>
          <cell r="B1229" t="str">
            <v>Дезинсекция зеленого массива от колорадского жука  площадью от 651 м.кв.до 2000 м.кв. (1м2)</v>
          </cell>
          <cell r="C1229" t="str">
            <v>кв.м.</v>
          </cell>
          <cell r="D1229">
            <v>1.7833333333333334</v>
          </cell>
          <cell r="E1229">
            <v>2.14</v>
          </cell>
        </row>
        <row r="1230">
          <cell r="A1230">
            <v>25000047</v>
          </cell>
          <cell r="B1230" t="str">
            <v>Дезинсекция зеленого массива от колорадского жука площадью до 650 м.кв. (1 объект)</v>
          </cell>
          <cell r="C1230" t="str">
            <v>объект</v>
          </cell>
          <cell r="D1230">
            <v>1113.3333333333335</v>
          </cell>
          <cell r="E1230">
            <v>1336</v>
          </cell>
        </row>
        <row r="1231">
          <cell r="A1231">
            <v>25000056</v>
          </cell>
          <cell r="B1231" t="str">
            <v>Обеспечение эксплуатации транспорта с оказанием соответствующих услуг</v>
          </cell>
          <cell r="C1231" t="str">
            <v>км.</v>
          </cell>
          <cell r="D1231">
            <v>20.400000000000002</v>
          </cell>
          <cell r="E1231">
            <v>24.48</v>
          </cell>
        </row>
        <row r="1232">
          <cell r="A1232" t="str">
            <v>Обследование объектов</v>
          </cell>
          <cell r="B1232"/>
          <cell r="C1232"/>
          <cell r="D1232"/>
          <cell r="E1232"/>
        </row>
        <row r="1233">
          <cell r="A1233">
            <v>25000075</v>
          </cell>
          <cell r="B1233" t="str">
            <v>Обследование объектов на наличие грызунов и следов их жизнедеятельности 1 объект до 100 кв.м.</v>
          </cell>
          <cell r="C1233" t="str">
            <v>объект</v>
          </cell>
          <cell r="D1233">
            <v>531.66666666666674</v>
          </cell>
          <cell r="E1233">
            <v>638</v>
          </cell>
        </row>
        <row r="1234">
          <cell r="A1234">
            <v>25000076</v>
          </cell>
          <cell r="B1234" t="str">
            <v>Обследование объектов на наличие грызунов и следов их жизнедеятельности 1 объект от 101 кв.м. до 1000 кв.м.</v>
          </cell>
          <cell r="C1234" t="str">
            <v>объект</v>
          </cell>
          <cell r="D1234">
            <v>885</v>
          </cell>
          <cell r="E1234">
            <v>1062</v>
          </cell>
        </row>
        <row r="1235">
          <cell r="A1235">
            <v>25000077</v>
          </cell>
          <cell r="B1235" t="str">
            <v>Обследование объектов на наличие грызунов и следов их жизнедеятельности 1 объект свыше 1001 кв.м.</v>
          </cell>
          <cell r="C1235" t="str">
            <v>объект</v>
          </cell>
          <cell r="D1235">
            <v>1415</v>
          </cell>
          <cell r="E1235">
            <v>1698</v>
          </cell>
        </row>
        <row r="1236">
          <cell r="A1236">
            <v>25000078</v>
          </cell>
          <cell r="B1236" t="str">
            <v>Обследование объектов на наличие бытовых насекомых и следов их жизнедеятельности 1 объект до 100 кв.м.</v>
          </cell>
          <cell r="C1236" t="str">
            <v>объект</v>
          </cell>
          <cell r="D1236">
            <v>531.66666666666674</v>
          </cell>
          <cell r="E1236">
            <v>638</v>
          </cell>
        </row>
        <row r="1237">
          <cell r="A1237">
            <v>25000079</v>
          </cell>
          <cell r="B1237" t="str">
            <v>Обследование объектов на наличие бытовых насекомых и следов их жизнедеятельности 1 объект от 101 кв.м. до 1000 кв.м.</v>
          </cell>
          <cell r="C1237" t="str">
            <v>объект</v>
          </cell>
          <cell r="D1237">
            <v>885</v>
          </cell>
          <cell r="E1237">
            <v>1062</v>
          </cell>
        </row>
        <row r="1238">
          <cell r="A1238">
            <v>25000080</v>
          </cell>
          <cell r="B1238" t="str">
            <v>Обследование объектов на наличие бытовых насекомых и следов их жизнедеятельности 1 объект свыше 1001 кв.м.</v>
          </cell>
          <cell r="C1238" t="str">
            <v>объект</v>
          </cell>
          <cell r="D1238">
            <v>1415</v>
          </cell>
          <cell r="E1238">
            <v>1698</v>
          </cell>
        </row>
        <row r="1239">
          <cell r="A1239" t="str">
            <v>Профдезинфекционные работы</v>
          </cell>
          <cell r="B1239"/>
          <cell r="C1239"/>
          <cell r="D1239"/>
          <cell r="E1239"/>
        </row>
        <row r="1240">
          <cell r="A1240" t="str">
            <v xml:space="preserve">Разовые заявки </v>
          </cell>
          <cell r="B1240"/>
          <cell r="C1240"/>
          <cell r="D1240"/>
          <cell r="E1240"/>
        </row>
        <row r="1241">
          <cell r="A1241">
            <v>25010018</v>
          </cell>
          <cell r="B1241" t="str">
            <v>Дератизация свыше101 кв.м. (за 1 кв.м)</v>
          </cell>
          <cell r="C1241" t="str">
            <v>кв.м.</v>
          </cell>
          <cell r="D1241">
            <v>3.4000000000000004</v>
          </cell>
          <cell r="E1241">
            <v>4.08</v>
          </cell>
        </row>
        <row r="1242">
          <cell r="A1242">
            <v>25010017</v>
          </cell>
          <cell r="B1242" t="str">
            <v>Дератизация до 100 кв.м. (за 1 кв.м)</v>
          </cell>
          <cell r="C1242" t="str">
            <v>кв.м.</v>
          </cell>
          <cell r="D1242">
            <v>4.4249999999999998</v>
          </cell>
          <cell r="E1242">
            <v>5.31</v>
          </cell>
        </row>
        <row r="1243">
          <cell r="A1243">
            <v>25010020</v>
          </cell>
          <cell r="B1243" t="str">
            <v>Дезинсекция свыше 101 кв.м.(за 1 кв.м)</v>
          </cell>
          <cell r="C1243" t="str">
            <v>кв.м.</v>
          </cell>
          <cell r="D1243">
            <v>5.95</v>
          </cell>
          <cell r="E1243">
            <v>7.14</v>
          </cell>
        </row>
        <row r="1244">
          <cell r="A1244">
            <v>25010022</v>
          </cell>
          <cell r="B1244" t="str">
            <v>Дезинсекция мух свыше 101 кв.м. (за 1 кв.м)</v>
          </cell>
          <cell r="C1244" t="str">
            <v>кв.м.</v>
          </cell>
          <cell r="D1244">
            <v>6.291666666666667</v>
          </cell>
          <cell r="E1244">
            <v>7.55</v>
          </cell>
        </row>
        <row r="1245">
          <cell r="A1245">
            <v>25010021</v>
          </cell>
          <cell r="B1245" t="str">
            <v>Дезинсекция мух до 100 кв.м. (за 1 кв.м)</v>
          </cell>
          <cell r="C1245" t="str">
            <v>кв.м.</v>
          </cell>
          <cell r="D1245">
            <v>7.4833333333333343</v>
          </cell>
          <cell r="E1245">
            <v>8.98</v>
          </cell>
        </row>
        <row r="1246">
          <cell r="A1246">
            <v>25010019</v>
          </cell>
          <cell r="B1246" t="str">
            <v>Дезинсекция до 100 кв.м. (за 1 кв.м)</v>
          </cell>
          <cell r="C1246" t="str">
            <v>кв.м.</v>
          </cell>
          <cell r="D1246">
            <v>9.8583333333333343</v>
          </cell>
          <cell r="E1246">
            <v>11.83</v>
          </cell>
        </row>
        <row r="1247">
          <cell r="A1247">
            <v>25002005</v>
          </cell>
          <cell r="B1247" t="str">
            <v>Дезинфекция помещений (за 1 кв.м)</v>
          </cell>
          <cell r="C1247" t="str">
            <v>кв.м.</v>
          </cell>
          <cell r="D1247">
            <v>10.200000000000001</v>
          </cell>
          <cell r="E1247">
            <v>12.24</v>
          </cell>
        </row>
        <row r="1248">
          <cell r="A1248">
            <v>25000021</v>
          </cell>
          <cell r="B1248" t="str">
            <v xml:space="preserve">Дезинсекция жилых комнат, помещений до 15 кв.м. (2-х кратная) </v>
          </cell>
          <cell r="C1248" t="str">
            <v>объект</v>
          </cell>
          <cell r="D1248">
            <v>1275</v>
          </cell>
          <cell r="E1248">
            <v>1530</v>
          </cell>
        </row>
        <row r="1249">
          <cell r="A1249">
            <v>25000036</v>
          </cell>
          <cell r="B1249" t="str">
            <v xml:space="preserve">Дезинсекция квартир, жилых домов, помещений площадью до 60 кв.м. (2-х кратная) </v>
          </cell>
          <cell r="C1249" t="str">
            <v>объект</v>
          </cell>
          <cell r="D1249">
            <v>2125</v>
          </cell>
          <cell r="E1249">
            <v>2550</v>
          </cell>
        </row>
        <row r="1250">
          <cell r="A1250">
            <v>25000023</v>
          </cell>
          <cell r="B1250" t="str">
            <v xml:space="preserve">Дезинсекция квартир, жилых домов, помещений площадью свыше 60 кв.м. (2-х кратная) </v>
          </cell>
          <cell r="C1250" t="str">
            <v>объект</v>
          </cell>
          <cell r="D1250">
            <v>4250</v>
          </cell>
          <cell r="E1250">
            <v>5100</v>
          </cell>
        </row>
        <row r="1251">
          <cell r="A1251" t="str">
            <v>Профдезработы в период паводка</v>
          </cell>
          <cell r="B1251"/>
          <cell r="C1251"/>
          <cell r="D1251"/>
          <cell r="E1251"/>
        </row>
        <row r="1252">
          <cell r="A1252">
            <v>25010047</v>
          </cell>
          <cell r="B1252" t="str">
            <v>Дезинфекция колодцев, вышедших из зоны подтопления (1 колодец)</v>
          </cell>
          <cell r="C1252" t="str">
            <v>колодец</v>
          </cell>
          <cell r="D1252">
            <v>213.33333333333334</v>
          </cell>
          <cell r="E1252">
            <v>256</v>
          </cell>
        </row>
        <row r="1253">
          <cell r="A1253">
            <v>25010048</v>
          </cell>
          <cell r="B1253" t="str">
            <v>Дезинфекция выгребных ям, вышедших из зоны подтопления (1 яма)</v>
          </cell>
          <cell r="C1253" t="str">
            <v>яма</v>
          </cell>
          <cell r="D1253">
            <v>300.83333333333337</v>
          </cell>
          <cell r="E1253">
            <v>361</v>
          </cell>
        </row>
        <row r="1254">
          <cell r="A1254">
            <v>25010049</v>
          </cell>
          <cell r="B1254" t="str">
            <v>Очаговая дератизация территорий, вышедших из зоны подтопления (1 очаг)</v>
          </cell>
          <cell r="C1254" t="str">
            <v>очаг</v>
          </cell>
          <cell r="D1254">
            <v>386.66666666666669</v>
          </cell>
          <cell r="E1254">
            <v>464</v>
          </cell>
        </row>
        <row r="1255">
          <cell r="A1255">
            <v>25010050</v>
          </cell>
          <cell r="B1255" t="str">
            <v>Барьерная дератизация территорий, вышедших из зоны подтопления (1 га)</v>
          </cell>
          <cell r="C1255" t="str">
            <v>га.</v>
          </cell>
          <cell r="D1255">
            <v>1472.5</v>
          </cell>
          <cell r="E1255">
            <v>1767</v>
          </cell>
        </row>
        <row r="1256">
          <cell r="A1256">
            <v>25020042</v>
          </cell>
          <cell r="B1256" t="str">
            <v>Проведение работ по дезинсекции открытых территорий от комара и гнуса, вышедших из зоны подтопления (1 га)</v>
          </cell>
          <cell r="C1256" t="str">
            <v>га.</v>
          </cell>
          <cell r="D1256">
            <v>2886.666666666667</v>
          </cell>
          <cell r="E1256">
            <v>3464</v>
          </cell>
        </row>
        <row r="1257">
          <cell r="A1257" t="str">
            <v>Услуги предоставляемые в вечернее и ночное время, в праздничные и выходные дни</v>
          </cell>
          <cell r="B1257"/>
          <cell r="C1257"/>
          <cell r="D1257"/>
          <cell r="E1257"/>
        </row>
        <row r="1258">
          <cell r="A1258" t="str">
            <v>Дератизация</v>
          </cell>
          <cell r="B1258"/>
          <cell r="C1258"/>
          <cell r="D1258"/>
          <cell r="E1258"/>
        </row>
        <row r="1259">
          <cell r="A1259">
            <v>25102024</v>
          </cell>
          <cell r="B1259" t="str">
            <v>Дератизация социально-значимых объектов свыше 3000 кв.м. (1 кв.м.)</v>
          </cell>
          <cell r="C1259" t="str">
            <v>кв.м.</v>
          </cell>
          <cell r="D1259">
            <v>0.46666666666666673</v>
          </cell>
          <cell r="E1259">
            <v>0.56000000000000005</v>
          </cell>
        </row>
        <row r="1260">
          <cell r="A1260">
            <v>25102020</v>
          </cell>
          <cell r="B1260" t="str">
            <v>Дератизация по договорам  (1 кв.м.)</v>
          </cell>
          <cell r="C1260" t="str">
            <v>кв.м.</v>
          </cell>
          <cell r="D1260">
            <v>0.76666666666666672</v>
          </cell>
          <cell r="E1260">
            <v>0.92</v>
          </cell>
        </row>
        <row r="1261">
          <cell r="A1261">
            <v>25102026</v>
          </cell>
          <cell r="B1261" t="str">
            <v>Дератизация социально - значимых объектов за 1 кв.м.</v>
          </cell>
          <cell r="C1261" t="str">
            <v>кв.м.</v>
          </cell>
          <cell r="D1261">
            <v>0.88333333333333341</v>
          </cell>
          <cell r="E1261">
            <v>1.06</v>
          </cell>
        </row>
        <row r="1262">
          <cell r="A1262">
            <v>25100004</v>
          </cell>
          <cell r="B1262" t="str">
            <v>Дератизация ДОУ (за 1 кв.м.)</v>
          </cell>
          <cell r="C1262" t="str">
            <v>кв.м.</v>
          </cell>
          <cell r="D1262">
            <v>1</v>
          </cell>
          <cell r="E1262">
            <v>1.2</v>
          </cell>
        </row>
        <row r="1263">
          <cell r="A1263">
            <v>25102001</v>
          </cell>
          <cell r="B1263" t="str">
            <v>Дератизация 1 кв.м. ДОУ</v>
          </cell>
          <cell r="C1263" t="str">
            <v>кв.м.</v>
          </cell>
          <cell r="D1263">
            <v>1.1166666666666667</v>
          </cell>
          <cell r="E1263">
            <v>1.34</v>
          </cell>
        </row>
        <row r="1264">
          <cell r="A1264">
            <v>25100022</v>
          </cell>
          <cell r="B1264" t="str">
            <v>Дератизация ДОУ от 100 кв.м. (за 1 кв.м.)</v>
          </cell>
          <cell r="C1264" t="str">
            <v>кв.м.</v>
          </cell>
          <cell r="D1264">
            <v>1.2166666666666668</v>
          </cell>
          <cell r="E1264">
            <v>1.46</v>
          </cell>
        </row>
        <row r="1265">
          <cell r="A1265">
            <v>25102007</v>
          </cell>
          <cell r="B1265" t="str">
            <v>Дератизация 1 кв.м. объектов  площадью свыше 1000 кв.м.</v>
          </cell>
          <cell r="C1265" t="str">
            <v>кв.м.</v>
          </cell>
          <cell r="D1265">
            <v>1.3666666666666667</v>
          </cell>
          <cell r="E1265">
            <v>1.64</v>
          </cell>
        </row>
        <row r="1266">
          <cell r="A1266">
            <v>25102027</v>
          </cell>
          <cell r="B1266" t="str">
            <v>Дератизация по договорам объекта площадью от 300 кв.м. (1кв.м.)</v>
          </cell>
          <cell r="C1266" t="str">
            <v>кв.м.</v>
          </cell>
          <cell r="D1266">
            <v>1.5666666666666667</v>
          </cell>
          <cell r="E1266">
            <v>1.88</v>
          </cell>
        </row>
        <row r="1267">
          <cell r="A1267">
            <v>25102009</v>
          </cell>
          <cell r="B1267" t="str">
            <v>Дератизация по договорам объекта площадью от 301 кв.м. до 1000 кв.м. (1кв.м.)</v>
          </cell>
          <cell r="C1267" t="str">
            <v>кв.м.</v>
          </cell>
          <cell r="D1267">
            <v>1.7000000000000002</v>
          </cell>
          <cell r="E1267">
            <v>2.04</v>
          </cell>
        </row>
        <row r="1268">
          <cell r="A1268">
            <v>25102030</v>
          </cell>
          <cell r="B1268" t="str">
            <v>Дератизация  по договорам объекта площадью от 200 кв.м. ( 1 кв.м.)</v>
          </cell>
          <cell r="C1268" t="str">
            <v>кв.м.</v>
          </cell>
          <cell r="D1268">
            <v>1.8333333333333335</v>
          </cell>
          <cell r="E1268">
            <v>2.2000000000000002</v>
          </cell>
        </row>
        <row r="1269">
          <cell r="A1269">
            <v>25100002</v>
          </cell>
          <cell r="B1269" t="str">
            <v>Дератизация от 101 кв.м. до 300 кв.м. (за 1 кв.м)</v>
          </cell>
          <cell r="C1269" t="str">
            <v>кв.м.</v>
          </cell>
          <cell r="D1269">
            <v>2.0500000000000003</v>
          </cell>
          <cell r="E1269">
            <v>2.46</v>
          </cell>
        </row>
        <row r="1270">
          <cell r="A1270">
            <v>25100062</v>
          </cell>
          <cell r="B1270" t="str">
            <v>Дератизация по договорам объекта площадью от 100 кв.м. (1кв.м.)</v>
          </cell>
          <cell r="C1270" t="str">
            <v>кв.м.</v>
          </cell>
          <cell r="D1270">
            <v>2.35</v>
          </cell>
          <cell r="E1270">
            <v>2.82</v>
          </cell>
        </row>
        <row r="1271">
          <cell r="A1271">
            <v>25100064</v>
          </cell>
          <cell r="B1271" t="str">
            <v>Дератизация по договорам  площадью от 100 кв.м. (1кв.м.)</v>
          </cell>
          <cell r="C1271" t="str">
            <v>кв.м.</v>
          </cell>
          <cell r="D1271">
            <v>2.5500000000000003</v>
          </cell>
          <cell r="E1271">
            <v>3.06</v>
          </cell>
        </row>
        <row r="1272">
          <cell r="A1272">
            <v>25102023</v>
          </cell>
          <cell r="B1272" t="str">
            <v>Дератизация производственных помещений (1 кв.м.)</v>
          </cell>
          <cell r="C1272" t="str">
            <v>кв.м.</v>
          </cell>
          <cell r="D1272">
            <v>2.95</v>
          </cell>
          <cell r="E1272">
            <v>3.54</v>
          </cell>
        </row>
        <row r="1273">
          <cell r="A1273">
            <v>25102002</v>
          </cell>
          <cell r="B1273" t="str">
            <v xml:space="preserve">Дератизация 1 кв.м. объекта площадью до 100 кв.м. </v>
          </cell>
          <cell r="C1273" t="str">
            <v>кв.м.</v>
          </cell>
          <cell r="D1273">
            <v>5.6166666666666671</v>
          </cell>
          <cell r="E1273">
            <v>6.74</v>
          </cell>
        </row>
        <row r="1274">
          <cell r="A1274">
            <v>25100001</v>
          </cell>
          <cell r="B1274" t="str">
            <v>Дератизация до 100 кв.м. (за 1 кв.м)</v>
          </cell>
          <cell r="C1274" t="str">
            <v>кв.м.</v>
          </cell>
          <cell r="D1274">
            <v>12.233333333333334</v>
          </cell>
          <cell r="E1274">
            <v>14.68</v>
          </cell>
        </row>
        <row r="1275">
          <cell r="A1275">
            <v>25100003</v>
          </cell>
          <cell r="B1275" t="str">
            <v>Санитарная обработка контейнера для раскладки приманок (1 контейнер)</v>
          </cell>
          <cell r="C1275" t="str">
            <v>шт.</v>
          </cell>
          <cell r="D1275">
            <v>200</v>
          </cell>
          <cell r="E1275">
            <v>240</v>
          </cell>
        </row>
        <row r="1276">
          <cell r="A1276">
            <v>25100105</v>
          </cell>
          <cell r="B1276" t="str">
            <v>Дератизация за 1 кв.м.</v>
          </cell>
          <cell r="C1276" t="str">
            <v>кв.м.</v>
          </cell>
          <cell r="D1276">
            <v>3.3166666666666669</v>
          </cell>
          <cell r="E1276">
            <v>3.98</v>
          </cell>
        </row>
        <row r="1277">
          <cell r="A1277" t="str">
            <v>Дезинсекция</v>
          </cell>
          <cell r="B1277"/>
          <cell r="C1277"/>
          <cell r="D1277"/>
          <cell r="E1277"/>
        </row>
        <row r="1278">
          <cell r="A1278">
            <v>25100010</v>
          </cell>
          <cell r="B1278" t="str">
            <v>Дезинсекция бытовых насекомых от 101 кв.м. до 150 кв.м.  (за 1 кв.м.) ДОУ</v>
          </cell>
          <cell r="C1278" t="str">
            <v>кв.м.</v>
          </cell>
          <cell r="D1278">
            <v>4.25</v>
          </cell>
          <cell r="E1278">
            <v>5.0999999999999996</v>
          </cell>
        </row>
        <row r="1279">
          <cell r="A1279">
            <v>25100031</v>
          </cell>
          <cell r="B1279" t="str">
            <v>Дезинсекция бытовых насекомых свыше 151 кв.м. (за 1 кв.м.)</v>
          </cell>
          <cell r="C1279" t="str">
            <v>кв.м.</v>
          </cell>
          <cell r="D1279">
            <v>4.75</v>
          </cell>
          <cell r="E1279">
            <v>5.7</v>
          </cell>
        </row>
        <row r="1280">
          <cell r="A1280">
            <v>25100063</v>
          </cell>
          <cell r="B1280" t="str">
            <v>Дезинсекция бытовых насекомых от 151 кв.м. до 300 кв.м.</v>
          </cell>
          <cell r="C1280" t="str">
            <v>кв.м.</v>
          </cell>
          <cell r="D1280">
            <v>5.45</v>
          </cell>
          <cell r="E1280">
            <v>6.54</v>
          </cell>
        </row>
        <row r="1281">
          <cell r="A1281">
            <v>25110051</v>
          </cell>
          <cell r="B1281" t="str">
            <v>Дезинсекция бытовых насекомых по договорам (за 1 кв.м.)</v>
          </cell>
          <cell r="C1281" t="str">
            <v>кв.м.</v>
          </cell>
          <cell r="D1281">
            <v>6.2</v>
          </cell>
          <cell r="E1281">
            <v>7.44</v>
          </cell>
        </row>
        <row r="1282">
          <cell r="A1282">
            <v>25100012</v>
          </cell>
          <cell r="B1282" t="str">
            <v>Дезинсекция ДОУ (за 1 кв. м.)</v>
          </cell>
          <cell r="C1282" t="str">
            <v>кв.м.</v>
          </cell>
          <cell r="D1282">
            <v>7.1333333333333337</v>
          </cell>
          <cell r="E1282">
            <v>8.56</v>
          </cell>
        </row>
        <row r="1283">
          <cell r="A1283">
            <v>25100065</v>
          </cell>
          <cell r="B1283" t="str">
            <v>Дезинсекция мух по договорам (за 1 кв.м.)</v>
          </cell>
          <cell r="C1283" t="str">
            <v>кв.м.</v>
          </cell>
          <cell r="D1283">
            <v>5.1000000000000005</v>
          </cell>
          <cell r="E1283">
            <v>6.12</v>
          </cell>
        </row>
        <row r="1284">
          <cell r="A1284">
            <v>25100008</v>
          </cell>
          <cell r="B1284" t="str">
            <v>Дезинсекция  мух от 101 кв.м. до 10 000 кв.м. (за 1 кв.м)</v>
          </cell>
          <cell r="C1284" t="str">
            <v>кв.м.</v>
          </cell>
          <cell r="D1284">
            <v>7.9833333333333334</v>
          </cell>
          <cell r="E1284">
            <v>9.58</v>
          </cell>
        </row>
        <row r="1285">
          <cell r="A1285">
            <v>25100007</v>
          </cell>
          <cell r="B1285" t="str">
            <v xml:space="preserve">Дезинсекция мух до 100 кв.м.   (за 1 кв.м) </v>
          </cell>
          <cell r="C1285" t="str">
            <v>кв.м.</v>
          </cell>
          <cell r="D1285">
            <v>10.033333333333333</v>
          </cell>
          <cell r="E1285">
            <v>12.04</v>
          </cell>
        </row>
        <row r="1286">
          <cell r="A1286">
            <v>25110045</v>
          </cell>
          <cell r="B1286" t="str">
            <v>Установка и обслуживание на объекте ферамоновой ловушки</v>
          </cell>
          <cell r="C1286" t="str">
            <v>шт.</v>
          </cell>
          <cell r="D1286">
            <v>228.33333333333334</v>
          </cell>
          <cell r="E1286">
            <v>274</v>
          </cell>
        </row>
        <row r="1287">
          <cell r="A1287">
            <v>25102010</v>
          </cell>
          <cell r="B1287" t="str">
            <v>Дезинсекция контейнеров для сбора ТБО (1 контейнер)</v>
          </cell>
          <cell r="C1287" t="str">
            <v>контейнер</v>
          </cell>
          <cell r="D1287">
            <v>270</v>
          </cell>
          <cell r="E1287">
            <v>324</v>
          </cell>
        </row>
        <row r="1288">
          <cell r="A1288" t="str">
            <v>Комплексная обработка</v>
          </cell>
          <cell r="B1288"/>
          <cell r="C1288"/>
          <cell r="D1288"/>
          <cell r="E1288"/>
        </row>
        <row r="1289">
          <cell r="A1289">
            <v>25100038</v>
          </cell>
          <cell r="B1289" t="str">
            <v>Комплексная обработка (дератизация /12/, дезинсекция мух /4/, дезинсекция бытовых насекомых /3/) №5 (за 1 кв.м.)</v>
          </cell>
          <cell r="C1289" t="str">
            <v>кв.м.</v>
          </cell>
          <cell r="D1289">
            <v>5.6166666666666671</v>
          </cell>
          <cell r="E1289">
            <v>6.74</v>
          </cell>
        </row>
        <row r="1290">
          <cell r="A1290">
            <v>25100035</v>
          </cell>
          <cell r="B1290" t="str">
            <v>Комплексная обработка (дератизация /12/, дезинсекция мух /4/, дезинсекция бытовых насекомых /4/) №4 (за 1 кв.м.)</v>
          </cell>
          <cell r="C1290" t="str">
            <v>кв.м.</v>
          </cell>
          <cell r="D1290">
            <v>6.1166666666666671</v>
          </cell>
          <cell r="E1290">
            <v>7.34</v>
          </cell>
        </row>
        <row r="1291">
          <cell r="A1291">
            <v>25100034</v>
          </cell>
          <cell r="B1291" t="str">
            <v>Комплексная обработка (дератизация /12/, дезинсекция мух /5/, дезинсекция бытовых насекомых /4/) №3 (за 1 кв.м.)</v>
          </cell>
          <cell r="C1291" t="str">
            <v>кв.м.</v>
          </cell>
          <cell r="D1291">
            <v>6.4666666666666668</v>
          </cell>
          <cell r="E1291">
            <v>7.76</v>
          </cell>
        </row>
        <row r="1292">
          <cell r="A1292">
            <v>25100033</v>
          </cell>
          <cell r="B1292" t="str">
            <v>Комплексная обработка (дератизация /12/, дезинсекция мух /5/, дезинсекция бытовых насекомых /5/) №2 (за 1 кв.м.)</v>
          </cell>
          <cell r="C1292" t="str">
            <v>кв.м.</v>
          </cell>
          <cell r="D1292">
            <v>7.1</v>
          </cell>
          <cell r="E1292">
            <v>8.52</v>
          </cell>
        </row>
        <row r="1293">
          <cell r="A1293">
            <v>25102028</v>
          </cell>
          <cell r="B1293" t="str">
            <v>Комплексная обработка (дератизация , дезинсекция мух , дезинсекция бытовых насекомых ) №1 (за 1 кв.м.)</v>
          </cell>
          <cell r="C1293" t="str">
            <v>кв.м.</v>
          </cell>
          <cell r="D1293">
            <v>8.2166666666666668</v>
          </cell>
          <cell r="E1293">
            <v>9.86</v>
          </cell>
        </row>
        <row r="1294">
          <cell r="A1294">
            <v>25100026</v>
          </cell>
          <cell r="B1294" t="str">
            <v>Комплексная обработка (дератизация, дезинсекция мух, дезинсекция бытовых насекомых) №6 за 1 кв.м.</v>
          </cell>
          <cell r="C1294" t="str">
            <v>кв.м.</v>
          </cell>
          <cell r="D1294">
            <v>9.6166666666666671</v>
          </cell>
          <cell r="E1294">
            <v>11.54</v>
          </cell>
        </row>
        <row r="1295">
          <cell r="A1295">
            <v>25100016</v>
          </cell>
          <cell r="B1295" t="str">
            <v>Комплексная обработка (дератизация, дезинсекция мух, дезинсекция бытовых насекомых) свыше 101 кв. м. (за 1 кв.м.)</v>
          </cell>
          <cell r="C1295" t="str">
            <v>кв.м.</v>
          </cell>
          <cell r="D1295">
            <v>11.05</v>
          </cell>
          <cell r="E1295">
            <v>13.26</v>
          </cell>
        </row>
        <row r="1296">
          <cell r="A1296">
            <v>25100015</v>
          </cell>
          <cell r="B1296" t="str">
            <v>Комплексная обработка (дератизация, дезинсекция мух, дезинсекция бытовых насекомых) от 51 до 100 кв. м. (за 1 кв.м.)</v>
          </cell>
          <cell r="C1296" t="str">
            <v>кв.м.</v>
          </cell>
          <cell r="D1296">
            <v>11.983333333333334</v>
          </cell>
          <cell r="E1296">
            <v>14.38</v>
          </cell>
        </row>
        <row r="1297">
          <cell r="A1297">
            <v>25100014</v>
          </cell>
          <cell r="B1297" t="str">
            <v>Комплексная обработка (дератизация, дезинсекция мух, дезинсекция бытовых насекомых) от 40 до 70 кв. м. (за 1 кв.м.)</v>
          </cell>
          <cell r="C1297" t="str">
            <v>кв.м.</v>
          </cell>
          <cell r="D1297">
            <v>13.683333333333335</v>
          </cell>
          <cell r="E1297">
            <v>16.420000000000002</v>
          </cell>
        </row>
        <row r="1298">
          <cell r="A1298">
            <v>25100066</v>
          </cell>
          <cell r="B1298" t="str">
            <v>Комплексная обработка (дезинфекция, дезинсекция) контейнеров для сбора ТБО (1 контейнер)</v>
          </cell>
          <cell r="C1298" t="str">
            <v>контейнер</v>
          </cell>
          <cell r="D1298">
            <v>403.33333333333337</v>
          </cell>
          <cell r="E1298">
            <v>484</v>
          </cell>
        </row>
        <row r="1299">
          <cell r="A1299">
            <v>25100041</v>
          </cell>
          <cell r="B1299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99" t="str">
            <v>кв.м.</v>
          </cell>
          <cell r="D1299">
            <v>510</v>
          </cell>
          <cell r="E1299">
            <v>612</v>
          </cell>
        </row>
        <row r="1300">
          <cell r="A1300">
            <v>25100104</v>
          </cell>
          <cell r="B1300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00" t="str">
            <v>кв.м.</v>
          </cell>
          <cell r="D1300">
            <v>543.33333333333337</v>
          </cell>
          <cell r="E1300">
            <v>652</v>
          </cell>
        </row>
        <row r="1301">
          <cell r="A1301">
            <v>25100106</v>
          </cell>
          <cell r="B1301" t="str">
            <v>Комплексная обработка (дератизация, дезинсекция мух, дезинсекция бытовых насекомых) от 40 до 50 кв.м. (за 1 кв.м.)</v>
          </cell>
          <cell r="C1301" t="str">
            <v>кв.м.</v>
          </cell>
          <cell r="D1301">
            <v>14.450000000000001</v>
          </cell>
          <cell r="E1301">
            <v>17.34</v>
          </cell>
        </row>
        <row r="1302">
          <cell r="A1302" t="str">
            <v>Дезинфекция</v>
          </cell>
          <cell r="B1302"/>
          <cell r="C1302"/>
          <cell r="D1302"/>
          <cell r="E1302"/>
        </row>
        <row r="1303">
          <cell r="A1303">
            <v>25100057</v>
          </cell>
          <cell r="B1303" t="str">
            <v>Дезинфекция холодильных камер</v>
          </cell>
          <cell r="C1303" t="str">
            <v>шт.</v>
          </cell>
          <cell r="D1303">
            <v>1.7000000000000002</v>
          </cell>
          <cell r="E1303">
            <v>2.04</v>
          </cell>
        </row>
        <row r="1304">
          <cell r="A1304">
            <v>25110043</v>
          </cell>
          <cell r="B1304" t="str">
            <v>Дезинфекция помещений, овощехранилищ, холодильных камер по договорам (за 1 кв.м)</v>
          </cell>
          <cell r="C1304" t="str">
            <v>кв.м.</v>
          </cell>
          <cell r="D1304">
            <v>5.95</v>
          </cell>
          <cell r="E1304">
            <v>7.14</v>
          </cell>
        </row>
        <row r="1305">
          <cell r="A1305">
            <v>25100027</v>
          </cell>
          <cell r="B1305" t="str">
            <v>Дезинфекция емкостей, помещений, овощехранилищ до 25 кв.м.  (за 1 объект)</v>
          </cell>
          <cell r="C1305" t="str">
            <v>кв.м.</v>
          </cell>
          <cell r="D1305">
            <v>680</v>
          </cell>
          <cell r="E1305">
            <v>816</v>
          </cell>
        </row>
        <row r="1306">
          <cell r="A1306" t="str">
            <v>Профдезинфекционные работы</v>
          </cell>
          <cell r="B1306"/>
          <cell r="C1306"/>
          <cell r="D1306"/>
          <cell r="E1306"/>
        </row>
        <row r="1307">
          <cell r="A1307" t="str">
            <v xml:space="preserve">Разовые заявки </v>
          </cell>
          <cell r="B1307"/>
          <cell r="C1307"/>
          <cell r="D1307"/>
          <cell r="E1307"/>
        </row>
        <row r="1308">
          <cell r="A1308">
            <v>25110018</v>
          </cell>
          <cell r="B1308" t="str">
            <v>Дератизация свыше101 кв.м. (за 1 кв.м)</v>
          </cell>
          <cell r="C1308" t="str">
            <v>кв.м.</v>
          </cell>
          <cell r="D1308">
            <v>3.4000000000000004</v>
          </cell>
          <cell r="E1308">
            <v>4.08</v>
          </cell>
        </row>
        <row r="1309">
          <cell r="A1309">
            <v>25110017</v>
          </cell>
          <cell r="B1309" t="str">
            <v>Дератизация до 100 кв.м. (за 1 кв.м)</v>
          </cell>
          <cell r="C1309" t="str">
            <v>кв.м.</v>
          </cell>
          <cell r="D1309">
            <v>4.4249999999999998</v>
          </cell>
          <cell r="E1309">
            <v>5.31</v>
          </cell>
        </row>
        <row r="1310">
          <cell r="A1310">
            <v>25110020</v>
          </cell>
          <cell r="B1310" t="str">
            <v>Дезинсекция свыше 101 кв.м.(за 1 кв.м)</v>
          </cell>
          <cell r="C1310" t="str">
            <v>кв.м.</v>
          </cell>
          <cell r="D1310">
            <v>5.95</v>
          </cell>
          <cell r="E1310">
            <v>7.14</v>
          </cell>
        </row>
        <row r="1311">
          <cell r="A1311">
            <v>25110022</v>
          </cell>
          <cell r="B1311" t="str">
            <v>Дезинсекция мух свыше 101 кв.м. (за 1 кв.м)</v>
          </cell>
          <cell r="C1311" t="str">
            <v>кв.м.</v>
          </cell>
          <cell r="D1311">
            <v>6.291666666666667</v>
          </cell>
          <cell r="E1311">
            <v>7.55</v>
          </cell>
        </row>
        <row r="1312">
          <cell r="A1312">
            <v>25110021</v>
          </cell>
          <cell r="B1312" t="str">
            <v>Дезинсекция мух до 100 кв.м. (за 1 кв.м)</v>
          </cell>
          <cell r="C1312" t="str">
            <v>кв.м.</v>
          </cell>
          <cell r="D1312">
            <v>7.4833333333333343</v>
          </cell>
          <cell r="E1312">
            <v>8.98</v>
          </cell>
        </row>
        <row r="1313">
          <cell r="A1313">
            <v>25110019</v>
          </cell>
          <cell r="B1313" t="str">
            <v>Дезинсекция до 100 кв.м. (за 1 кв.м)</v>
          </cell>
          <cell r="C1313" t="str">
            <v>кв.м.</v>
          </cell>
          <cell r="D1313">
            <v>9.8583333333333343</v>
          </cell>
          <cell r="E1313">
            <v>11.83</v>
          </cell>
        </row>
        <row r="1314">
          <cell r="A1314">
            <v>25102005</v>
          </cell>
          <cell r="B1314" t="str">
            <v>Дезинфекция помещений (за 1 кв.м)</v>
          </cell>
          <cell r="C1314" t="str">
            <v>кв.м.</v>
          </cell>
          <cell r="D1314">
            <v>10.200000000000001</v>
          </cell>
          <cell r="E1314">
            <v>12.24</v>
          </cell>
        </row>
        <row r="1315">
          <cell r="A1315" t="str">
            <v>Филиал ФБУЗ "Центр гигиены и эпидемиологии в Алтайском крае города Рубцовска, Рубцовского и Егорьевского районов"</v>
          </cell>
          <cell r="B1315"/>
          <cell r="C1315"/>
          <cell r="D1315"/>
          <cell r="E1315"/>
        </row>
        <row r="1316">
          <cell r="A1316" t="str">
            <v>Профдезинфекционные работы</v>
          </cell>
          <cell r="B1316"/>
          <cell r="C1316"/>
          <cell r="D1316"/>
          <cell r="E1316"/>
        </row>
        <row r="1317">
          <cell r="A1317">
            <v>25000028</v>
          </cell>
          <cell r="B1317" t="str">
            <v>Обработка педикулеза (длинный волос)</v>
          </cell>
          <cell r="C1317" t="str">
            <v>чел.</v>
          </cell>
          <cell r="D1317">
            <v>291.66666666666669</v>
          </cell>
          <cell r="E1317">
            <v>350</v>
          </cell>
        </row>
        <row r="1318">
          <cell r="A1318">
            <v>25000029</v>
          </cell>
          <cell r="B1318" t="str">
            <v>Обработка педикулеза (средний волос)</v>
          </cell>
          <cell r="C1318" t="str">
            <v>чел.</v>
          </cell>
          <cell r="D1318">
            <v>275</v>
          </cell>
          <cell r="E1318">
            <v>330</v>
          </cell>
        </row>
        <row r="1319">
          <cell r="A1319">
            <v>25000030</v>
          </cell>
          <cell r="B1319" t="str">
            <v>Санитарная обработка людей (1 чел.)</v>
          </cell>
          <cell r="C1319" t="str">
            <v>чел.</v>
          </cell>
          <cell r="D1319">
            <v>212.5</v>
          </cell>
          <cell r="E1319">
            <v>255</v>
          </cell>
        </row>
        <row r="1320">
          <cell r="A1320">
            <v>25001411</v>
          </cell>
          <cell r="B1320" t="str">
            <v>Дезинсекция мух социально-значимых объектов г. Рубцовск (1кв.м.)</v>
          </cell>
          <cell r="C1320" t="str">
            <v>кв.м.</v>
          </cell>
          <cell r="D1320">
            <v>1.8083333333333333</v>
          </cell>
          <cell r="E1320">
            <v>2.17</v>
          </cell>
        </row>
        <row r="1321">
          <cell r="A1321" t="str">
            <v>Отдел эпидемиологии</v>
          </cell>
          <cell r="B1321"/>
          <cell r="C1321"/>
          <cell r="D1321"/>
          <cell r="E1321"/>
        </row>
        <row r="1322">
          <cell r="A1322">
            <v>21160002</v>
          </cell>
          <cell r="B1322" t="str">
            <v>Камерная дезинфекция (1кг.)</v>
          </cell>
          <cell r="C1322" t="str">
            <v>кг.</v>
          </cell>
          <cell r="D1322">
            <v>13.333333333333334</v>
          </cell>
          <cell r="E1322">
            <v>16</v>
          </cell>
        </row>
        <row r="1323">
          <cell r="A1323" t="str">
            <v xml:space="preserve">Микробиологическая лаборатория </v>
          </cell>
          <cell r="B1323"/>
          <cell r="C1323"/>
          <cell r="D1323"/>
          <cell r="E1323"/>
        </row>
        <row r="1324">
          <cell r="A1324">
            <v>30160823</v>
          </cell>
          <cell r="B1324" t="str">
            <v>Исследование испражнений от людей на наличие паразитов методом толстого мазка под целлофаном</v>
          </cell>
          <cell r="C1324" t="str">
            <v>чел.</v>
          </cell>
          <cell r="D1324">
            <v>100</v>
          </cell>
          <cell r="E1324">
            <v>120</v>
          </cell>
        </row>
        <row r="1325">
          <cell r="A1325">
            <v>30160827</v>
          </cell>
          <cell r="B1325" t="str">
            <v>Соскоб с глицерином по Торгушину</v>
          </cell>
          <cell r="C1325" t="str">
            <v>чел.</v>
          </cell>
          <cell r="D1325">
            <v>54.166666666666671</v>
          </cell>
          <cell r="E1325">
            <v>65</v>
          </cell>
        </row>
        <row r="1326">
          <cell r="A1326">
            <v>10000187</v>
          </cell>
          <cell r="B1326" t="str">
            <v>Определение в кале антигена норовируса методом ИФА</v>
          </cell>
          <cell r="C1326" t="str">
            <v>чел.</v>
          </cell>
          <cell r="D1326">
            <v>241.66666666666669</v>
          </cell>
          <cell r="E1326">
            <v>290</v>
          </cell>
        </row>
        <row r="1327">
          <cell r="A1327">
            <v>10000188</v>
          </cell>
          <cell r="B1327" t="str">
            <v>Определение в кале антигена астровируса методом ИФА</v>
          </cell>
          <cell r="C1327" t="str">
            <v>чел.</v>
          </cell>
          <cell r="D1327">
            <v>445.83333333333337</v>
          </cell>
          <cell r="E1327">
            <v>535</v>
          </cell>
        </row>
        <row r="1328">
          <cell r="A1328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  <cell r="B1328"/>
          <cell r="C1328"/>
          <cell r="D1328"/>
          <cell r="E1328"/>
        </row>
        <row r="1329">
          <cell r="A1329" t="str">
            <v xml:space="preserve">Лаборатория  физико-химических методов исследования  </v>
          </cell>
          <cell r="B1329"/>
          <cell r="C1329"/>
          <cell r="D1329"/>
          <cell r="E1329"/>
        </row>
        <row r="1330">
          <cell r="A1330">
            <v>60000019</v>
          </cell>
          <cell r="B1330" t="str">
            <v>Исследование почвы на нитраты</v>
          </cell>
          <cell r="C1330" t="str">
            <v>иссл.</v>
          </cell>
          <cell r="D1330">
            <v>216.66666666666669</v>
          </cell>
          <cell r="E1330">
            <v>260</v>
          </cell>
        </row>
        <row r="1331">
          <cell r="A1331">
            <v>60001305</v>
          </cell>
          <cell r="B1331" t="str">
            <v>Определение доброкачественности ядра в крупах</v>
          </cell>
          <cell r="C1331" t="str">
            <v>иссл.</v>
          </cell>
          <cell r="D1331">
            <v>277.5</v>
          </cell>
          <cell r="E1331">
            <v>333</v>
          </cell>
        </row>
        <row r="1332">
          <cell r="A1332">
            <v>60001306</v>
          </cell>
          <cell r="B1332" t="str">
            <v>Определение сорной примеси в крупах и пищевых продуктах</v>
          </cell>
          <cell r="C1332" t="str">
            <v>иссл.</v>
          </cell>
          <cell r="D1332">
            <v>138.33333333333334</v>
          </cell>
          <cell r="E1332">
            <v>166</v>
          </cell>
        </row>
        <row r="1333">
          <cell r="A1333" t="str">
            <v>Санитарно-гигиенический отдел</v>
          </cell>
          <cell r="B1333"/>
          <cell r="C1333"/>
          <cell r="D1333"/>
          <cell r="E1333"/>
        </row>
        <row r="1334">
          <cell r="A1334">
            <v>22000059</v>
          </cell>
          <cell r="B1334" t="str">
            <v>Предрейсовый/послерейсовый медицинский осмотр водителей, г. Бийск</v>
          </cell>
          <cell r="C1334" t="str">
            <v>чел.</v>
          </cell>
          <cell r="D1334">
            <v>44.166666666666671</v>
          </cell>
          <cell r="E1334">
            <v>53</v>
          </cell>
        </row>
        <row r="1335">
          <cell r="A1335" t="str">
            <v>Филиал ФБУЗ "Центр гигиены и эпидемиологии в Алтайском крае в г.г. Славгороде, Яровом, Славгородском и Бурлинском районах</v>
          </cell>
          <cell r="B1335"/>
          <cell r="C1335"/>
          <cell r="D1335"/>
          <cell r="E1335"/>
        </row>
        <row r="1336">
          <cell r="A1336">
            <v>60000031</v>
          </cell>
          <cell r="B1336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336" t="str">
            <v>иссл.</v>
          </cell>
          <cell r="D1336">
            <v>550.83333333333337</v>
          </cell>
          <cell r="E1336">
            <v>661</v>
          </cell>
        </row>
        <row r="1337">
          <cell r="A1337">
            <v>60000032</v>
          </cell>
          <cell r="B1337" t="str">
            <v>Определение меди, цинка, свинца, кадмия вольтамперометрическим методом в продуктах питания</v>
          </cell>
          <cell r="C1337" t="str">
            <v>иссл.</v>
          </cell>
          <cell r="D1337">
            <v>241.66666666666669</v>
          </cell>
          <cell r="E1337">
            <v>290</v>
          </cell>
        </row>
        <row r="1338">
          <cell r="A1338">
            <v>60000033</v>
          </cell>
          <cell r="B1338" t="str">
            <v>Определение мышьяка вольтамперометрическим методом в продуктах питания</v>
          </cell>
          <cell r="C1338" t="str">
            <v>иссл.</v>
          </cell>
          <cell r="D1338">
            <v>241.66666666666669</v>
          </cell>
          <cell r="E1338">
            <v>290</v>
          </cell>
        </row>
        <row r="1339">
          <cell r="A1339">
            <v>60000034</v>
          </cell>
          <cell r="B1339" t="str">
            <v>Определение ртути вольтамперометрическим методом в продуктах питания</v>
          </cell>
          <cell r="C1339" t="str">
            <v>иссл.</v>
          </cell>
          <cell r="D1339">
            <v>241.66666666666669</v>
          </cell>
          <cell r="E1339">
            <v>290</v>
          </cell>
        </row>
        <row r="1340">
          <cell r="A1340">
            <v>60001108</v>
          </cell>
          <cell r="B1340" t="str">
            <v>Определение  массовой доли клетчатки в мясокостной муке</v>
          </cell>
          <cell r="C1340" t="str">
            <v>иссл.</v>
          </cell>
          <cell r="D1340">
            <v>170</v>
          </cell>
          <cell r="E1340">
            <v>204</v>
          </cell>
        </row>
        <row r="1341">
          <cell r="A1341">
            <v>60001009</v>
          </cell>
          <cell r="B1341" t="str">
            <v>Определение масличности семян</v>
          </cell>
          <cell r="C1341" t="str">
            <v>иссл.</v>
          </cell>
          <cell r="D1341">
            <v>675</v>
          </cell>
          <cell r="E1341">
            <v>810</v>
          </cell>
        </row>
        <row r="1342">
          <cell r="A1342">
            <v>60001016</v>
          </cell>
          <cell r="B1342" t="str">
            <v>Определение способности прорастания  зерновых культур</v>
          </cell>
          <cell r="C1342" t="str">
            <v>иссл.</v>
          </cell>
          <cell r="D1342">
            <v>156.66666666666669</v>
          </cell>
          <cell r="E1342">
            <v>188</v>
          </cell>
        </row>
        <row r="1343">
          <cell r="A1343">
            <v>60001021</v>
          </cell>
          <cell r="B1343" t="str">
            <v>Определение жизнеспособности зерновых культур</v>
          </cell>
          <cell r="C1343" t="str">
            <v>иссл.</v>
          </cell>
          <cell r="D1343">
            <v>156.66666666666669</v>
          </cell>
          <cell r="E1343">
            <v>188</v>
          </cell>
        </row>
        <row r="1344">
          <cell r="A1344">
            <v>60000109</v>
          </cell>
          <cell r="B1344" t="str">
            <v>Определение охратоксина А в пищевых продуктах</v>
          </cell>
          <cell r="C1344" t="str">
            <v>иссл.</v>
          </cell>
          <cell r="D1344">
            <v>1337.5</v>
          </cell>
          <cell r="E1344">
            <v>1605</v>
          </cell>
        </row>
        <row r="1345">
          <cell r="A1345">
            <v>60000007</v>
          </cell>
          <cell r="B1345" t="str">
            <v>Определение массовой доли кальций-ион в соли</v>
          </cell>
          <cell r="C1345" t="str">
            <v>иссл.</v>
          </cell>
          <cell r="D1345">
            <v>233.33333333333334</v>
          </cell>
          <cell r="E1345">
            <v>280</v>
          </cell>
        </row>
        <row r="1346">
          <cell r="A1346">
            <v>60000008</v>
          </cell>
          <cell r="B1346" t="str">
            <v>Определение массовой доли магний-ион в соли</v>
          </cell>
          <cell r="C1346" t="str">
            <v>иссл.</v>
          </cell>
          <cell r="D1346">
            <v>233.33333333333334</v>
          </cell>
          <cell r="E1346">
            <v>280</v>
          </cell>
        </row>
        <row r="1347">
          <cell r="A1347">
            <v>60000009</v>
          </cell>
          <cell r="B1347" t="str">
            <v>Исследование массовой доли сульфат-ион в соли</v>
          </cell>
          <cell r="C1347" t="str">
            <v>иссл.</v>
          </cell>
          <cell r="D1347">
            <v>620.83333333333337</v>
          </cell>
          <cell r="E1347">
            <v>745</v>
          </cell>
        </row>
        <row r="1348">
          <cell r="A1348">
            <v>60000011</v>
          </cell>
          <cell r="B1348" t="str">
            <v>Определение массовой доли хлористого натрия в соли</v>
          </cell>
          <cell r="C1348" t="str">
            <v>иссл.</v>
          </cell>
          <cell r="D1348">
            <v>233.33333333333334</v>
          </cell>
          <cell r="E1348">
            <v>280</v>
          </cell>
        </row>
        <row r="1349">
          <cell r="A1349" t="str">
            <v>Управление качеством</v>
          </cell>
          <cell r="B1349"/>
          <cell r="C1349"/>
          <cell r="D1349"/>
          <cell r="E1349"/>
        </row>
        <row r="1350">
          <cell r="A1350" t="str">
            <v>13 000 001</v>
          </cell>
          <cell r="B1350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3 до 5 человек (за 1 обучающегося) 3 дня по 8 часов</v>
          </cell>
          <cell r="C1350" t="str">
            <v>курс</v>
          </cell>
          <cell r="D1350">
            <v>12500</v>
          </cell>
          <cell r="E1350">
            <v>15000</v>
          </cell>
        </row>
        <row r="1351">
          <cell r="A1351" t="str">
            <v>13 000 003</v>
          </cell>
          <cell r="B1351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(за 1 обучающегося) 3 дня по 8 часов</v>
          </cell>
          <cell r="C1351" t="str">
            <v>курс</v>
          </cell>
          <cell r="D1351">
            <v>10000</v>
          </cell>
          <cell r="E1351">
            <v>12000</v>
          </cell>
        </row>
        <row r="1352">
          <cell r="A1352" t="str">
            <v>13 000 004</v>
          </cell>
          <cell r="B1352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352" t="str">
            <v>курс</v>
          </cell>
          <cell r="D1352">
            <v>583.33333333333337</v>
          </cell>
          <cell r="E1352">
            <v>700</v>
          </cell>
        </row>
        <row r="1353">
          <cell r="A1353" t="str">
            <v>13 000 005</v>
          </cell>
          <cell r="B1353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353" t="str">
            <v>документ</v>
          </cell>
          <cell r="D1353">
            <v>133.33333333333334</v>
          </cell>
          <cell r="E1353">
            <v>160</v>
          </cell>
        </row>
        <row r="1354">
          <cell r="A1354" t="str">
            <v>13 000 006</v>
          </cell>
          <cell r="B1354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354" t="str">
            <v>страница</v>
          </cell>
          <cell r="D1354">
            <v>54.166666666666671</v>
          </cell>
          <cell r="E1354">
            <v>65</v>
          </cell>
        </row>
        <row r="1355">
          <cell r="A1355"/>
          <cell r="B1355"/>
          <cell r="C1355"/>
          <cell r="D1355"/>
          <cell r="E1355"/>
        </row>
        <row r="1356">
          <cell r="A1356"/>
          <cell r="B1356"/>
          <cell r="C1356"/>
          <cell r="D1356"/>
          <cell r="E1356"/>
        </row>
        <row r="1357">
          <cell r="A1357" t="str">
            <v>Примечание</v>
          </cell>
          <cell r="B1357"/>
          <cell r="C1357"/>
          <cell r="D1357"/>
          <cell r="E1357"/>
        </row>
        <row r="1358">
          <cell r="A1358"/>
          <cell r="B1358"/>
          <cell r="C1358"/>
          <cell r="D1358"/>
          <cell r="E135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</sheetNames>
    <sheetDataSet>
      <sheetData sheetId="0"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0.8</v>
          </cell>
        </row>
        <row r="12">
          <cell r="A12">
            <v>10000795</v>
          </cell>
          <cell r="B12" t="str">
            <v>Исследования на энтеровирусы с отрицательным результатом от людей.</v>
          </cell>
          <cell r="C12">
            <v>12.26</v>
          </cell>
        </row>
        <row r="13">
          <cell r="A13">
            <v>10000796</v>
          </cell>
          <cell r="B13" t="str">
            <v>Исследования на энтеровирусы с положительным результатом от людей.</v>
          </cell>
          <cell r="C13">
            <v>13</v>
          </cell>
        </row>
        <row r="14">
          <cell r="A14">
            <v>10000800</v>
          </cell>
          <cell r="B14" t="str">
            <v>Исследование на бореллиоз, краснуху методом ИФА.</v>
          </cell>
          <cell r="C14">
            <v>0.75</v>
          </cell>
        </row>
        <row r="15">
          <cell r="A15">
            <v>10000801</v>
          </cell>
          <cell r="B15" t="str">
            <v>Определение антител к гриппу в парных сыворотках с 4 антигенами (РТГА).</v>
          </cell>
          <cell r="C15">
            <v>6.13</v>
          </cell>
        </row>
        <row r="16">
          <cell r="A16">
            <v>10000803</v>
          </cell>
          <cell r="B16" t="str">
            <v>Определение HBS – антигена в ИФА</v>
          </cell>
          <cell r="C16">
            <v>0.75</v>
          </cell>
        </row>
        <row r="17">
          <cell r="A17">
            <v>10000804</v>
          </cell>
          <cell r="B17" t="str">
            <v>Определение антител к вирусам гепатита А (ИФА).</v>
          </cell>
          <cell r="C17">
            <v>0.75</v>
          </cell>
        </row>
        <row r="18">
          <cell r="A18">
            <v>10000805</v>
          </cell>
          <cell r="B18" t="str">
            <v>Определение антител к вирусам гепатита С (ИФА).</v>
          </cell>
          <cell r="C18">
            <v>0.75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1.2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1.2</v>
          </cell>
        </row>
        <row r="21">
          <cell r="A21">
            <v>10000809</v>
          </cell>
          <cell r="B21" t="str">
            <v>Определение антител к кори методом ИФА (с раститровкой).</v>
          </cell>
          <cell r="C21">
            <v>0.75</v>
          </cell>
        </row>
        <row r="22">
          <cell r="A22">
            <v>10000810</v>
          </cell>
          <cell r="B22" t="str">
            <v>Определение антител вируса полиомиелита к 3 типам в одной сыворотке от здоровых людей</v>
          </cell>
          <cell r="C22">
            <v>6.13</v>
          </cell>
        </row>
        <row r="23">
          <cell r="A23">
            <v>10000812</v>
          </cell>
          <cell r="B23" t="str">
            <v>Определение антител к вирусу клещевого энцефалита в одной сыворотке методом РТГА</v>
          </cell>
          <cell r="C23">
            <v>5</v>
          </cell>
        </row>
        <row r="24">
          <cell r="A24">
            <v>10000813</v>
          </cell>
          <cell r="B24" t="str">
            <v>Определение антител к вирусу клещевого энцефалита в одной сыворотке методом ИФА</v>
          </cell>
          <cell r="C24">
            <v>0.75</v>
          </cell>
        </row>
        <row r="25">
          <cell r="A25">
            <v>10000816</v>
          </cell>
          <cell r="B25" t="str">
            <v>Определение антигена клещевого энцефалита в клещах</v>
          </cell>
          <cell r="C25">
            <v>4</v>
          </cell>
        </row>
        <row r="26">
          <cell r="A26">
            <v>10000817</v>
          </cell>
          <cell r="B26" t="str">
            <v>Определение антител  на паротит</v>
          </cell>
          <cell r="C26">
            <v>0.75</v>
          </cell>
        </row>
        <row r="27">
          <cell r="A27">
            <v>10000818</v>
          </cell>
          <cell r="B27" t="str">
            <v>Вирусологическое исследование сточной воды на энтеровирусы</v>
          </cell>
          <cell r="C27">
            <v>12.26</v>
          </cell>
        </row>
        <row r="28">
          <cell r="A28">
            <v>10000819</v>
          </cell>
          <cell r="B28" t="str">
            <v xml:space="preserve">Типирование выделенных штаммов энтеровирусов  в РН </v>
          </cell>
          <cell r="C28">
            <v>13</v>
          </cell>
        </row>
        <row r="29">
          <cell r="A29">
            <v>10000820</v>
          </cell>
          <cell r="B29" t="str">
            <v>Исследование фильтров крови грызунов на антитела клещевого энцефалита в РТГА</v>
          </cell>
          <cell r="C29">
            <v>6</v>
          </cell>
        </row>
        <row r="30">
          <cell r="A30">
            <v>10000821</v>
          </cell>
          <cell r="B30" t="str">
            <v>Реакция нейтрализации с аутоштаммом парных сывороток от больного на энтеровирусы</v>
          </cell>
          <cell r="C30">
            <v>6.79</v>
          </cell>
        </row>
        <row r="31">
          <cell r="A31">
            <v>10000822</v>
          </cell>
          <cell r="B31" t="str">
            <v>Исследования секционного материала, смывов на антиген  вируса гриппа методом ИФА</v>
          </cell>
          <cell r="C31">
            <v>5</v>
          </cell>
        </row>
        <row r="32">
          <cell r="A32">
            <v>10000823</v>
          </cell>
          <cell r="B32" t="str">
            <v>Исследования на птичий грипп с отрицательным результатом от людей в РТГА.</v>
          </cell>
          <cell r="C32">
            <v>5</v>
          </cell>
        </row>
        <row r="33">
          <cell r="A33">
            <v>10000825</v>
          </cell>
          <cell r="B33" t="str">
            <v>Исследования на птичий грипп биологического материала от людей с отрицательным результатом.</v>
          </cell>
          <cell r="C33">
            <v>6</v>
          </cell>
        </row>
        <row r="34">
          <cell r="A34">
            <v>10000827</v>
          </cell>
          <cell r="B34" t="str">
            <v>Вирусологическое исследование питьевой и водопроводной воды на энтеровирусы с отрицательным результатом</v>
          </cell>
          <cell r="C34">
            <v>12.26</v>
          </cell>
        </row>
        <row r="35">
          <cell r="A35">
            <v>10000828</v>
          </cell>
          <cell r="B35" t="str">
            <v>Вирусологическое исследование питьевой и водопроводной воды на энтеровирусы с положительным  результатом</v>
          </cell>
          <cell r="C35">
            <v>13</v>
          </cell>
        </row>
        <row r="36">
          <cell r="A36">
            <v>10000829</v>
          </cell>
          <cell r="B36" t="str">
            <v>Вирусологическое исследование речной воды и воды открытых водоемов на энтеровирусы с отрицательным результатом</v>
          </cell>
          <cell r="C36">
            <v>12.26</v>
          </cell>
        </row>
        <row r="37">
          <cell r="A37">
            <v>10000830</v>
          </cell>
          <cell r="B37" t="str">
            <v>Вирусологическое исследование речной воды и воды открытых водоемов на энтеровирусы с положительным  результатом</v>
          </cell>
          <cell r="C37">
            <v>13</v>
          </cell>
        </row>
        <row r="38">
          <cell r="A38">
            <v>10000992</v>
          </cell>
          <cell r="B38" t="str">
            <v>Исследование воды на ротавирус методом РНГА с использованием макро-пористого стекла.</v>
          </cell>
          <cell r="C38">
            <v>3</v>
          </cell>
        </row>
        <row r="39">
          <cell r="A39">
            <v>10000994</v>
          </cell>
          <cell r="B39" t="str">
            <v>Исследование воды на антиген А в ИФА с использованием МПС.</v>
          </cell>
          <cell r="C39">
            <v>3</v>
          </cell>
        </row>
        <row r="40">
          <cell r="A40">
            <v>10000996</v>
          </cell>
          <cell r="B40" t="str">
            <v>Исследование  сыворотки от больного на эрлихиоз методом ИФА</v>
          </cell>
          <cell r="C40">
            <v>0.75</v>
          </cell>
        </row>
        <row r="41">
          <cell r="A41">
            <v>10000997</v>
          </cell>
          <cell r="B41" t="str">
            <v>Определение антител (М,G) к лихорадке западного нила матодом ИФА</v>
          </cell>
          <cell r="C41">
            <v>0.75</v>
          </cell>
        </row>
        <row r="42">
          <cell r="A42">
            <v>10000950</v>
          </cell>
          <cell r="B42" t="str">
            <v>Химический  контроль  автоклавов</v>
          </cell>
          <cell r="C42">
            <v>0.5</v>
          </cell>
        </row>
        <row r="43">
          <cell r="A43">
            <v>10000177</v>
          </cell>
          <cell r="B43" t="str">
            <v>Бактериологическое исследование воздуха закрытых помещений.</v>
          </cell>
          <cell r="C43">
            <v>1.88</v>
          </cell>
        </row>
        <row r="44">
          <cell r="A44">
            <v>10001301</v>
          </cell>
          <cell r="B44" t="str">
            <v>Диагностика антител к цитамегаловирусу мотодом ИФА</v>
          </cell>
          <cell r="C44">
            <v>0.75</v>
          </cell>
        </row>
        <row r="45">
          <cell r="A45">
            <v>10001302</v>
          </cell>
          <cell r="B45" t="str">
            <v>Диагностика антител к вирусу простого герпеса 1 и 2 типов методом ИФА</v>
          </cell>
          <cell r="C45">
            <v>0.75</v>
          </cell>
        </row>
        <row r="46">
          <cell r="A46">
            <v>10001303</v>
          </cell>
          <cell r="B46" t="str">
            <v>Диагностика антител к вирусу простого герпеса 2 типа методом ИФА</v>
          </cell>
          <cell r="C46">
            <v>0.75</v>
          </cell>
        </row>
        <row r="47">
          <cell r="A47">
            <v>10001304</v>
          </cell>
          <cell r="B47" t="str">
            <v xml:space="preserve">Диагностика поверхностного антигена гепатита В + подтверждающий тест методом ИФА </v>
          </cell>
          <cell r="C47">
            <v>0.75</v>
          </cell>
        </row>
        <row r="48">
          <cell r="A48">
            <v>10001305</v>
          </cell>
          <cell r="B48" t="str">
            <v>Диагностика маркеров вирусного гепатита В методом ИФА</v>
          </cell>
          <cell r="C48">
            <v>0.75</v>
          </cell>
        </row>
        <row r="49">
          <cell r="A49">
            <v>10001306</v>
          </cell>
          <cell r="B49" t="str">
            <v>Диагностика антител к вирусу гепатита С + подтверждающий тест методом ИФА</v>
          </cell>
          <cell r="C49">
            <v>0.75</v>
          </cell>
        </row>
        <row r="50">
          <cell r="A50">
            <v>10001307</v>
          </cell>
          <cell r="B50" t="str">
            <v>Диагностика антител к вирусу гепатита Д методом ИФА</v>
          </cell>
          <cell r="C50">
            <v>0.75</v>
          </cell>
        </row>
        <row r="51">
          <cell r="A51">
            <v>10001308</v>
          </cell>
          <cell r="B51" t="str">
            <v>Диагностика антител к вирусу герпеса 3 типа (опояс.лишай) методом ИФА</v>
          </cell>
          <cell r="C51">
            <v>0.75</v>
          </cell>
        </row>
        <row r="52">
          <cell r="A52">
            <v>10001309</v>
          </cell>
          <cell r="B52" t="str">
            <v>Диагностика антител к вирусу Эпштейна-Барр методом ИФА</v>
          </cell>
          <cell r="C52">
            <v>0.75</v>
          </cell>
        </row>
        <row r="53">
          <cell r="A53">
            <v>10001310</v>
          </cell>
          <cell r="B53" t="str">
            <v>Определение антител к ВИЧ 1,2 и антигена р24 ВИЧ - 1 методом ИФА (комплект)</v>
          </cell>
          <cell r="C53">
            <v>0.85</v>
          </cell>
        </row>
        <row r="54">
          <cell r="A54">
            <v>10001311</v>
          </cell>
          <cell r="B54" t="str">
            <v>Определение антител класс М к Treponema pallidum методом ИФА</v>
          </cell>
          <cell r="C54">
            <v>0.55000000000000004</v>
          </cell>
        </row>
        <row r="55">
          <cell r="A55">
            <v>10001312</v>
          </cell>
          <cell r="B55" t="str">
            <v>Определение антител к ЛЗН методом ИФА с положительным результатом</v>
          </cell>
          <cell r="C55">
            <v>2.25</v>
          </cell>
        </row>
        <row r="56">
          <cell r="A56" t="str">
            <v>Лаборатория особо опасных инфекций</v>
          </cell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>
            <v>2.06</v>
          </cell>
        </row>
        <row r="58">
          <cell r="A58">
            <v>20000763</v>
          </cell>
          <cell r="B58" t="str">
            <v>Биопроба на туляремию с отрицательным результатом</v>
          </cell>
          <cell r="C58">
            <v>9.32</v>
          </cell>
        </row>
        <row r="59">
          <cell r="A59">
            <v>20000764</v>
          </cell>
          <cell r="B59" t="str">
            <v>Биопроба на туляремию с положительным результатом</v>
          </cell>
          <cell r="C59">
            <v>9.17</v>
          </cell>
        </row>
        <row r="60">
          <cell r="A60">
            <v>20000765</v>
          </cell>
          <cell r="B60" t="str">
            <v>Исследования на псевдотуберкулез серологические от людей и грызунов (РНГА)</v>
          </cell>
          <cell r="C60">
            <v>0.79</v>
          </cell>
        </row>
        <row r="61">
          <cell r="A61">
            <v>20000766</v>
          </cell>
          <cell r="B61" t="str">
            <v>Бактериологическое исследование на псевдотуберкулез от людей, грызунов, из объектов внешней среды.</v>
          </cell>
          <cell r="C61">
            <v>1.67</v>
          </cell>
        </row>
        <row r="62">
          <cell r="A62">
            <v>20000767</v>
          </cell>
          <cell r="B62" t="str">
            <v>Исследования на иерсиниоз серологическим методом от людей и грызунов  (РНГА)</v>
          </cell>
          <cell r="C62">
            <v>0.79</v>
          </cell>
        </row>
        <row r="63">
          <cell r="A63">
            <v>20000768</v>
          </cell>
          <cell r="B63" t="str">
            <v>Бактериологическое исследование на иерсиниоз  от людей, грызунов, из объектов внешней среды</v>
          </cell>
          <cell r="C63">
            <v>1.67</v>
          </cell>
        </row>
        <row r="64">
          <cell r="A64">
            <v>20000769</v>
          </cell>
          <cell r="B64" t="str">
            <v>Исследования на сыпной тиф методом РНГА  от людей</v>
          </cell>
          <cell r="C64">
            <v>0.79</v>
          </cell>
        </row>
        <row r="65">
          <cell r="A65">
            <v>20000780</v>
          </cell>
          <cell r="B65" t="str">
            <v>Исследования на бруцеллез реакцией Хеддлсона  от людей</v>
          </cell>
          <cell r="C65">
            <v>0.88</v>
          </cell>
        </row>
        <row r="66">
          <cell r="A66">
            <v>20000781</v>
          </cell>
          <cell r="B66" t="str">
            <v>Исследования на бруцеллез методом Райта от людей</v>
          </cell>
          <cell r="C66">
            <v>0.88</v>
          </cell>
        </row>
        <row r="67">
          <cell r="A67">
            <v>20000782</v>
          </cell>
          <cell r="B67" t="str">
            <v>Исследования на бруцеллез методом РНГА от людей</v>
          </cell>
          <cell r="C67">
            <v>0.79</v>
          </cell>
        </row>
        <row r="68">
          <cell r="A68">
            <v>20000783</v>
          </cell>
          <cell r="B68" t="str">
            <v>Исследования на ботулизм методом РН с поливалентной сывороткой.</v>
          </cell>
          <cell r="C68">
            <v>5.92</v>
          </cell>
        </row>
        <row r="69">
          <cell r="A69">
            <v>20000784</v>
          </cell>
          <cell r="B69" t="str">
            <v>Исследования на сибирскую язву от людей и объектов внешней среды бакпосев, биопроба, люм. микроскопия.</v>
          </cell>
          <cell r="C69">
            <v>4.9800000000000004</v>
          </cell>
        </row>
        <row r="70">
          <cell r="A70">
            <v>20000788</v>
          </cell>
          <cell r="B70" t="str">
            <v>Исследования на холеру:  контроль питательных сред</v>
          </cell>
          <cell r="C70">
            <v>4.33</v>
          </cell>
        </row>
        <row r="71">
          <cell r="A71">
            <v>20000789</v>
          </cell>
          <cell r="B71" t="str">
            <v>Исследования на холеру:  бак. метод  - люди</v>
          </cell>
          <cell r="C71">
            <v>1.0900000000000001</v>
          </cell>
        </row>
        <row r="72">
          <cell r="A72">
            <v>20000790</v>
          </cell>
          <cell r="B72" t="str">
            <v>Исследования на холеру:  бак. метод - вода,  продукты, гидробионты и другие объекты внешней среды.</v>
          </cell>
          <cell r="C72">
            <v>2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1.87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2.46</v>
          </cell>
        </row>
        <row r="76">
          <cell r="A76">
            <v>20000795</v>
          </cell>
          <cell r="B76" t="str">
            <v>Имуно - ферментный анализ (ИФА) - определение антигена коксиелл Бернета  (Ку-лихорадка) во внешней среде.</v>
          </cell>
          <cell r="C76">
            <v>1.48</v>
          </cell>
        </row>
        <row r="77">
          <cell r="A77">
            <v>20000798</v>
          </cell>
          <cell r="B77" t="str">
            <v>ИФА качественное определение антител к лихорадке - Ку в материале объектов внешней среды</v>
          </cell>
          <cell r="C77">
            <v>0.75</v>
          </cell>
        </row>
        <row r="78">
          <cell r="A78">
            <v>20000799</v>
          </cell>
          <cell r="B78" t="str">
            <v>ИФА - определение антител к хламидиям  (без установления титра), в т.ч. Корнитозу у людей и грызунов</v>
          </cell>
          <cell r="C78">
            <v>0.75</v>
          </cell>
        </row>
        <row r="79">
          <cell r="A79">
            <v>20000801</v>
          </cell>
          <cell r="B79" t="str">
            <v>Исследования на ботулизм методом РН с моновалентными сыворотками.</v>
          </cell>
          <cell r="C79">
            <v>7.92</v>
          </cell>
        </row>
        <row r="80">
          <cell r="A80">
            <v>20000803</v>
          </cell>
          <cell r="B80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0">
            <v>0.75</v>
          </cell>
        </row>
        <row r="81">
          <cell r="A81">
            <v>20000804</v>
          </cell>
          <cell r="B81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1">
            <v>0.75</v>
          </cell>
        </row>
        <row r="82">
          <cell r="A82">
            <v>20000805</v>
          </cell>
          <cell r="B82" t="str">
            <v>Иммуноферментный анализ (ИФА) - определение антител класса М к иерсиниям (полуколич. метод)</v>
          </cell>
          <cell r="C82">
            <v>0.75</v>
          </cell>
        </row>
        <row r="83">
          <cell r="A83">
            <v>20000806</v>
          </cell>
          <cell r="B83" t="str">
            <v>Иммуноферментный анализ (ИФА) - определение антител класса G к патогенным иерсиниям (полуколич. метод)</v>
          </cell>
          <cell r="C83">
            <v>0.75</v>
          </cell>
        </row>
        <row r="84">
          <cell r="A84">
            <v>20000807</v>
          </cell>
          <cell r="B84" t="str">
            <v>Иммуноферментный анализ (ИФА) - определение антител класса G к суммарному антигену бруцелл.</v>
          </cell>
          <cell r="C84">
            <v>0.75</v>
          </cell>
        </row>
        <row r="85">
          <cell r="A85">
            <v>20000808</v>
          </cell>
          <cell r="B85" t="str">
            <v>Определение антител класса А к хламидии трахоматис методом ИФА</v>
          </cell>
          <cell r="C85">
            <v>0.75</v>
          </cell>
        </row>
        <row r="86">
          <cell r="A86">
            <v>20000809</v>
          </cell>
          <cell r="B86" t="str">
            <v>Определение антител класса М к хламидии трахоматис методом ИФА</v>
          </cell>
          <cell r="C86">
            <v>0.75</v>
          </cell>
        </row>
        <row r="87">
          <cell r="A87">
            <v>20000810</v>
          </cell>
          <cell r="B87" t="str">
            <v>Определение антител класса G к хламидии трахоматис методом ИФА</v>
          </cell>
          <cell r="C87">
            <v>0.75</v>
          </cell>
        </row>
        <row r="88">
          <cell r="A88">
            <v>20000811</v>
          </cell>
          <cell r="B88" t="str">
            <v>Определение антител класса А к возбудителю лептоспироза методом ИФА</v>
          </cell>
          <cell r="C88">
            <v>0.75</v>
          </cell>
        </row>
        <row r="89">
          <cell r="A89">
            <v>20000812</v>
          </cell>
          <cell r="B89" t="str">
            <v>Исследование на столбняк методом постановки реакции нейтрализации с противостолбнячной сывороткой</v>
          </cell>
          <cell r="C89">
            <v>0.75</v>
          </cell>
        </row>
        <row r="90">
          <cell r="A90">
            <v>20000813</v>
          </cell>
          <cell r="B90" t="str">
            <v>Определение антител класса М к суммарному антигену бруцелл методом ИФА</v>
          </cell>
          <cell r="C90">
            <v>0.75</v>
          </cell>
        </row>
        <row r="91">
          <cell r="A91">
            <v>20000814</v>
          </cell>
          <cell r="B91" t="str">
            <v>Определение антител класса А к суммарному антигену бруцелл методом ИФА</v>
          </cell>
          <cell r="C91">
            <v>0.75</v>
          </cell>
        </row>
        <row r="92">
          <cell r="A92">
            <v>20000947</v>
          </cell>
          <cell r="B92" t="str">
            <v>Бактериологический качественный контроль  питательных сред</v>
          </cell>
          <cell r="C92">
            <v>0.67</v>
          </cell>
        </row>
        <row r="93">
          <cell r="A93">
            <v>20000948</v>
          </cell>
          <cell r="B93" t="str">
            <v>Бактериологический количественный контроль  питательных сред</v>
          </cell>
          <cell r="C93">
            <v>1.17</v>
          </cell>
        </row>
        <row r="94">
          <cell r="A94">
            <v>20000949</v>
          </cell>
          <cell r="B94" t="str">
            <v>Бактериологический контроль автоклавов</v>
          </cell>
          <cell r="C94">
            <v>0.5</v>
          </cell>
        </row>
        <row r="95">
          <cell r="A95">
            <v>20000950</v>
          </cell>
          <cell r="B95" t="str">
            <v>Химический  контроль  автоклавов</v>
          </cell>
          <cell r="C95">
            <v>0.5</v>
          </cell>
        </row>
        <row r="96">
          <cell r="A96">
            <v>20000951</v>
          </cell>
          <cell r="B96" t="str">
            <v>Бактериологический пересев музейных культур</v>
          </cell>
          <cell r="C96">
            <v>0.67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>
            <v>1.5</v>
          </cell>
        </row>
        <row r="98">
          <cell r="A98">
            <v>20000953</v>
          </cell>
          <cell r="B98" t="str">
            <v>Определение антител класса G к хламидиям пневмонии методом ИФА (полуколич.метод)</v>
          </cell>
          <cell r="C98">
            <v>0.75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>
            <v>0.75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>
            <v>0.75</v>
          </cell>
        </row>
        <row r="101">
          <cell r="A101">
            <v>20000956</v>
          </cell>
          <cell r="B101" t="str">
            <v>Автоклавирование при 132 ° С</v>
          </cell>
          <cell r="C101">
            <v>0.75</v>
          </cell>
        </row>
        <row r="102">
          <cell r="A102">
            <v>20000957</v>
          </cell>
          <cell r="B102" t="str">
            <v>Определение антител класса М к хламидиям (в т.ч. к орнитозу) методом ИФА</v>
          </cell>
          <cell r="C102">
            <v>0.75</v>
          </cell>
        </row>
        <row r="103">
          <cell r="A103">
            <v>20000958</v>
          </cell>
          <cell r="B103" t="str">
            <v>Иммуноферментный анализ (ИФА) - определение антител класса М к патогенным лептоспирам.</v>
          </cell>
          <cell r="C103">
            <v>0.75</v>
          </cell>
        </row>
        <row r="104">
          <cell r="A104">
            <v>20000177</v>
          </cell>
          <cell r="B104" t="str">
            <v>Бактериологическое исследование воздуха закрытых помещений.</v>
          </cell>
          <cell r="C104">
            <v>1.88</v>
          </cell>
        </row>
        <row r="105">
          <cell r="A105">
            <v>20000166</v>
          </cell>
          <cell r="B105" t="str">
            <v>Бактериологическое исследование смывов на условно патогенную микрофлору.</v>
          </cell>
          <cell r="C105">
            <v>1.54</v>
          </cell>
        </row>
        <row r="106">
          <cell r="A106">
            <v>20001091</v>
          </cell>
          <cell r="B106" t="str">
            <v>Бактериологическое исследование лабораторной посуды и вспомогательного инструмента</v>
          </cell>
          <cell r="C106">
            <v>1.38</v>
          </cell>
        </row>
        <row r="107">
          <cell r="A107">
            <v>20001092</v>
          </cell>
          <cell r="B107" t="str">
            <v>Исследования на бруцеллез реакцией Кумбса от людей</v>
          </cell>
          <cell r="C107">
            <v>2.08</v>
          </cell>
        </row>
        <row r="108">
          <cell r="A108">
            <v>20001093</v>
          </cell>
          <cell r="B108" t="str">
            <v>Исследования на иерсиниоз О3 серотипа объемным методом РА от людей и животных</v>
          </cell>
          <cell r="C108">
            <v>0.88</v>
          </cell>
        </row>
        <row r="109">
          <cell r="A109">
            <v>20001094</v>
          </cell>
          <cell r="B109" t="str">
            <v>Исследования на иерсиниоз О9 серотипа объемным методом РА от людей и животных</v>
          </cell>
          <cell r="C109">
            <v>0.88</v>
          </cell>
        </row>
        <row r="110">
          <cell r="A110">
            <v>20001095</v>
          </cell>
          <cell r="B110" t="str">
            <v>Исследования на иерсиниоз О5;27 серотипа объемным методом РА от людей и животных</v>
          </cell>
          <cell r="C110">
            <v>0.88</v>
          </cell>
        </row>
        <row r="111">
          <cell r="A111">
            <v>20001096</v>
          </cell>
          <cell r="B111" t="str">
            <v>Исследования на псевдотуберкулез I серотипа объемным методом РА от людей и животных</v>
          </cell>
          <cell r="C111">
            <v>0.88</v>
          </cell>
        </row>
        <row r="112">
          <cell r="A112">
            <v>20001097</v>
          </cell>
          <cell r="B112" t="str">
            <v>Исследования на псевдотуберкулез III серотипа объемным методом РА от людей и животных</v>
          </cell>
          <cell r="C112">
            <v>0.88</v>
          </cell>
        </row>
        <row r="113">
          <cell r="A113">
            <v>20000959</v>
          </cell>
          <cell r="B113" t="str">
            <v>ИФА - определение антител класса А к Legionellae pnevmoniae</v>
          </cell>
          <cell r="C113">
            <v>0.75</v>
          </cell>
        </row>
        <row r="114">
          <cell r="A114">
            <v>20000960</v>
          </cell>
          <cell r="B114" t="str">
            <v>ИФА - определение антител класса M к Legionellae pnevmoniae</v>
          </cell>
          <cell r="C114">
            <v>0.75</v>
          </cell>
        </row>
        <row r="115">
          <cell r="A115">
            <v>20000961</v>
          </cell>
          <cell r="B115" t="str">
            <v>ИФА - определение антител класса G к Legionellae pnevmoniae</v>
          </cell>
          <cell r="C115">
            <v>0.75</v>
          </cell>
        </row>
        <row r="116">
          <cell r="A116">
            <v>20001098</v>
          </cell>
          <cell r="B116" t="str">
            <v>Бактериологическое исследование продуктов на иерсиниоз</v>
          </cell>
          <cell r="C116">
            <v>1.67</v>
          </cell>
        </row>
        <row r="117">
          <cell r="A117" t="str">
            <v xml:space="preserve">Паразитологическая лаборатория </v>
          </cell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0.75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0.75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0.75</v>
          </cell>
        </row>
        <row r="121">
          <cell r="A121">
            <v>30000823</v>
          </cell>
          <cell r="B121" t="str">
            <v>Копрологические исследования по Като</v>
          </cell>
          <cell r="C121">
            <v>0.75</v>
          </cell>
        </row>
        <row r="122">
          <cell r="A122">
            <v>30000824</v>
          </cell>
          <cell r="B122" t="str">
            <v>Копрологические исследования формалин-эфирным методом</v>
          </cell>
          <cell r="C122">
            <v>1.1499999999999999</v>
          </cell>
        </row>
        <row r="123">
          <cell r="A123">
            <v>30000825</v>
          </cell>
          <cell r="B123" t="str">
            <v>Копрологические исследования на простейшие кишечника</v>
          </cell>
          <cell r="C123">
            <v>0.9</v>
          </cell>
        </row>
        <row r="124">
          <cell r="A124">
            <v>30000826</v>
          </cell>
          <cell r="B124" t="str">
            <v>Копрологические исследования по Калантарян (м.флотации)</v>
          </cell>
          <cell r="C124">
            <v>1.1499999999999999</v>
          </cell>
        </row>
        <row r="125">
          <cell r="A125">
            <v>30000827</v>
          </cell>
          <cell r="B125" t="str">
            <v>Соскоб с глицерином</v>
          </cell>
          <cell r="C125">
            <v>0.65</v>
          </cell>
        </row>
        <row r="126">
          <cell r="A126">
            <v>30000828</v>
          </cell>
          <cell r="B126" t="str">
            <v>Соскоб липкой лентой (по Грэхэму)</v>
          </cell>
          <cell r="C126">
            <v>0.65</v>
          </cell>
        </row>
        <row r="127">
          <cell r="A127">
            <v>30000829</v>
          </cell>
          <cell r="B127" t="str">
            <v>Исследование желчи, дуоденального содержимого, мочи, мокроты на личинки и яйца гельминтов , цисты простейших.</v>
          </cell>
          <cell r="C127">
            <v>0.46</v>
          </cell>
        </row>
        <row r="128">
          <cell r="A128">
            <v>30000830</v>
          </cell>
          <cell r="B128" t="str">
            <v>Макроанализ (идентификация паразитов, их фрагментов).</v>
          </cell>
          <cell r="C128">
            <v>0.65</v>
          </cell>
        </row>
        <row r="129">
          <cell r="A129">
            <v>30000831</v>
          </cell>
          <cell r="B129" t="str">
            <v>Исследование фекалий на криптоспоридии</v>
          </cell>
          <cell r="C129">
            <v>1.63</v>
          </cell>
        </row>
        <row r="130">
          <cell r="A130">
            <v>30000832</v>
          </cell>
          <cell r="B130" t="str">
            <v>Исследование мазков крови на малярию</v>
          </cell>
          <cell r="C130">
            <v>1.38</v>
          </cell>
        </row>
        <row r="131">
          <cell r="A131">
            <v>30000833</v>
          </cell>
          <cell r="B131" t="str">
            <v>Исследование мазков крови на микрофилярии</v>
          </cell>
          <cell r="C131">
            <v>1.38</v>
          </cell>
        </row>
        <row r="132">
          <cell r="A132">
            <v>30000834</v>
          </cell>
          <cell r="B132" t="str">
            <v>Исследование мазков на кожный лейшманиоз</v>
          </cell>
          <cell r="C132">
            <v>1.04</v>
          </cell>
        </row>
        <row r="133">
          <cell r="A133">
            <v>30000835</v>
          </cell>
          <cell r="B133" t="str">
            <v>Исследование мазков на висцеральный лейшманиоз</v>
          </cell>
          <cell r="C133">
            <v>0.88</v>
          </cell>
        </row>
        <row r="134">
          <cell r="A134">
            <v>30000836</v>
          </cell>
          <cell r="B134" t="str">
            <v>Исследования венозной крови на микрофилярии и других паразитов</v>
          </cell>
          <cell r="C134">
            <v>1.38</v>
          </cell>
        </row>
        <row r="135">
          <cell r="A135">
            <v>30000837</v>
          </cell>
          <cell r="B135" t="str">
            <v>Исследование сыворотки крови на описторхоз методом ИФА</v>
          </cell>
          <cell r="C135">
            <v>0.75</v>
          </cell>
        </row>
        <row r="136">
          <cell r="A136">
            <v>30000838</v>
          </cell>
          <cell r="B136" t="str">
            <v>Исследование сыворотки крови  на эхинококкоз методом ИФА</v>
          </cell>
          <cell r="C136">
            <v>0.75</v>
          </cell>
        </row>
        <row r="137">
          <cell r="A137">
            <v>30000839</v>
          </cell>
          <cell r="B137" t="str">
            <v>Исследование сыворотки крови на  аскаридоз методом ИФА</v>
          </cell>
          <cell r="C137">
            <v>0.75</v>
          </cell>
        </row>
        <row r="138">
          <cell r="A138">
            <v>30000840</v>
          </cell>
          <cell r="B138" t="str">
            <v>Исследование сыворотки крови  на токсокароз методом ИФА</v>
          </cell>
          <cell r="C138">
            <v>0.75</v>
          </cell>
        </row>
        <row r="139">
          <cell r="A139">
            <v>30000842</v>
          </cell>
          <cell r="B139" t="str">
            <v>Исследование сыворотки крови на токсоплазмоз острый методом  ИФА</v>
          </cell>
          <cell r="C139">
            <v>0.75</v>
          </cell>
        </row>
        <row r="140">
          <cell r="A140">
            <v>30000843</v>
          </cell>
          <cell r="B140" t="str">
            <v>Сыворотки крови на простейшие на токсоплазмоз хронический  ИФА</v>
          </cell>
          <cell r="C140">
            <v>0.75</v>
          </cell>
        </row>
        <row r="141">
          <cell r="A141">
            <v>30000844</v>
          </cell>
          <cell r="B141" t="str">
            <v>Исследование сыворотки крови на лямблиоз методом ИФА</v>
          </cell>
          <cell r="C141">
            <v>0.75</v>
          </cell>
        </row>
        <row r="142">
          <cell r="A142">
            <v>30000845</v>
          </cell>
          <cell r="B142" t="str">
            <v>Исследования почвы на я/геогельминтов</v>
          </cell>
          <cell r="C142">
            <v>1.46</v>
          </cell>
        </row>
        <row r="143">
          <cell r="A143">
            <v>30000846</v>
          </cell>
          <cell r="B143" t="str">
            <v>Исследования воды  на я/геогельминтов</v>
          </cell>
          <cell r="C143">
            <v>1.75</v>
          </cell>
        </row>
        <row r="144">
          <cell r="A144">
            <v>30000847</v>
          </cell>
          <cell r="B144" t="str">
            <v>Исследования овощей, фруктов, зелени на я/геогельминтов</v>
          </cell>
          <cell r="C144">
            <v>1.75</v>
          </cell>
        </row>
        <row r="145">
          <cell r="A145">
            <v>30000848</v>
          </cell>
          <cell r="B145" t="str">
            <v>Исследования почвы на токсокароз</v>
          </cell>
          <cell r="C145">
            <v>1.75</v>
          </cell>
        </row>
        <row r="146">
          <cell r="A146">
            <v>30000849</v>
          </cell>
          <cell r="B146" t="str">
            <v>Исследования почвы  на цисты патогенных простейших.</v>
          </cell>
          <cell r="C146">
            <v>1.75</v>
          </cell>
        </row>
        <row r="147">
          <cell r="A147">
            <v>30000850</v>
          </cell>
          <cell r="B147" t="str">
            <v>Исследование воды на цисты лямблий (питьевой, сточной, бассейнов, открытых водоемов).</v>
          </cell>
          <cell r="C147">
            <v>1.96</v>
          </cell>
        </row>
        <row r="148">
          <cell r="A148">
            <v>30000851</v>
          </cell>
          <cell r="B148" t="str">
            <v>Исследование  питьевой, бутилированной воды на ооциты криптоспоридии</v>
          </cell>
          <cell r="C148">
            <v>1.96</v>
          </cell>
        </row>
        <row r="149">
          <cell r="A149">
            <v>30000852</v>
          </cell>
          <cell r="B149" t="str">
            <v>Исследования рыбы на личинки гельминтов (микроскопия 2-4 см2 от площади исследуемого образца)</v>
          </cell>
          <cell r="C149">
            <v>1.45</v>
          </cell>
        </row>
        <row r="150">
          <cell r="A150">
            <v>30000853</v>
          </cell>
          <cell r="B150" t="str">
            <v>Исследование мяса на личинки гельминтов (микроскопия 2-4 см2 от площади исследуемого образца)</v>
          </cell>
          <cell r="C150">
            <v>0.66</v>
          </cell>
        </row>
        <row r="151">
          <cell r="A151">
            <v>30000854</v>
          </cell>
          <cell r="B151" t="str">
            <v>Исследование смывов с предметов окружающей среды на яйца гельментов и цисты простейших.</v>
          </cell>
          <cell r="C151">
            <v>1.8</v>
          </cell>
        </row>
        <row r="152">
          <cell r="A152">
            <v>30000855</v>
          </cell>
          <cell r="B152" t="str">
            <v>Исследование кала с использованием концентратов Parasep</v>
          </cell>
          <cell r="C152">
            <v>1.1499999999999999</v>
          </cell>
        </row>
        <row r="153">
          <cell r="A153">
            <v>30000856</v>
          </cell>
          <cell r="B153" t="str">
            <v>Исследование овощей, фруктов, зелени на цисты простейших.</v>
          </cell>
          <cell r="C153">
            <v>1.63</v>
          </cell>
        </row>
        <row r="154">
          <cell r="A154">
            <v>30000857</v>
          </cell>
          <cell r="B154" t="str">
            <v>Исследование соков, нектаров, напитков, плодоовощных и плодово-ягодных пюре на яйца гельминтов и цисты простейших</v>
          </cell>
          <cell r="C154">
            <v>1.56</v>
          </cell>
        </row>
        <row r="155">
          <cell r="A155">
            <v>30000858</v>
          </cell>
          <cell r="B155" t="str">
            <v>Дифференциальная диагностика гельминтозов (3 вида гельминтов) методом ИФА</v>
          </cell>
          <cell r="C155">
            <v>2.5</v>
          </cell>
        </row>
        <row r="156">
          <cell r="A156">
            <v>30000860</v>
          </cell>
          <cell r="B156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6">
            <v>56.3</v>
          </cell>
        </row>
        <row r="157">
          <cell r="A157">
            <v>30000861</v>
          </cell>
          <cell r="B157" t="str">
            <v xml:space="preserve">Исследование смывов с предметов окружающей среды на яйца гельминтов </v>
          </cell>
          <cell r="C157">
            <v>0.75</v>
          </cell>
        </row>
        <row r="158">
          <cell r="A158">
            <v>30000862</v>
          </cell>
          <cell r="B158" t="str">
            <v>Контроль обсемененности предметов окружающей среды  методом смыва на цисты лямблий и яйца остриц</v>
          </cell>
          <cell r="C158">
            <v>0.9</v>
          </cell>
        </row>
        <row r="159">
          <cell r="A159">
            <v>30000951</v>
          </cell>
          <cell r="B159" t="str">
            <v>Подготовка музейных культур</v>
          </cell>
          <cell r="C159">
            <v>0.67</v>
          </cell>
        </row>
        <row r="160">
          <cell r="A160">
            <v>30000177</v>
          </cell>
          <cell r="B160" t="str">
            <v>Бактериологическое исследование воздуха закрытых помещений.</v>
          </cell>
          <cell r="C160">
            <v>1.88</v>
          </cell>
        </row>
        <row r="161">
          <cell r="A161">
            <v>30001309</v>
          </cell>
          <cell r="B161" t="str">
            <v>Исследование фекалий на лямблии и криптоспоридии иммунохроматографическим методом</v>
          </cell>
          <cell r="C161">
            <v>0.38</v>
          </cell>
        </row>
        <row r="162">
          <cell r="A162">
            <v>30000864</v>
          </cell>
          <cell r="B162" t="str">
            <v>Выявление антигена лямблий в фекалиях методом ИФА</v>
          </cell>
          <cell r="C162">
            <v>0.67</v>
          </cell>
        </row>
        <row r="163">
          <cell r="A163">
            <v>30000865</v>
          </cell>
          <cell r="B163" t="str">
            <v>Исследование сыворотки крови на пневмоцистоз острый методом ИФА</v>
          </cell>
          <cell r="C163">
            <v>1.2</v>
          </cell>
        </row>
        <row r="164">
          <cell r="A164">
            <v>30000866</v>
          </cell>
          <cell r="B164" t="str">
            <v>Исследование сыворотки крови на пневмоцистоз хронический методом ИФА</v>
          </cell>
          <cell r="C164">
            <v>1.2</v>
          </cell>
        </row>
        <row r="165">
          <cell r="A165" t="str">
            <v>Лаборатория исследования методом ПЦР</v>
          </cell>
        </row>
        <row r="166">
          <cell r="A166">
            <v>40000002</v>
          </cell>
          <cell r="B166" t="str">
            <v>Исследование проб биологического материала для проведения типирования гриппа А на субтипы H1N1и H3N2</v>
          </cell>
          <cell r="C166">
            <v>3</v>
          </cell>
        </row>
        <row r="167">
          <cell r="A167">
            <v>40000003</v>
          </cell>
          <cell r="B167" t="str">
            <v>Исследование проб биологического материала для проведения типирования гриппа А/H1 (грипп свиней)</v>
          </cell>
          <cell r="C167">
            <v>3</v>
          </cell>
        </row>
        <row r="168">
          <cell r="A168">
            <v>40000004</v>
          </cell>
          <cell r="B168" t="str">
            <v xml:space="preserve">Исследование проб биологического материала на вирус Эпштейн-Барра. </v>
          </cell>
          <cell r="C168">
            <v>3</v>
          </cell>
        </row>
        <row r="169">
          <cell r="A169">
            <v>40000005</v>
          </cell>
          <cell r="B169" t="str">
            <v xml:space="preserve">Исследование проб биологического материала на вирус простого герпеса 1-2 типа                  (при назначении 1-2 исследования на одного пациента). </v>
          </cell>
          <cell r="C169">
            <v>3</v>
          </cell>
        </row>
        <row r="170">
          <cell r="A170">
            <v>40000006</v>
          </cell>
          <cell r="B170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70">
            <v>3</v>
          </cell>
        </row>
        <row r="171">
          <cell r="A171">
            <v>40000007</v>
          </cell>
          <cell r="B171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71">
            <v>3</v>
          </cell>
        </row>
        <row r="172">
          <cell r="A172">
            <v>40000008</v>
          </cell>
          <cell r="B172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72">
            <v>3</v>
          </cell>
        </row>
        <row r="173">
          <cell r="A173">
            <v>40000009</v>
          </cell>
          <cell r="B173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73">
            <v>3</v>
          </cell>
        </row>
        <row r="174">
          <cell r="A174">
            <v>40000010</v>
          </cell>
          <cell r="B174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74">
            <v>3</v>
          </cell>
        </row>
        <row r="175">
          <cell r="A175">
            <v>40000011</v>
          </cell>
          <cell r="B175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75">
            <v>3</v>
          </cell>
        </row>
        <row r="176">
          <cell r="A176">
            <v>40000012</v>
          </cell>
          <cell r="B176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76">
            <v>3</v>
          </cell>
        </row>
        <row r="177">
          <cell r="A177">
            <v>40000013</v>
          </cell>
          <cell r="B177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77">
            <v>3</v>
          </cell>
        </row>
        <row r="178">
          <cell r="A178">
            <v>40000015</v>
          </cell>
          <cell r="B178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78">
            <v>3</v>
          </cell>
        </row>
        <row r="179">
          <cell r="A179">
            <v>40000016</v>
          </cell>
          <cell r="B179" t="str">
            <v>Исследования проб биологического материала на вирус простого герпеса 1, 2 типа (при назначении 3-х и более исследований на одного пациента)</v>
          </cell>
          <cell r="C179">
            <v>3</v>
          </cell>
        </row>
        <row r="180">
          <cell r="A180">
            <v>40000017</v>
          </cell>
          <cell r="B180" t="str">
            <v>Исследования проб биологического материала на цитомегаловирус (при назначении 3-х и более исследований на одного пациента)</v>
          </cell>
          <cell r="C180">
            <v>3</v>
          </cell>
        </row>
        <row r="181">
          <cell r="A181">
            <v>40000018</v>
          </cell>
          <cell r="B181" t="str">
            <v>Исследования проб биологического материала на хламидию трахоматис  (при назначении 3-х и более исследований на одного пациента)</v>
          </cell>
          <cell r="C181">
            <v>3</v>
          </cell>
        </row>
        <row r="182">
          <cell r="A182">
            <v>40000019</v>
          </cell>
          <cell r="B182" t="str">
            <v>Исследования проб биологического материала на уреаплазму уреалитикум (при назначении 3-х и более исследований на одного пациента)</v>
          </cell>
          <cell r="C182">
            <v>3</v>
          </cell>
        </row>
        <row r="183">
          <cell r="A183">
            <v>40000020</v>
          </cell>
          <cell r="B183" t="str">
            <v>Исследования проб биологического материала на микоплазму хоминис (при назначении 3-х и более исследований на одного пациента)</v>
          </cell>
          <cell r="C183">
            <v>3</v>
          </cell>
        </row>
        <row r="184">
          <cell r="A184">
            <v>40000021</v>
          </cell>
          <cell r="B184" t="str">
            <v>Исследования проб биологического материала на микоплазму гениталис  (при назначении 3-х и более исследований на одного пациента)</v>
          </cell>
          <cell r="C184">
            <v>3</v>
          </cell>
        </row>
        <row r="185">
          <cell r="A185">
            <v>40000022</v>
          </cell>
          <cell r="B185" t="str">
            <v>Исследования проб биологического материала на нейссерию гонореи (при назначении3-х и более исследований на одного пациента)</v>
          </cell>
          <cell r="C185">
            <v>3</v>
          </cell>
        </row>
        <row r="186">
          <cell r="A186">
            <v>40000023</v>
          </cell>
          <cell r="B186" t="str">
            <v>Исследования проб биологического материала на трихомонас вагиналис (при назначении 3-х и более исследований на одного пациента)</v>
          </cell>
          <cell r="C186">
            <v>3</v>
          </cell>
        </row>
        <row r="187">
          <cell r="A187">
            <v>40000024</v>
          </cell>
          <cell r="B187" t="str">
            <v>Исследования проб биологического материала на гарднерелла вагиналис (при назначении 3-х и более исследований на одного пациента)</v>
          </cell>
          <cell r="C187">
            <v>3</v>
          </cell>
        </row>
        <row r="188">
          <cell r="A188">
            <v>40000026</v>
          </cell>
          <cell r="B188" t="str">
            <v>Исследования проб биологического материала на кандида альбиканс (при назначении 3-х и более исследований на одного пациента)</v>
          </cell>
          <cell r="C188">
            <v>3</v>
          </cell>
        </row>
        <row r="189">
          <cell r="A189">
            <v>40000027</v>
          </cell>
          <cell r="B189" t="str">
            <v xml:space="preserve">Исследование проб биологического материала на скрининг вируса папилломы ,52,58,59,67 типы) без генотипирования. </v>
          </cell>
          <cell r="C189">
            <v>3</v>
          </cell>
        </row>
        <row r="190">
          <cell r="A190">
            <v>40000028</v>
          </cell>
          <cell r="B190" t="str">
            <v xml:space="preserve">Исследование проб биологического материала на вирус папилломы человека 16 и 18 типов. </v>
          </cell>
          <cell r="C190">
            <v>3</v>
          </cell>
        </row>
        <row r="191">
          <cell r="A191">
            <v>40000034</v>
          </cell>
          <cell r="B191" t="str">
            <v>Исследование проб биологического материала на микоплазму пневмониэ и хламидию пневмониэ</v>
          </cell>
          <cell r="C191">
            <v>3</v>
          </cell>
        </row>
        <row r="192">
          <cell r="A192">
            <v>40000037</v>
          </cell>
          <cell r="B192" t="str">
            <v xml:space="preserve">Исследование проб биологического материала на биовары уреаплазмы. </v>
          </cell>
          <cell r="C192">
            <v>3</v>
          </cell>
        </row>
        <row r="193">
          <cell r="A193">
            <v>40000041</v>
          </cell>
          <cell r="B193" t="str">
            <v xml:space="preserve">Исследование проб биологического материала на птичий грипп с положительным результатом. </v>
          </cell>
          <cell r="C193">
            <v>3</v>
          </cell>
        </row>
        <row r="194">
          <cell r="A194">
            <v>40000043</v>
          </cell>
          <cell r="B194" t="str">
            <v>Исследование проб биологического материала на бруцеллез.</v>
          </cell>
          <cell r="C194">
            <v>3</v>
          </cell>
        </row>
        <row r="195">
          <cell r="A195">
            <v>40000044</v>
          </cell>
          <cell r="B195" t="str">
            <v xml:space="preserve">Исследование проб биологического материала внешней среды на сибирскую язву. </v>
          </cell>
          <cell r="C195">
            <v>3</v>
          </cell>
        </row>
        <row r="196">
          <cell r="A196">
            <v>40000045</v>
          </cell>
          <cell r="B196" t="str">
            <v>Исследование проб биологического материала на легионеллез.</v>
          </cell>
          <cell r="C196">
            <v>3</v>
          </cell>
        </row>
        <row r="197">
          <cell r="A197">
            <v>40000046</v>
          </cell>
          <cell r="B197" t="str">
            <v>Исследование на грипп, включая определение типов А иВ и субтипа Н5</v>
          </cell>
          <cell r="C197">
            <v>3</v>
          </cell>
        </row>
        <row r="198">
          <cell r="A198">
            <v>40000047</v>
          </cell>
          <cell r="B198" t="str">
            <v>Исследование на РС - вирус</v>
          </cell>
          <cell r="C198">
            <v>3</v>
          </cell>
        </row>
        <row r="199">
          <cell r="A199">
            <v>40000048</v>
          </cell>
          <cell r="B199" t="str">
            <v>Исследование на аденовирус</v>
          </cell>
          <cell r="C199">
            <v>3</v>
          </cell>
        </row>
        <row r="200">
          <cell r="A200">
            <v>40000053</v>
          </cell>
          <cell r="B200" t="str">
            <v>Исследование проб биологического материала на грипп, ОРВИ</v>
          </cell>
          <cell r="C200">
            <v>3</v>
          </cell>
        </row>
        <row r="201">
          <cell r="A201">
            <v>40000056</v>
          </cell>
          <cell r="B201" t="str">
            <v>Исследование проб биологического материала, внешней среды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201">
            <v>3</v>
          </cell>
        </row>
        <row r="202">
          <cell r="A202">
            <v>40000057</v>
          </cell>
          <cell r="B202" t="str">
            <v>Исследование проб биологического материала, внешней среды на эшерихиозы методом ПЦР</v>
          </cell>
          <cell r="C202">
            <v>3</v>
          </cell>
        </row>
        <row r="203">
          <cell r="A203">
            <v>40000177</v>
          </cell>
          <cell r="B203" t="str">
            <v>Бактериологическое исследование воздуха закрытых помещений.</v>
          </cell>
          <cell r="C203">
            <v>1.88</v>
          </cell>
        </row>
        <row r="204">
          <cell r="A204">
            <v>40000448</v>
          </cell>
          <cell r="B204" t="str">
            <v>Бактериологический контроль за чистотой воздуха закрытых помещений</v>
          </cell>
          <cell r="C204">
            <v>1.88</v>
          </cell>
        </row>
        <row r="205">
          <cell r="A205">
            <v>40000647</v>
          </cell>
          <cell r="B205" t="str">
            <v>Смывы с рабочих поверхностей на возможные контаминации</v>
          </cell>
          <cell r="C205">
            <v>3</v>
          </cell>
        </row>
        <row r="206">
          <cell r="A206">
            <v>40000855</v>
          </cell>
          <cell r="B206" t="str">
            <v>Исследование по идентификации рекомбинантной ДНК в пищевых продуктах.</v>
          </cell>
          <cell r="C206">
            <v>3</v>
          </cell>
        </row>
        <row r="207">
          <cell r="A207">
            <v>40000856</v>
          </cell>
          <cell r="B207" t="str">
            <v>Исследование проб биологического материала на коронавирус ТОРС.</v>
          </cell>
          <cell r="C207">
            <v>3</v>
          </cell>
        </row>
        <row r="208">
          <cell r="A208">
            <v>40000857</v>
          </cell>
          <cell r="B208" t="str">
            <v>Исследование проб биологического материала на вирус гепатита А.</v>
          </cell>
          <cell r="C208">
            <v>3</v>
          </cell>
        </row>
        <row r="209">
          <cell r="A209">
            <v>40000858</v>
          </cell>
          <cell r="B209" t="str">
            <v>Исследование проб биологического материала на вирус гепатита В.</v>
          </cell>
          <cell r="C209">
            <v>3</v>
          </cell>
        </row>
        <row r="210">
          <cell r="A210">
            <v>40000859</v>
          </cell>
          <cell r="B210" t="str">
            <v>Исследование проб биологического материала на вирус гепатита С.</v>
          </cell>
          <cell r="C210">
            <v>3</v>
          </cell>
        </row>
        <row r="211">
          <cell r="A211">
            <v>40000860</v>
          </cell>
          <cell r="B211" t="str">
            <v>Исследование проб биологического материала на вирус гепатита Д.</v>
          </cell>
          <cell r="C211">
            <v>3</v>
          </cell>
        </row>
        <row r="212">
          <cell r="A212">
            <v>40000861</v>
          </cell>
          <cell r="B212" t="str">
            <v>Исследование проб биологического материала на боррелиоз.</v>
          </cell>
          <cell r="C212">
            <v>3</v>
          </cell>
        </row>
        <row r="213">
          <cell r="A213">
            <v>40000863</v>
          </cell>
          <cell r="B213" t="str">
            <v>Исследование проб биологического материала на краснуху.</v>
          </cell>
          <cell r="C213">
            <v>3</v>
          </cell>
        </row>
        <row r="214">
          <cell r="A214">
            <v>40000864</v>
          </cell>
          <cell r="B214" t="str">
            <v>Исследование проб биологического материала на энтеровирусы.</v>
          </cell>
          <cell r="C214">
            <v>3</v>
          </cell>
        </row>
        <row r="215">
          <cell r="A215">
            <v>40000883</v>
          </cell>
          <cell r="B215" t="str">
            <v xml:space="preserve">Исследование проб внешней среды на туляремию. </v>
          </cell>
          <cell r="C215">
            <v>3</v>
          </cell>
        </row>
        <row r="216">
          <cell r="A216">
            <v>40000884</v>
          </cell>
          <cell r="B216" t="str">
            <v xml:space="preserve">Исследование проб внешней среды на холеру . </v>
          </cell>
          <cell r="C216">
            <v>3</v>
          </cell>
        </row>
        <row r="217">
          <cell r="A217">
            <v>40000885</v>
          </cell>
          <cell r="B217" t="str">
            <v xml:space="preserve">Исследование проб внешней среды на энтеровирусы . </v>
          </cell>
          <cell r="C217">
            <v>3</v>
          </cell>
        </row>
        <row r="218">
          <cell r="A218">
            <v>40000886</v>
          </cell>
          <cell r="B218" t="str">
            <v xml:space="preserve">Исследование проб внешней среды на ротавирусы . </v>
          </cell>
          <cell r="C218">
            <v>3</v>
          </cell>
        </row>
        <row r="219">
          <cell r="A219">
            <v>40000893</v>
          </cell>
          <cell r="B219" t="str">
            <v>Исследование проб биологического материала на норовирусы 1 и 2 типов</v>
          </cell>
          <cell r="C219">
            <v>3</v>
          </cell>
        </row>
        <row r="220">
          <cell r="A220">
            <v>40000894</v>
          </cell>
          <cell r="B220" t="str">
            <v>Исследование проб биологического материала внешней среды на ротавирусы, норовирусы, астровирусы</v>
          </cell>
          <cell r="C220">
            <v>3</v>
          </cell>
        </row>
        <row r="221">
          <cell r="A221">
            <v>40000895</v>
          </cell>
          <cell r="B221" t="str">
            <v>Исследование проб биологического материала на шигеллы, сальмонеллы, кампило бактерии</v>
          </cell>
          <cell r="C221">
            <v>3</v>
          </cell>
        </row>
        <row r="222">
          <cell r="A222">
            <v>40000896</v>
          </cell>
          <cell r="B222" t="str">
            <v>Исследование проб биологического материала на парагрипп</v>
          </cell>
          <cell r="C222">
            <v>3</v>
          </cell>
        </row>
        <row r="223">
          <cell r="A223">
            <v>40000897</v>
          </cell>
          <cell r="B223" t="str">
            <v>Исследование проб биологического материала, внешней среды на иерсиниозы методом ПЦР</v>
          </cell>
          <cell r="C223">
            <v>3</v>
          </cell>
        </row>
        <row r="224">
          <cell r="A224">
            <v>40000949</v>
          </cell>
          <cell r="B224" t="str">
            <v>Бактериологический контроль автоклавов</v>
          </cell>
          <cell r="C224">
            <v>0.67</v>
          </cell>
        </row>
        <row r="225">
          <cell r="A225">
            <v>40000950</v>
          </cell>
          <cell r="B225" t="str">
            <v>Химический  контроль  автоклавов</v>
          </cell>
          <cell r="C225">
            <v>0.67</v>
          </cell>
        </row>
        <row r="226">
          <cell r="A226">
            <v>40000951</v>
          </cell>
          <cell r="B226" t="str">
            <v>Исследование проб биологического материала внешнекй среды на вирус Западного Нила</v>
          </cell>
          <cell r="C226">
            <v>3</v>
          </cell>
        </row>
        <row r="227">
          <cell r="A227">
            <v>40000952</v>
          </cell>
          <cell r="B227" t="str">
            <v>Исследование по идентификационной видовой принадлежности мяса говядины и баранины</v>
          </cell>
          <cell r="C227">
            <v>3</v>
          </cell>
        </row>
        <row r="228">
          <cell r="A228">
            <v>40000953</v>
          </cell>
          <cell r="B228" t="str">
            <v>Исследование по идентификационной видовой принадлежности мяса курицы и свинины</v>
          </cell>
          <cell r="C228">
            <v>3</v>
          </cell>
        </row>
        <row r="229">
          <cell r="A229">
            <v>40000954</v>
          </cell>
          <cell r="B229" t="str">
            <v>Исследование по идентификационной видовой принадлежности рыб семейства лососевых (горбуша-кета-нерка)</v>
          </cell>
          <cell r="C229">
            <v>3</v>
          </cell>
        </row>
        <row r="230">
          <cell r="A230">
            <v>40000955</v>
          </cell>
          <cell r="B230" t="str">
            <v>Исследование и количественное определение ДНК синегнойной палочки</v>
          </cell>
          <cell r="C230">
            <v>3</v>
          </cell>
        </row>
        <row r="231">
          <cell r="A231">
            <v>40000956</v>
          </cell>
          <cell r="B231" t="str">
            <v>Исследование по идентификации рекомбинантной ДНК в пищевых продуктах (2 пробы).</v>
          </cell>
          <cell r="C231">
            <v>2</v>
          </cell>
        </row>
        <row r="232">
          <cell r="A232">
            <v>40000957</v>
          </cell>
          <cell r="B232" t="str">
            <v>Исследование по идентификации рекомбинантной ДНК в пищевых продуктах (3 пробы).</v>
          </cell>
          <cell r="C232">
            <v>1.3</v>
          </cell>
        </row>
        <row r="233">
          <cell r="A233">
            <v>40000958</v>
          </cell>
          <cell r="B233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</v>
          </cell>
          <cell r="C233">
            <v>2.8</v>
          </cell>
        </row>
        <row r="234">
          <cell r="A234" t="str">
            <v>Бактериологическая  лаборатория</v>
          </cell>
        </row>
        <row r="235">
          <cell r="A235">
            <v>50001315</v>
          </cell>
          <cell r="B235" t="str">
            <v>Бактериологическое исследование консервов стерилизованных группы А, Б, В; соковой продукции из фруктов и овощей с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5">
            <v>5.41</v>
          </cell>
        </row>
        <row r="236">
          <cell r="A236">
            <v>50001316</v>
          </cell>
          <cell r="B236" t="str">
            <v>Бактериологическое исследование консервов стерилизованных группы Г, соковой продукции с рН ниже 4,2, а также ниже рН 3,8 для соковой продукции из абрикосов, персиков, груш; соковой продукции из овощей с рН ниже 3,7</v>
          </cell>
          <cell r="C236">
            <v>4.41</v>
          </cell>
        </row>
        <row r="237">
          <cell r="A237">
            <v>50000002</v>
          </cell>
          <cell r="B237" t="str">
            <v>Бактериологическое исследование материала от больного при пищевой токсикоинфекции.</v>
          </cell>
          <cell r="C237">
            <v>3.71</v>
          </cell>
        </row>
        <row r="238">
          <cell r="A238">
            <v>50000035</v>
          </cell>
          <cell r="B238" t="str">
            <v>Определение ингибирующих веществ в сыром молоке.</v>
          </cell>
          <cell r="C238">
            <v>0.88</v>
          </cell>
        </row>
        <row r="239">
          <cell r="A239">
            <v>50000025</v>
          </cell>
          <cell r="B239" t="str">
            <v>Определение остаточного количества антибиотиков в пищевых продуктах (на один антибиотик).</v>
          </cell>
          <cell r="C239">
            <v>6.79</v>
          </cell>
        </row>
        <row r="240">
          <cell r="A240">
            <v>50001074</v>
          </cell>
          <cell r="B240" t="str">
            <v>Бактериологическое исследование пищевых продуктов на ботулизм.</v>
          </cell>
          <cell r="C240">
            <v>2.21</v>
          </cell>
        </row>
        <row r="241">
          <cell r="A241">
            <v>50000098</v>
          </cell>
          <cell r="B241" t="str">
            <v>Бактериологическое исследование на КМАФАнМ, КМАэМ</v>
          </cell>
          <cell r="C241">
            <v>0.71</v>
          </cell>
        </row>
        <row r="242">
          <cell r="A242">
            <v>50000099</v>
          </cell>
          <cell r="B242" t="str">
            <v>Бактериологическое исследование на БГКП (колиформы), БГКП (колиформы) фекальные</v>
          </cell>
          <cell r="C242">
            <v>0.63</v>
          </cell>
        </row>
        <row r="243">
          <cell r="A243">
            <v>50000109</v>
          </cell>
          <cell r="B243" t="str">
            <v>Бактериологическое исследование на стафилококки St. аureus.</v>
          </cell>
          <cell r="C243">
            <v>0.71</v>
          </cell>
        </row>
        <row r="244">
          <cell r="A244">
            <v>50000105</v>
          </cell>
          <cell r="B244" t="str">
            <v>Бактериологическое исследование на бактерии рода  Proteus.</v>
          </cell>
          <cell r="C244">
            <v>0.71</v>
          </cell>
        </row>
        <row r="245">
          <cell r="A245">
            <v>50000101</v>
          </cell>
          <cell r="B245" t="str">
            <v>Бактериологическое исследование на дрожжи, плесень, концентрацию дрожжевых клеток, плесень по Говарду</v>
          </cell>
          <cell r="C245">
            <v>0.63</v>
          </cell>
        </row>
        <row r="246">
          <cell r="A246">
            <v>50000100</v>
          </cell>
          <cell r="B246" t="str">
            <v>Бактериологическое исследование на сульфитредусцирующие клостридии (СРК), мезофильные клостридии</v>
          </cell>
          <cell r="C246">
            <v>0.71</v>
          </cell>
        </row>
        <row r="247">
          <cell r="A247">
            <v>50000104</v>
          </cell>
          <cell r="B247" t="str">
            <v>Бактериологическое исследование на E.coli, презумптивную E.coli</v>
          </cell>
          <cell r="C247">
            <v>0.71</v>
          </cell>
        </row>
        <row r="248">
          <cell r="A248">
            <v>50000103</v>
          </cell>
          <cell r="B248" t="str">
            <v>Бактериологическое исследование на энтерококки Enterococcus.</v>
          </cell>
          <cell r="C248">
            <v>0.71</v>
          </cell>
        </row>
        <row r="249">
          <cell r="A249">
            <v>50000107</v>
          </cell>
          <cell r="B249" t="str">
            <v>Бактериологическое исследование на молочнокислые микроорганизмы, ацидофильные микроорганизмы</v>
          </cell>
          <cell r="C249">
            <v>0.46</v>
          </cell>
        </row>
        <row r="250">
          <cell r="A250">
            <v>50001075</v>
          </cell>
          <cell r="B250" t="str">
            <v>Бактериологическое исследование на бифидобактерии.</v>
          </cell>
          <cell r="C250">
            <v>0.71</v>
          </cell>
        </row>
        <row r="251">
          <cell r="A251">
            <v>50000111</v>
          </cell>
          <cell r="B251" t="str">
            <v>Бактериологическое исследование на парагемолитический вибрион V. parahaemolyticus</v>
          </cell>
          <cell r="C251">
            <v>0.54</v>
          </cell>
        </row>
        <row r="252">
          <cell r="A252">
            <v>50000102</v>
          </cell>
          <cell r="B252" t="str">
            <v>Бактериологическое исследование на B.cereus.</v>
          </cell>
          <cell r="C252">
            <v>0.71</v>
          </cell>
        </row>
        <row r="253">
          <cell r="A253">
            <v>50000110</v>
          </cell>
          <cell r="B253" t="str">
            <v>Бактериологическое исследование на листерии Listeria monocytogenes</v>
          </cell>
          <cell r="C253">
            <v>1.88</v>
          </cell>
        </row>
        <row r="254">
          <cell r="A254">
            <v>50001076</v>
          </cell>
          <cell r="B254" t="str">
            <v>Бактериологическое исследование на патогенную микрофлору в т.ч. сальмонеллы.</v>
          </cell>
          <cell r="C254">
            <v>1.88</v>
          </cell>
        </row>
        <row r="255">
          <cell r="A255">
            <v>50001077</v>
          </cell>
          <cell r="B255" t="str">
            <v>Бактериологическое исследование на синегнойную палочку.</v>
          </cell>
          <cell r="C255">
            <v>0.71</v>
          </cell>
        </row>
        <row r="256">
          <cell r="A256">
            <v>50001317</v>
          </cell>
          <cell r="B256" t="str">
            <v>Бактериологическое исследование на Enterobacter sakazakii</v>
          </cell>
          <cell r="C256">
            <v>0.71</v>
          </cell>
        </row>
        <row r="257">
          <cell r="A257">
            <v>50001318</v>
          </cell>
          <cell r="B257" t="str">
            <v>Бактериологическое исследование на неспорообразующие микроорганизмы</v>
          </cell>
          <cell r="C257">
            <v>0.46</v>
          </cell>
        </row>
        <row r="258">
          <cell r="A258">
            <v>50000228</v>
          </cell>
          <cell r="B258" t="str">
            <v>Бактериологическое исследование на обнаружение стафилококковых энтеротоксинов в пищевых продуктах с использованием ИФА анализатора</v>
          </cell>
          <cell r="C258">
            <v>5.2</v>
          </cell>
        </row>
        <row r="259">
          <cell r="A259">
            <v>50001078</v>
          </cell>
          <cell r="B25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9">
            <v>1.38</v>
          </cell>
        </row>
        <row r="260">
          <cell r="A260">
            <v>50001079</v>
          </cell>
          <cell r="B260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260">
            <v>1.75</v>
          </cell>
        </row>
        <row r="261">
          <cell r="A261">
            <v>50001080</v>
          </cell>
          <cell r="B261" t="str">
            <v>Бактериологическое исследование воды (централизованного и нецентрализованного водоснабжения, горячего водоснабжения) на сульфитредуцирующие клостридии</v>
          </cell>
          <cell r="C261">
            <v>0.57999999999999996</v>
          </cell>
        </row>
        <row r="262">
          <cell r="A262">
            <v>50001122</v>
          </cell>
          <cell r="B262" t="str">
            <v>Бактериологическое исследование воды питьевой расфасованной на синегнойную палочку</v>
          </cell>
          <cell r="C262">
            <v>2.58</v>
          </cell>
        </row>
        <row r="263">
          <cell r="A263">
            <v>50001123</v>
          </cell>
          <cell r="B263" t="str">
            <v>Бактериологическое исследование воды питьевой расфасованной на сульфитредуцирующие клостридии (СРК)</v>
          </cell>
          <cell r="C263">
            <v>0.5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>
            <v>1.1299999999999999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>
            <v>1.75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>
            <v>3.54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>
            <v>3.13</v>
          </cell>
        </row>
        <row r="268">
          <cell r="A268">
            <v>50001089</v>
          </cell>
          <cell r="B268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</v>
          </cell>
          <cell r="C268">
            <v>0.71</v>
          </cell>
        </row>
        <row r="269">
          <cell r="A269">
            <v>50000147</v>
          </cell>
          <cell r="B269" t="str">
            <v>Бактериологическое исследование лекарственных форм на стерильность.</v>
          </cell>
          <cell r="C269">
            <v>1.21</v>
          </cell>
        </row>
        <row r="270">
          <cell r="A270">
            <v>50001090</v>
          </cell>
          <cell r="B270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 на стерильность</v>
          </cell>
          <cell r="C270">
            <v>1.21</v>
          </cell>
        </row>
        <row r="271">
          <cell r="A271">
            <v>50001091</v>
          </cell>
          <cell r="B271" t="str">
            <v>Бактериологическое исследование аптечной посуды и вспомогательного инструмента.</v>
          </cell>
          <cell r="C271">
            <v>1.38</v>
          </cell>
        </row>
        <row r="272">
          <cell r="A272">
            <v>50001094</v>
          </cell>
          <cell r="B27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2">
            <v>2.63</v>
          </cell>
        </row>
        <row r="273">
          <cell r="A273">
            <v>50000175</v>
          </cell>
          <cell r="B273" t="str">
            <v>Бактериологическое исследование лечебной грязи.</v>
          </cell>
          <cell r="C273">
            <v>3.96</v>
          </cell>
        </row>
        <row r="274">
          <cell r="A274">
            <v>50000169</v>
          </cell>
          <cell r="B27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274">
            <v>0.38</v>
          </cell>
        </row>
        <row r="275">
          <cell r="A275">
            <v>50000171</v>
          </cell>
          <cell r="B275" t="str">
            <v>Бактериологическое исследование смывов на стафилококк.</v>
          </cell>
          <cell r="C275">
            <v>0.71</v>
          </cell>
        </row>
        <row r="276">
          <cell r="A276">
            <v>50000164</v>
          </cell>
          <cell r="B276" t="str">
            <v>Бактериологическое исследование смывов на патогенную микрофлору, в том числе на листерии</v>
          </cell>
          <cell r="C276">
            <v>1.54</v>
          </cell>
        </row>
        <row r="277">
          <cell r="A277">
            <v>50000165</v>
          </cell>
          <cell r="B277" t="str">
            <v>Бактериологическое исследование смывов на ОМЧ (КМАФАнМ).</v>
          </cell>
          <cell r="C277">
            <v>0.42</v>
          </cell>
        </row>
        <row r="278">
          <cell r="A278">
            <v>50000166</v>
          </cell>
          <cell r="B278" t="str">
            <v>Бактериологическое исследование смывов на условно - патогенную микрофлору.</v>
          </cell>
          <cell r="C278">
            <v>3.42</v>
          </cell>
        </row>
        <row r="279">
          <cell r="A279">
            <v>50001095</v>
          </cell>
          <cell r="B279" t="str">
            <v>Бактериологическое исследование смывов на дрожжи, плесень.</v>
          </cell>
          <cell r="C279">
            <v>0.5</v>
          </cell>
        </row>
        <row r="280">
          <cell r="A280">
            <v>50000168</v>
          </cell>
          <cell r="B280" t="str">
            <v>Бактериологическое исследование смывов на стрептококк.</v>
          </cell>
          <cell r="C280">
            <v>0.71</v>
          </cell>
        </row>
        <row r="281">
          <cell r="A281">
            <v>50000172</v>
          </cell>
          <cell r="B281" t="str">
            <v>Бактериологическое исследование смывов на  протеи.</v>
          </cell>
          <cell r="C281">
            <v>0.71</v>
          </cell>
        </row>
        <row r="282">
          <cell r="A282">
            <v>50001097</v>
          </cell>
          <cell r="B28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</v>
          </cell>
          <cell r="C282">
            <v>2.63</v>
          </cell>
        </row>
        <row r="283">
          <cell r="A283">
            <v>50001098</v>
          </cell>
          <cell r="B283" t="str">
            <v>Бактериологическое исследование отделяемое зева, носа на стафилококк (1 исследование)</v>
          </cell>
          <cell r="C283">
            <v>1.04</v>
          </cell>
        </row>
        <row r="284">
          <cell r="A284">
            <v>50000194</v>
          </cell>
          <cell r="B284" t="str">
            <v xml:space="preserve">Бактериологическое исследование возбудителей дифтерии (1 исследование).  </v>
          </cell>
          <cell r="C284">
            <v>1.01</v>
          </cell>
        </row>
        <row r="285">
          <cell r="A285">
            <v>50000195</v>
          </cell>
          <cell r="B285" t="str">
            <v>Бактериологическое исследование возбудителей коклюша и паракоклюша.</v>
          </cell>
          <cell r="C285">
            <v>1.01</v>
          </cell>
        </row>
        <row r="286">
          <cell r="A286">
            <v>50000197</v>
          </cell>
          <cell r="B286" t="str">
            <v>Бактериологическое исследование на менингококк</v>
          </cell>
          <cell r="C286">
            <v>1.38</v>
          </cell>
        </row>
        <row r="287">
          <cell r="A287">
            <v>50000198</v>
          </cell>
          <cell r="B287" t="str">
            <v xml:space="preserve">Бактериологическое исследование на кишечную группу инфекций.  </v>
          </cell>
          <cell r="C287">
            <v>1.38</v>
          </cell>
        </row>
        <row r="288">
          <cell r="A288">
            <v>50000196</v>
          </cell>
          <cell r="B288" t="str">
            <v>Бактериологическое исследование на  энтеропатогенные эшерихии  (ЭПКП).</v>
          </cell>
          <cell r="C288">
            <v>1.88</v>
          </cell>
        </row>
        <row r="289">
          <cell r="A289">
            <v>50000193</v>
          </cell>
          <cell r="B289" t="str">
            <v>Бактериологическое исследование чувствительности к химиотерапевтическим препаратам с 6 дисками.</v>
          </cell>
          <cell r="C289">
            <v>0.54</v>
          </cell>
        </row>
        <row r="290">
          <cell r="A290">
            <v>50000210</v>
          </cell>
          <cell r="B290" t="str">
            <v>Бактериологическое определение фаготипа стафилококка.</v>
          </cell>
          <cell r="C290">
            <v>1.04</v>
          </cell>
        </row>
        <row r="291">
          <cell r="A291">
            <v>50001100</v>
          </cell>
          <cell r="B291" t="str">
            <v>Бактериологическое исследование крови на гемокультуру.</v>
          </cell>
          <cell r="C291">
            <v>1.38</v>
          </cell>
        </row>
        <row r="292">
          <cell r="A292">
            <v>50001107</v>
          </cell>
          <cell r="B292" t="str">
            <v>Бактериологическое исследование крови на стерильность</v>
          </cell>
          <cell r="C292">
            <v>2.21</v>
          </cell>
        </row>
        <row r="293">
          <cell r="A293">
            <v>50001101</v>
          </cell>
          <cell r="B293" t="str">
            <v xml:space="preserve">Бактериологическое исследование на дисбактериоз. </v>
          </cell>
          <cell r="C293">
            <v>8.5399999999999991</v>
          </cell>
        </row>
        <row r="294">
          <cell r="A294">
            <v>50001102</v>
          </cell>
          <cell r="B294" t="str">
            <v>Бактериологическое исследование на B.cereus.</v>
          </cell>
          <cell r="C294">
            <v>0.38</v>
          </cell>
        </row>
        <row r="295">
          <cell r="A295">
            <v>50001322</v>
          </cell>
          <cell r="B295" t="str">
            <v>Серологическое исследование на тиф и паратифы с одним диагностикумом (реакция Видаля)</v>
          </cell>
          <cell r="C295">
            <v>0.38</v>
          </cell>
        </row>
        <row r="296">
          <cell r="A296">
            <v>50001103</v>
          </cell>
          <cell r="B296" t="str">
            <v>РНГА с одним эритрацитарным диагностикумом (в том числе на брюшной тиф)</v>
          </cell>
          <cell r="C296">
            <v>0.46</v>
          </cell>
        </row>
        <row r="297">
          <cell r="A297">
            <v>50001104</v>
          </cell>
          <cell r="B297" t="str">
            <v xml:space="preserve">РНГА с одним антигеном для определения напряженности иммунитета (дифтерия, столбняк). </v>
          </cell>
          <cell r="C297">
            <v>1.1299999999999999</v>
          </cell>
        </row>
        <row r="298">
          <cell r="A298">
            <v>50001105</v>
          </cell>
          <cell r="B298" t="str">
            <v xml:space="preserve">РНГА с одним  диагностикумом (сальмонелезный, шигеллезный). </v>
          </cell>
          <cell r="C298">
            <v>0.46</v>
          </cell>
        </row>
        <row r="299">
          <cell r="A299">
            <v>50001106</v>
          </cell>
          <cell r="B299" t="str">
            <v>Бактериологическое исследование кала, носа, пупа( 1 исследование)</v>
          </cell>
          <cell r="C299">
            <v>1.38</v>
          </cell>
        </row>
        <row r="300">
          <cell r="A300">
            <v>50001112</v>
          </cell>
          <cell r="B300" t="str">
            <v xml:space="preserve">Определение устойчивости микроорганизмов к дезинфектам. </v>
          </cell>
          <cell r="C300">
            <v>1.54</v>
          </cell>
        </row>
        <row r="301">
          <cell r="A301">
            <v>50001320</v>
          </cell>
          <cell r="B301" t="str">
            <v>Бактериологическое исследование кала на условно-патогенную микрофлору</v>
          </cell>
          <cell r="C301">
            <v>3.54</v>
          </cell>
        </row>
        <row r="302">
          <cell r="A302">
            <v>50001321</v>
          </cell>
          <cell r="B302" t="str">
            <v>Бактериологическое исследование клинического материала на дрожжевые грибы рода Candida</v>
          </cell>
          <cell r="C302">
            <v>0.5</v>
          </cell>
        </row>
        <row r="303">
          <cell r="A303">
            <v>50001323</v>
          </cell>
          <cell r="B303" t="str">
            <v>Микробиологические исследования по контролю качества камерной дезинфекции (9 биотестов)</v>
          </cell>
          <cell r="C303">
            <v>2.2599999999999998</v>
          </cell>
        </row>
        <row r="304">
          <cell r="A304">
            <v>50001324</v>
          </cell>
          <cell r="B304" t="str">
            <v>Микробиологические исследования по контролю качества камерной дезинфекции (15 биотестов)</v>
          </cell>
          <cell r="C304">
            <v>3.77</v>
          </cell>
        </row>
        <row r="305">
          <cell r="A305">
            <v>50001325</v>
          </cell>
          <cell r="B305" t="str">
            <v>Бактериологическое исследование на КМАФАнМ, КМАэМ методом петрифильмов</v>
          </cell>
          <cell r="C305">
            <v>0.71</v>
          </cell>
        </row>
        <row r="306">
          <cell r="A306">
            <v>50001326</v>
          </cell>
          <cell r="B306" t="str">
            <v>Бактериологическое исследование на патогенную микрофлору методом резонансного импеданса, не серийные исследования</v>
          </cell>
          <cell r="C306">
            <v>1.88</v>
          </cell>
        </row>
        <row r="307">
          <cell r="A307">
            <v>50001327</v>
          </cell>
          <cell r="B307" t="str">
            <v>Пробоподготовка при бактериологическом исследовании пищевых продуктов</v>
          </cell>
          <cell r="C307">
            <v>0.57999999999999996</v>
          </cell>
        </row>
        <row r="308">
          <cell r="A308">
            <v>50001118</v>
          </cell>
          <cell r="B308" t="str">
            <v>Бактериологическое исследование на пирогенообразующие микроорганизмов</v>
          </cell>
          <cell r="C308">
            <v>0.38</v>
          </cell>
        </row>
        <row r="309">
          <cell r="A309">
            <v>50001119</v>
          </cell>
          <cell r="B309" t="str">
            <v>Бактериологическое исследование воды очищенной по фармакопее</v>
          </cell>
          <cell r="C309">
            <v>1.9</v>
          </cell>
        </row>
        <row r="310">
          <cell r="A310">
            <v>50000947</v>
          </cell>
          <cell r="B310" t="str">
            <v>Бактериологический качественный контроль  питательных сред</v>
          </cell>
          <cell r="C310">
            <v>0.67</v>
          </cell>
        </row>
        <row r="311">
          <cell r="A311">
            <v>50000948</v>
          </cell>
          <cell r="B311" t="str">
            <v>Бактериологический количественный контроль  питательных сред</v>
          </cell>
          <cell r="C311">
            <v>1.17</v>
          </cell>
        </row>
        <row r="312">
          <cell r="A312">
            <v>50000950</v>
          </cell>
          <cell r="B312" t="str">
            <v>Химический  контроль  автоклавов</v>
          </cell>
          <cell r="C312">
            <v>1.33</v>
          </cell>
        </row>
        <row r="313">
          <cell r="A313">
            <v>50000951</v>
          </cell>
          <cell r="B313" t="str">
            <v>Бактериологический пересев музейных культур</v>
          </cell>
          <cell r="C313">
            <v>0.5</v>
          </cell>
        </row>
        <row r="314">
          <cell r="A314">
            <v>50000952</v>
          </cell>
          <cell r="B314" t="str">
            <v>Биологический контроль работы сухожарового стерилизатора (5 тестов)</v>
          </cell>
          <cell r="C314">
            <v>8.5</v>
          </cell>
        </row>
        <row r="315">
          <cell r="A315">
            <v>50000953</v>
          </cell>
          <cell r="B315" t="str">
            <v>Биологический контроль работы парового стерилизатора ( 5 тестов)</v>
          </cell>
          <cell r="C315">
            <v>7.02</v>
          </cell>
        </row>
        <row r="316">
          <cell r="A316">
            <v>50001120</v>
          </cell>
          <cell r="B316" t="str">
            <v>Определение  микробиологической чистоты лекарственных средств не обладающих и необладающих антимикробной активностью.</v>
          </cell>
          <cell r="C316">
            <v>3.13</v>
          </cell>
        </row>
        <row r="317">
          <cell r="A317">
            <v>50001121</v>
          </cell>
          <cell r="B317" t="str">
            <v>Исследования смывов из холодильных камер на  плесень.</v>
          </cell>
          <cell r="C317">
            <v>0.5</v>
          </cell>
        </row>
        <row r="318">
          <cell r="A318">
            <v>50000447</v>
          </cell>
          <cell r="B318" t="str">
            <v>Бактериологический контроль за чистотой лабораторной посуды и вспомогательного инструмента.</v>
          </cell>
          <cell r="C318">
            <v>0.67</v>
          </cell>
        </row>
        <row r="319">
          <cell r="A319">
            <v>50000930</v>
          </cell>
          <cell r="B319" t="str">
            <v>Определение количества соматических клеток в сыром молоке.</v>
          </cell>
          <cell r="C319">
            <v>1</v>
          </cell>
        </row>
        <row r="320">
          <cell r="A320">
            <v>50001130</v>
          </cell>
          <cell r="B320" t="str">
            <v>Бактериологическое исследование парфюмерно-косметической продукции.</v>
          </cell>
          <cell r="C320">
            <v>2.88</v>
          </cell>
        </row>
        <row r="321">
          <cell r="A321">
            <v>50001133</v>
          </cell>
          <cell r="B321" t="str">
            <v>Бактериологическое исследование воды на легионеллы.</v>
          </cell>
          <cell r="C321">
            <v>1.21</v>
          </cell>
        </row>
        <row r="322">
          <cell r="A322">
            <v>50001134</v>
          </cell>
          <cell r="B322" t="str">
            <v>Бактериологическое исследование воды питьевой, питьевой расфасованной в емкости на ОМЧ, ОМЧ 37°С</v>
          </cell>
          <cell r="C322">
            <v>0.5</v>
          </cell>
        </row>
        <row r="323">
          <cell r="A323">
            <v>50001135</v>
          </cell>
          <cell r="B323" t="str">
            <v>Бактериологическое исследование воды питьевой, питьевой расфасованной в емкости на ОКБ, ТКБ, ГКБ</v>
          </cell>
          <cell r="C323">
            <v>0.5</v>
          </cell>
        </row>
        <row r="324">
          <cell r="A324">
            <v>50000223</v>
          </cell>
          <cell r="B324" t="str">
            <v>Бактериологическое исследование смывов на легионеллы.</v>
          </cell>
          <cell r="C324">
            <v>1.21</v>
          </cell>
        </row>
        <row r="325">
          <cell r="A325">
            <v>50001319</v>
          </cell>
          <cell r="B325" t="str">
            <v>Бактериологическое исследование смывов с эндоскопического оборудования на ДВУ (дезинфекция высокого уровня)</v>
          </cell>
          <cell r="C325">
            <v>3.42</v>
          </cell>
        </row>
        <row r="326">
          <cell r="A326">
            <v>50000224</v>
          </cell>
          <cell r="B326" t="str">
            <v>Бактериологическое исследование воздуха закрытых помещений на общее микробное число (ОМЧ).</v>
          </cell>
          <cell r="C326">
            <v>0.57999999999999996</v>
          </cell>
        </row>
        <row r="327">
          <cell r="A327">
            <v>50000225</v>
          </cell>
          <cell r="B327" t="str">
            <v>Бактериологическое исследование воздуха закрытых помещений на S.aureus.</v>
          </cell>
          <cell r="C327">
            <v>0.57999999999999996</v>
          </cell>
        </row>
        <row r="328">
          <cell r="A328">
            <v>50000226</v>
          </cell>
          <cell r="B328" t="str">
            <v>Бактериологическое исследование воздуха закрытых помещений на плесневые грибы и дрожжи.</v>
          </cell>
          <cell r="C328">
            <v>0.57999999999999996</v>
          </cell>
        </row>
        <row r="329">
          <cell r="A329">
            <v>50000227</v>
          </cell>
          <cell r="B329" t="str">
            <v>Бактериологическое исследование воздуха холодильных камер на плесень</v>
          </cell>
        </row>
        <row r="330">
          <cell r="A330">
            <v>50001139</v>
          </cell>
          <cell r="B330" t="str">
            <v>Бактериологическое исследование воды питьевой расфасованной в емкости на ОМЧ 22°С</v>
          </cell>
          <cell r="C330">
            <v>0.57999999999999996</v>
          </cell>
        </row>
        <row r="331">
          <cell r="A331">
            <v>51000176</v>
          </cell>
          <cell r="B331" t="str">
            <v>30-ти минутная стерилизация питательных сред</v>
          </cell>
          <cell r="C331">
            <v>0.3</v>
          </cell>
        </row>
        <row r="332">
          <cell r="A332">
            <v>51000177</v>
          </cell>
          <cell r="B332" t="str">
            <v>Стерилизация изделий медицинского назначения (1 цикл)</v>
          </cell>
          <cell r="C332">
            <v>1.3</v>
          </cell>
        </row>
        <row r="333">
          <cell r="A333">
            <v>50000004</v>
          </cell>
          <cell r="B333" t="str">
            <v>Исследование на ОМЧ воды поверхностных водоемов</v>
          </cell>
          <cell r="C333">
            <v>0.4</v>
          </cell>
        </row>
        <row r="334">
          <cell r="A334">
            <v>50000005</v>
          </cell>
          <cell r="B334" t="str">
            <v>Бактериологическое исследование средств личной гигиены</v>
          </cell>
          <cell r="C334">
            <v>2.88</v>
          </cell>
        </row>
        <row r="335">
          <cell r="A335">
            <v>50001072</v>
          </cell>
          <cell r="B335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335">
            <v>5.65</v>
          </cell>
        </row>
        <row r="336">
          <cell r="A336">
            <v>50001126</v>
          </cell>
          <cell r="B336" t="str">
            <v>Бактериологическое исследование воды аквапарков</v>
          </cell>
          <cell r="C336">
            <v>3.53</v>
          </cell>
        </row>
        <row r="337">
          <cell r="A337">
            <v>50000174</v>
          </cell>
          <cell r="B337" t="str">
            <v>Бактериологическое исследование почвы и песка.</v>
          </cell>
          <cell r="C337">
            <v>3.58</v>
          </cell>
        </row>
        <row r="338">
          <cell r="A338">
            <v>50001328</v>
          </cell>
          <cell r="B338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38">
            <v>7.02</v>
          </cell>
        </row>
        <row r="339">
          <cell r="A339">
            <v>50001329</v>
          </cell>
          <cell r="B339" t="str">
            <v>Бактериологическое исследование воды питьевой, расфасованной на 6 показателей (ОМЧ 37°С, 22°С, ОКБ, ТКБ, ГКБ, Ps.aeruginosa.</v>
          </cell>
          <cell r="C339">
            <v>2.21</v>
          </cell>
        </row>
        <row r="340">
          <cell r="A340">
            <v>50001330</v>
          </cell>
          <cell r="B340" t="str">
            <v>Определение остаточного количества антибиотиков в пищевых продуктах (на один антибиотик) методом ИФА</v>
          </cell>
          <cell r="C340">
            <v>1</v>
          </cell>
        </row>
        <row r="341">
          <cell r="A341" t="str">
            <v xml:space="preserve">Лаборатория  физико-химических методов исследования  </v>
          </cell>
        </row>
        <row r="342">
          <cell r="A342">
            <v>60000005</v>
          </cell>
          <cell r="B342" t="str">
            <v>Определение жирнокислотного сотава-масла растительного, жиры животных</v>
          </cell>
          <cell r="C342">
            <v>10.3</v>
          </cell>
        </row>
        <row r="343">
          <cell r="A343">
            <v>60000008</v>
          </cell>
          <cell r="B343" t="str">
            <v>Исследование массовой доли магний-ион в соли</v>
          </cell>
          <cell r="C343">
            <v>1.5</v>
          </cell>
        </row>
        <row r="344">
          <cell r="A344">
            <v>60000009</v>
          </cell>
          <cell r="B344" t="str">
            <v>Исследование массовой доли сульфат-ион в соли</v>
          </cell>
          <cell r="C344">
            <v>4</v>
          </cell>
        </row>
        <row r="345">
          <cell r="A345">
            <v>60000010</v>
          </cell>
          <cell r="B345" t="str">
            <v>Исследование массовой доли хлорид-натрия в соли</v>
          </cell>
          <cell r="C345">
            <v>1.5</v>
          </cell>
        </row>
        <row r="346">
          <cell r="A346">
            <v>60000011</v>
          </cell>
          <cell r="B346" t="str">
            <v>Исследование массовой доли хлористого натрия в соли</v>
          </cell>
          <cell r="C346">
            <v>1.5</v>
          </cell>
        </row>
        <row r="347">
          <cell r="A347">
            <v>60000109</v>
          </cell>
          <cell r="B347" t="str">
            <v>Определение охратоксина А в пищевых продуктах</v>
          </cell>
          <cell r="C347">
            <v>5.25</v>
          </cell>
        </row>
        <row r="348">
          <cell r="A348">
            <v>60000110</v>
          </cell>
          <cell r="B348" t="str">
            <v>Определение массовой доли сахарозы в сахаре</v>
          </cell>
          <cell r="C348">
            <v>1.5</v>
          </cell>
        </row>
        <row r="349">
          <cell r="A349">
            <v>60000111</v>
          </cell>
          <cell r="B349" t="str">
            <v>Определение ферропримесей в сахаре</v>
          </cell>
          <cell r="C349">
            <v>0.67</v>
          </cell>
        </row>
        <row r="350">
          <cell r="A350">
            <v>60000112</v>
          </cell>
          <cell r="B350" t="str">
            <v>Определение массовой доли редуцирующих веществ в сахаре</v>
          </cell>
          <cell r="C350">
            <v>2</v>
          </cell>
        </row>
        <row r="351">
          <cell r="A351">
            <v>60000113</v>
          </cell>
          <cell r="B351" t="str">
            <v>Определение цветности сахара</v>
          </cell>
          <cell r="C351">
            <v>1</v>
          </cell>
        </row>
        <row r="352">
          <cell r="A352">
            <v>60000114</v>
          </cell>
          <cell r="B352" t="str">
            <v>Определение внешнего вида, запаха, вкуса и чистоты раствора сахара</v>
          </cell>
          <cell r="C352">
            <v>0.5</v>
          </cell>
        </row>
        <row r="353">
          <cell r="A353">
            <v>60000115</v>
          </cell>
          <cell r="B353" t="str">
            <v>Определение массовой доли мелочи в сахаре-рафинаде</v>
          </cell>
          <cell r="C353">
            <v>1</v>
          </cell>
        </row>
        <row r="354">
          <cell r="A354">
            <v>60000222</v>
          </cell>
          <cell r="B354" t="str">
            <v>Определение органолептических показателей продовольственного сырья, пищевых продуктов</v>
          </cell>
          <cell r="C354">
            <v>0.5</v>
          </cell>
        </row>
        <row r="355">
          <cell r="A355">
            <v>60000223</v>
          </cell>
          <cell r="B355" t="str">
            <v>Определение массовой доли экстрактивных веществ в кофе</v>
          </cell>
          <cell r="C355">
            <v>2.42</v>
          </cell>
        </row>
        <row r="356">
          <cell r="A356">
            <v>60000224</v>
          </cell>
          <cell r="B356" t="str">
            <v>Определение массовой доли экстрактивных водорастворимых веществ в чае</v>
          </cell>
          <cell r="C356">
            <v>2.42</v>
          </cell>
        </row>
        <row r="357">
          <cell r="A357">
            <v>60000225</v>
          </cell>
          <cell r="B357" t="str">
            <v>Определение массовой доли белка в продовольственном сырье, пищевых продуктов</v>
          </cell>
          <cell r="C357">
            <v>4.33</v>
          </cell>
        </row>
        <row r="358">
          <cell r="A358">
            <v>60000226</v>
          </cell>
          <cell r="B358" t="str">
            <v>Расчет одного блюда на калорийность по Экземплярскому</v>
          </cell>
          <cell r="C358">
            <v>1</v>
          </cell>
        </row>
        <row r="359">
          <cell r="A359">
            <v>60000229</v>
          </cell>
          <cell r="B359" t="str">
            <v>Определение массовой доли осадка в растительном масле</v>
          </cell>
          <cell r="C359">
            <v>2.25</v>
          </cell>
        </row>
        <row r="360">
          <cell r="A360">
            <v>60000231</v>
          </cell>
          <cell r="B360" t="str">
            <v>Определение доли влаги и сухих веществ при определенной температуре и фиксированном времени в пищевых продуктах</v>
          </cell>
          <cell r="C360">
            <v>1.33</v>
          </cell>
        </row>
        <row r="361">
          <cell r="A361">
            <v>60000232</v>
          </cell>
          <cell r="B361" t="str">
            <v xml:space="preserve">Определение содержания этилового спирта в продуктах переработки плодов и овощей </v>
          </cell>
          <cell r="C361">
            <v>3</v>
          </cell>
        </row>
        <row r="362">
          <cell r="A362">
            <v>60000233</v>
          </cell>
          <cell r="B362" t="str">
            <v>Определение влаги и сухих веществ до постоянного веса в пищевых продуктах</v>
          </cell>
          <cell r="C362">
            <v>1.83</v>
          </cell>
        </row>
        <row r="363">
          <cell r="A363">
            <v>60000234</v>
          </cell>
          <cell r="B363" t="str">
            <v>Определение зольности в продовольственном сырье, пищевых продуктах</v>
          </cell>
          <cell r="C363">
            <v>2.5</v>
          </cell>
        </row>
        <row r="364">
          <cell r="A364">
            <v>60000235</v>
          </cell>
          <cell r="B364" t="str">
            <v>Определение массовой доли крахмала в мясных изделиях с определением лактозы</v>
          </cell>
          <cell r="C364">
            <v>3</v>
          </cell>
        </row>
        <row r="365">
          <cell r="A365">
            <v>60000237</v>
          </cell>
          <cell r="B365" t="str">
            <v>Определение сухих веществ рефрактометрическим методом в продовольственном сырье</v>
          </cell>
          <cell r="C365">
            <v>1.08</v>
          </cell>
        </row>
        <row r="366">
          <cell r="A366">
            <v>60000238</v>
          </cell>
          <cell r="B366" t="str">
            <v>Определение массовой доли сухих веществ рефрактометрическим методом в пищевых продуктах</v>
          </cell>
          <cell r="C366">
            <v>1.08</v>
          </cell>
        </row>
        <row r="367">
          <cell r="A367">
            <v>60000239</v>
          </cell>
          <cell r="B367" t="str">
            <v>Определение массовой доли неомыляемых веществ в растительных маслах  и натуральных жирных кислотах</v>
          </cell>
          <cell r="C367">
            <v>3.08</v>
          </cell>
        </row>
        <row r="368">
          <cell r="A368">
            <v>60000240</v>
          </cell>
          <cell r="B368" t="str">
            <v>Определение массовой доли не жировых примесей и  объемной доли отстоя в растительных маслах</v>
          </cell>
          <cell r="C368">
            <v>3.18</v>
          </cell>
        </row>
        <row r="369">
          <cell r="A369">
            <v>60000241</v>
          </cell>
          <cell r="B369" t="str">
            <v>Определение  массовой доли фосфорсодержащих веществ в растительных маслах</v>
          </cell>
          <cell r="C369">
            <v>4.2</v>
          </cell>
        </row>
        <row r="370">
          <cell r="A370">
            <v>60000242</v>
          </cell>
          <cell r="B370" t="str">
            <v>Определение РН в продовольственном сырье, пищевых продуктах</v>
          </cell>
          <cell r="C370">
            <v>1.42</v>
          </cell>
        </row>
        <row r="371">
          <cell r="A371">
            <v>60000243</v>
          </cell>
          <cell r="B371" t="str">
            <v>Определение объемной доли этилового спирта  и массовой доли действительного экстракта в пиве</v>
          </cell>
          <cell r="C371">
            <v>5.65</v>
          </cell>
        </row>
        <row r="372">
          <cell r="A372">
            <v>60000244</v>
          </cell>
          <cell r="B372" t="str">
            <v>Определение массовой доли меди, цинка, кадмия, свинца в продовольственном сырье           (в одной пробе) атомно-абсорбционным методом</v>
          </cell>
          <cell r="C372">
            <v>5.58</v>
          </cell>
        </row>
        <row r="373">
          <cell r="A373">
            <v>60000246</v>
          </cell>
          <cell r="B373" t="str">
            <v>Определение ртути в продовольственном сырье и пищевых продуктах атомно-абсорбционным методом</v>
          </cell>
          <cell r="C373">
            <v>4.83</v>
          </cell>
        </row>
        <row r="374">
          <cell r="A374">
            <v>60000247</v>
          </cell>
          <cell r="B374" t="str">
            <v>Определение железа в продовольственном сырье и пищевых продуктах атомно-абсорбционным методом</v>
          </cell>
          <cell r="C374">
            <v>3.92</v>
          </cell>
        </row>
        <row r="375">
          <cell r="A375">
            <v>60000248</v>
          </cell>
          <cell r="B375" t="str">
            <v>Определение хрома в продовольственном сырье и пищевых продуктах атомно-абсорбционным методом</v>
          </cell>
          <cell r="C375">
            <v>3.92</v>
          </cell>
        </row>
        <row r="376">
          <cell r="A376">
            <v>60000249</v>
          </cell>
          <cell r="B376" t="str">
            <v>Определение никеля в продовольственном сырье и пищевых продуктах атомно-абсорбционным методом</v>
          </cell>
          <cell r="C376">
            <v>3.92</v>
          </cell>
        </row>
        <row r="377">
          <cell r="A377">
            <v>60000250</v>
          </cell>
          <cell r="B377" t="str">
            <v>Качественное определение перекиси водорода в молочной продукции</v>
          </cell>
          <cell r="C377">
            <v>1.05</v>
          </cell>
        </row>
        <row r="378">
          <cell r="A378">
            <v>60000251</v>
          </cell>
          <cell r="B378" t="str">
            <v>Определение готовности концентратов  в пищевых продуктов не требующих варки</v>
          </cell>
          <cell r="C378">
            <v>1.58</v>
          </cell>
        </row>
        <row r="379">
          <cell r="A379">
            <v>60000252</v>
          </cell>
          <cell r="B379" t="str">
            <v>Исследование пищевых продуктов на: массу изделия, долю начинки, толщину тестовой оболочки, толщину в местах заделки</v>
          </cell>
          <cell r="C379">
            <v>2.25</v>
          </cell>
        </row>
        <row r="380">
          <cell r="A380">
            <v>60000253</v>
          </cell>
          <cell r="B380" t="str">
            <v>Определение массовой доли фосфора в пищевых продуктах</v>
          </cell>
          <cell r="C380">
            <v>3</v>
          </cell>
        </row>
        <row r="381">
          <cell r="A381">
            <v>60000254</v>
          </cell>
          <cell r="B381" t="str">
            <v>Определение содержания вомитоксина (дезоксиниваленола)  в  продовольственном сырье, пищевых продуктах</v>
          </cell>
          <cell r="C381">
            <v>5</v>
          </cell>
        </row>
        <row r="382">
          <cell r="A382">
            <v>60000255</v>
          </cell>
          <cell r="B382" t="str">
            <v>Определение массовой доли олова в продовольственном сырье, пищевых продуктах</v>
          </cell>
          <cell r="C382">
            <v>5.5</v>
          </cell>
        </row>
        <row r="383">
          <cell r="A383">
            <v>60000256</v>
          </cell>
          <cell r="B383" t="str">
            <v>Определение массовой доли железа в продовольственном сырье, пищевых продуктах</v>
          </cell>
          <cell r="C383">
            <v>3</v>
          </cell>
        </row>
        <row r="384">
          <cell r="A384">
            <v>60000257</v>
          </cell>
          <cell r="B384" t="str">
            <v>Качественное определение аммиака в молочной продукции</v>
          </cell>
          <cell r="C384">
            <v>1.05</v>
          </cell>
        </row>
        <row r="385">
          <cell r="A385">
            <v>60000258</v>
          </cell>
          <cell r="B385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5">
            <v>3.16</v>
          </cell>
        </row>
        <row r="386">
          <cell r="A386">
            <v>60000259</v>
          </cell>
          <cell r="B386" t="str">
            <v>Определение цвета пива</v>
          </cell>
          <cell r="C386">
            <v>2.08</v>
          </cell>
        </row>
        <row r="387">
          <cell r="A387">
            <v>60000260</v>
          </cell>
          <cell r="B387" t="str">
            <v>Определение  содержания зеараленона  в  продовольственном сырье, пищевых продуктах</v>
          </cell>
          <cell r="C387">
            <v>5</v>
          </cell>
        </row>
        <row r="388">
          <cell r="A388">
            <v>60000261</v>
          </cell>
          <cell r="B388" t="str">
            <v>Определение  содержания патулина  в  продовольственном сырье, пищевых продуктах</v>
          </cell>
          <cell r="C388">
            <v>7</v>
          </cell>
        </row>
        <row r="389">
          <cell r="A389">
            <v>60000262</v>
          </cell>
          <cell r="B389" t="str">
            <v>Определение  массовой доли гистамина в рыбе  и рыбных продуктах с построением град.графика для каждой пробы</v>
          </cell>
          <cell r="C389">
            <v>5.75</v>
          </cell>
        </row>
        <row r="390">
          <cell r="A390">
            <v>60000263</v>
          </cell>
          <cell r="B390" t="str">
            <v>Определение содержания афлатоксина В1  в  продовольственном сырье, пищевых продуктах</v>
          </cell>
          <cell r="C390">
            <v>7</v>
          </cell>
        </row>
        <row r="391">
          <cell r="A391">
            <v>60000264</v>
          </cell>
          <cell r="B391" t="str">
            <v>Определение  содержания афлатоксина М1 в продовольственном сырье, пищевых продуктах</v>
          </cell>
          <cell r="C391">
            <v>6.67</v>
          </cell>
        </row>
        <row r="392">
          <cell r="A392">
            <v>60000265</v>
          </cell>
          <cell r="B392" t="str">
            <v>Определение содержания витамина С в готовых пищевых  продуктах (третье блюдо)</v>
          </cell>
          <cell r="C392">
            <v>1.83</v>
          </cell>
        </row>
        <row r="393">
          <cell r="A393">
            <v>60000266</v>
          </cell>
          <cell r="B393" t="str">
            <v>Определение массовой доли нитритов в мясных продуктах</v>
          </cell>
          <cell r="C393">
            <v>4.67</v>
          </cell>
        </row>
        <row r="394">
          <cell r="A394">
            <v>60000267</v>
          </cell>
          <cell r="B394" t="str">
            <v>Определение стойкости эмульсии  в майонезе</v>
          </cell>
          <cell r="C394">
            <v>1.5</v>
          </cell>
        </row>
        <row r="395">
          <cell r="A395">
            <v>60000268</v>
          </cell>
          <cell r="B395" t="str">
            <v>Определение массовой доли жира методом Сокслета в пищевых продуктах и продовольственном сырье</v>
          </cell>
          <cell r="C395">
            <v>4.5999999999999996</v>
          </cell>
        </row>
        <row r="396">
          <cell r="A396">
            <v>60000269</v>
          </cell>
          <cell r="B396" t="str">
            <v>Определение массовой доли жира методом Гербера в  пищевых продуктах, продовольственном сырье</v>
          </cell>
          <cell r="C396">
            <v>1.83</v>
          </cell>
        </row>
        <row r="397">
          <cell r="A397">
            <v>60000270</v>
          </cell>
          <cell r="B397" t="str">
            <v>Определение  массовой доли жира экстракционно-весовым методом в  продовольственном сырье, пищевых продуктах</v>
          </cell>
          <cell r="C397">
            <v>4.67</v>
          </cell>
        </row>
        <row r="398">
          <cell r="A398">
            <v>60000271</v>
          </cell>
          <cell r="B398" t="str">
            <v>Определение  массовой доли поваренной соли   в пищевых продуктах</v>
          </cell>
          <cell r="C398">
            <v>1.83</v>
          </cell>
        </row>
        <row r="399">
          <cell r="A399">
            <v>60000272</v>
          </cell>
          <cell r="B399" t="str">
            <v>Определение  массовой доли сахара в кондитерских изделиях, пищевых продуктах</v>
          </cell>
          <cell r="C399">
            <v>4.67</v>
          </cell>
        </row>
        <row r="400">
          <cell r="A400">
            <v>60000273</v>
          </cell>
          <cell r="B400" t="str">
            <v>Определение посторонних примесей в пищевых продуктах</v>
          </cell>
          <cell r="C400">
            <v>0.33</v>
          </cell>
        </row>
        <row r="401">
          <cell r="A401">
            <v>60000274</v>
          </cell>
          <cell r="B401" t="str">
            <v>Определение  металломагнитной примеси в пищевых продуктах</v>
          </cell>
          <cell r="C401">
            <v>1.35</v>
          </cell>
        </row>
        <row r="402">
          <cell r="A402">
            <v>60000275</v>
          </cell>
          <cell r="B402" t="str">
            <v>Определение массовой доли минеральных примесей в пищевых продуктах</v>
          </cell>
          <cell r="C402">
            <v>3.25</v>
          </cell>
        </row>
        <row r="403">
          <cell r="A403">
            <v>60000276</v>
          </cell>
          <cell r="B403" t="str">
            <v>Определение йодного числа в растительных маслах</v>
          </cell>
          <cell r="C403">
            <v>3.25</v>
          </cell>
        </row>
        <row r="404">
          <cell r="A404">
            <v>60000277</v>
          </cell>
          <cell r="B404" t="str">
            <v>Определение перекисного числа в растительных маслах</v>
          </cell>
          <cell r="C404">
            <v>2.42</v>
          </cell>
        </row>
        <row r="405">
          <cell r="A405">
            <v>60000278</v>
          </cell>
          <cell r="B405" t="str">
            <v>Определение перекисного числа в животных  жирах</v>
          </cell>
          <cell r="C405">
            <v>2.5</v>
          </cell>
        </row>
        <row r="406">
          <cell r="A406">
            <v>60000279</v>
          </cell>
          <cell r="B406" t="str">
            <v>Определение кислотного числа в жировой продукции</v>
          </cell>
          <cell r="C406">
            <v>1.55</v>
          </cell>
        </row>
        <row r="407">
          <cell r="A407">
            <v>60000280</v>
          </cell>
          <cell r="B407" t="str">
            <v>Качественное  определение соды в молоке, молочной продукции</v>
          </cell>
          <cell r="C407">
            <v>1</v>
          </cell>
        </row>
        <row r="408">
          <cell r="A408">
            <v>60000281</v>
          </cell>
          <cell r="B408" t="str">
            <v>Определения пастеризации  в молоке, молочной продукции</v>
          </cell>
          <cell r="C408">
            <v>1</v>
          </cell>
        </row>
        <row r="409">
          <cell r="A409">
            <v>60000282</v>
          </cell>
          <cell r="B409" t="str">
            <v>Определение остаточной активности кислой фосфатазы в вареных колбасных изделиях</v>
          </cell>
          <cell r="C409">
            <v>4.5999999999999996</v>
          </cell>
        </row>
        <row r="410">
          <cell r="A410">
            <v>60000283</v>
          </cell>
          <cell r="B410" t="str">
            <v>Определение растворимости пищевых продуктов</v>
          </cell>
          <cell r="C410">
            <v>0.5</v>
          </cell>
        </row>
        <row r="411">
          <cell r="A411">
            <v>60000284</v>
          </cell>
          <cell r="B411" t="str">
            <v>Определение  массовой доли мышьяка в продовольственном сырье, пищевых продуктах</v>
          </cell>
          <cell r="C411">
            <v>2.5</v>
          </cell>
        </row>
        <row r="412">
          <cell r="A412">
            <v>60000285</v>
          </cell>
          <cell r="B412" t="str">
            <v>Определение кислотности, щелочности в пищевых продуктах</v>
          </cell>
          <cell r="C412">
            <v>1.2</v>
          </cell>
        </row>
        <row r="413">
          <cell r="A413">
            <v>60000286</v>
          </cell>
          <cell r="B413" t="str">
            <v>Определение кислотности в консервах</v>
          </cell>
          <cell r="C413">
            <v>2.5</v>
          </cell>
        </row>
        <row r="414">
          <cell r="A414">
            <v>60001020</v>
          </cell>
          <cell r="B414" t="str">
            <v>Определение кислотности  жировой фазы в коровьем масле и средах продукции</v>
          </cell>
          <cell r="C414">
            <v>1</v>
          </cell>
        </row>
        <row r="415">
          <cell r="A415">
            <v>60000288</v>
          </cell>
          <cell r="B415" t="str">
            <v>Определение объемной доли этилового спирта  (крепость) в алкогольной продукции</v>
          </cell>
          <cell r="C415">
            <v>2.5</v>
          </cell>
        </row>
        <row r="416">
          <cell r="A416">
            <v>60000289</v>
          </cell>
          <cell r="B416" t="str">
            <v>Определение степени прозрачности растительных масел</v>
          </cell>
          <cell r="C416">
            <v>0.5</v>
          </cell>
        </row>
        <row r="417">
          <cell r="A417">
            <v>60000290</v>
          </cell>
          <cell r="B417" t="str">
            <v>Определение гранулометрического состава сахара</v>
          </cell>
          <cell r="C417">
            <v>2</v>
          </cell>
        </row>
        <row r="418">
          <cell r="A418">
            <v>60000291</v>
          </cell>
          <cell r="B418" t="str">
            <v>Определение  продолжительности растворения сахара в воде</v>
          </cell>
          <cell r="C418">
            <v>0.5</v>
          </cell>
        </row>
        <row r="419">
          <cell r="A419">
            <v>60000292</v>
          </cell>
          <cell r="B419" t="str">
            <v>Определение массовой доли нитрата в овощах потенциометрическим методом</v>
          </cell>
          <cell r="C419">
            <v>1.8</v>
          </cell>
        </row>
        <row r="420">
          <cell r="A420">
            <v>60000293</v>
          </cell>
          <cell r="B420" t="str">
            <v>Определение рефракции в растительных маслах</v>
          </cell>
          <cell r="C420">
            <v>2.2999999999999998</v>
          </cell>
        </row>
        <row r="421">
          <cell r="A421">
            <v>60000294</v>
          </cell>
          <cell r="B421" t="str">
            <v>Определение массовой доли осадка в соках и экстрактах</v>
          </cell>
          <cell r="C421">
            <v>2.2999999999999998</v>
          </cell>
        </row>
        <row r="422">
          <cell r="A422">
            <v>60000295</v>
          </cell>
          <cell r="B422" t="str">
            <v>Определение массовой доли мякоти в плодах и овощах</v>
          </cell>
          <cell r="C422">
            <v>2.2999999999999998</v>
          </cell>
        </row>
        <row r="423">
          <cell r="A423">
            <v>60000296</v>
          </cell>
          <cell r="B423" t="str">
            <v>Определение  массовой доли диоксида серы в продуктах переработки плодов и овощей</v>
          </cell>
          <cell r="C423">
            <v>2.15</v>
          </cell>
        </row>
        <row r="424">
          <cell r="A424">
            <v>60000297</v>
          </cell>
          <cell r="B424" t="str">
            <v>Определение массовой доли сорбиновой кислоты в пищевых продуктах</v>
          </cell>
          <cell r="C424">
            <v>3</v>
          </cell>
        </row>
        <row r="425">
          <cell r="A425">
            <v>60000298</v>
          </cell>
          <cell r="B425" t="str">
            <v>Определение массовой доли бензойной кислоты в пищевых продуктах</v>
          </cell>
          <cell r="C425">
            <v>3</v>
          </cell>
        </row>
        <row r="426">
          <cell r="A426">
            <v>60000299</v>
          </cell>
          <cell r="B426" t="str">
            <v>Определение массовой доли щавелевой кислоты в винах и винных материалах</v>
          </cell>
          <cell r="C426">
            <v>3</v>
          </cell>
        </row>
        <row r="427">
          <cell r="A427">
            <v>60000300</v>
          </cell>
          <cell r="B427" t="str">
            <v>Определение массовой доли летучих кислот в винодельческой продукции</v>
          </cell>
          <cell r="C427">
            <v>1.5</v>
          </cell>
        </row>
        <row r="428">
          <cell r="A428">
            <v>60000301</v>
          </cell>
          <cell r="B428" t="str">
            <v>Определение относительной плотности винодельческой продукции</v>
          </cell>
          <cell r="C428">
            <v>0.8</v>
          </cell>
        </row>
        <row r="429">
          <cell r="A429">
            <v>60000302</v>
          </cell>
          <cell r="B429" t="str">
            <v>Определение приведённого экстракта в винодельческой продукции</v>
          </cell>
          <cell r="C429">
            <v>3</v>
          </cell>
        </row>
        <row r="430">
          <cell r="A430">
            <v>60000303</v>
          </cell>
          <cell r="B430" t="str">
            <v>Определение массовой концентрации общей и свободной сернистой кислоты в винодельческой продукции</v>
          </cell>
          <cell r="C430">
            <v>1.5</v>
          </cell>
        </row>
        <row r="431">
          <cell r="A431">
            <v>60000304</v>
          </cell>
          <cell r="B431" t="str">
            <v>Определение массовой доли двуокиси углерода в пиве и безалкогольных напитках</v>
          </cell>
          <cell r="C431">
            <v>0.5</v>
          </cell>
        </row>
        <row r="432">
          <cell r="A432">
            <v>60000305</v>
          </cell>
          <cell r="B432" t="str">
            <v>Определение объемной доли метилового спирта в коньяках</v>
          </cell>
          <cell r="C432">
            <v>3</v>
          </cell>
        </row>
        <row r="433">
          <cell r="A433">
            <v>60000306</v>
          </cell>
          <cell r="B433" t="str">
            <v>Определение массовой доли сероводорода в свежем мясе</v>
          </cell>
          <cell r="C433">
            <v>0.5</v>
          </cell>
        </row>
        <row r="434">
          <cell r="A434">
            <v>60000307</v>
          </cell>
          <cell r="B434" t="str">
            <v>Определение стойкости пива и безалкогольных напитков</v>
          </cell>
          <cell r="C434">
            <v>0.5</v>
          </cell>
        </row>
        <row r="435">
          <cell r="A435">
            <v>60000309</v>
          </cell>
          <cell r="B435" t="str">
            <v>Определение качества термической обработки мясных кулинарных изделий из рубленого мяса</v>
          </cell>
          <cell r="C435">
            <v>1</v>
          </cell>
        </row>
        <row r="436">
          <cell r="A436">
            <v>60000310</v>
          </cell>
          <cell r="B436" t="str">
            <v>Определение массовой доли окисленных веществ во фритюром жире</v>
          </cell>
          <cell r="C436">
            <v>1.1499999999999999</v>
          </cell>
        </row>
        <row r="437">
          <cell r="A437">
            <v>60000311</v>
          </cell>
          <cell r="B437" t="str">
            <v>Определение массовой доли  золы нерастворимой в 10 % соляной кислоте</v>
          </cell>
          <cell r="C437">
            <v>3</v>
          </cell>
        </row>
        <row r="438">
          <cell r="A438">
            <v>60000312</v>
          </cell>
          <cell r="B438" t="str">
            <v>Определение  массовой доли редуцирующих сахаров и сахарозы в мёде</v>
          </cell>
          <cell r="C438">
            <v>3</v>
          </cell>
        </row>
        <row r="439">
          <cell r="A439">
            <v>60000313</v>
          </cell>
          <cell r="B439" t="str">
            <v>Качественное определение гидрокисметилфурфураля (оксиметилфурфурола) в мёде</v>
          </cell>
          <cell r="C439">
            <v>1.5</v>
          </cell>
        </row>
        <row r="440">
          <cell r="A440">
            <v>60000314</v>
          </cell>
          <cell r="B440" t="str">
            <v>Определение диастазного числа в мёде</v>
          </cell>
          <cell r="C440">
            <v>1.5</v>
          </cell>
        </row>
        <row r="441">
          <cell r="A441">
            <v>60000315</v>
          </cell>
          <cell r="B441" t="str">
            <v>Определение содержания механических примесей в меде</v>
          </cell>
          <cell r="C441">
            <v>0.5</v>
          </cell>
        </row>
        <row r="442">
          <cell r="A442">
            <v>60000316</v>
          </cell>
          <cell r="B442" t="str">
            <v>Определение кислотности в меде</v>
          </cell>
          <cell r="C442">
            <v>0.65</v>
          </cell>
        </row>
        <row r="443">
          <cell r="A443">
            <v>60000317</v>
          </cell>
          <cell r="B443" t="str">
            <v>Определение никеля, хрома в табачных изделиях</v>
          </cell>
          <cell r="C443">
            <v>2.5</v>
          </cell>
        </row>
        <row r="444">
          <cell r="A444">
            <v>60000318</v>
          </cell>
          <cell r="B444" t="str">
            <v xml:space="preserve">Определение массовой доли хлеба в кулинарных изделиях и полуфабрикатах из рубленого мяса </v>
          </cell>
          <cell r="C444">
            <v>3</v>
          </cell>
        </row>
        <row r="445">
          <cell r="A445">
            <v>60000319</v>
          </cell>
          <cell r="B445" t="str">
            <v>Определение растворимости яичного порошка</v>
          </cell>
          <cell r="C445">
            <v>2.5</v>
          </cell>
        </row>
        <row r="446">
          <cell r="A446">
            <v>60000320</v>
          </cell>
          <cell r="B446" t="str">
            <v>Определение наличия продуктов первичного распада белков в бульоне</v>
          </cell>
          <cell r="C446">
            <v>1</v>
          </cell>
        </row>
        <row r="447">
          <cell r="A447">
            <v>60000321</v>
          </cell>
          <cell r="B447" t="str">
            <v>Определение перекисного числа в свежем мясе птицы</v>
          </cell>
          <cell r="C447">
            <v>1.5</v>
          </cell>
        </row>
        <row r="448">
          <cell r="A448">
            <v>60000322</v>
          </cell>
          <cell r="B448" t="str">
            <v>Определение плотности молочной продукции</v>
          </cell>
          <cell r="C448">
            <v>0.25</v>
          </cell>
        </row>
        <row r="449">
          <cell r="A449">
            <v>60000323</v>
          </cell>
          <cell r="B449" t="str">
            <v>Определение индекса растворимости в молочной продукции</v>
          </cell>
          <cell r="C449">
            <v>0.87</v>
          </cell>
        </row>
        <row r="450">
          <cell r="A450">
            <v>60000324</v>
          </cell>
          <cell r="B450" t="str">
            <v>Определение щелочности в кондитерских изделиях</v>
          </cell>
          <cell r="C450">
            <v>1.5</v>
          </cell>
        </row>
        <row r="451">
          <cell r="A451">
            <v>60000325</v>
          </cell>
          <cell r="B451" t="str">
            <v>Определение массовой доли бензапирена в пищевых продуктах   методом высокоэффективной хроматографии</v>
          </cell>
          <cell r="C451">
            <v>14.4</v>
          </cell>
        </row>
        <row r="452">
          <cell r="A452">
            <v>60000326</v>
          </cell>
          <cell r="B452" t="str">
            <v>Определение  массовой доли N-нитрозаминов в продовольственном сырье и пищевых продуктах методом.</v>
          </cell>
          <cell r="C452">
            <v>14.9</v>
          </cell>
        </row>
        <row r="453">
          <cell r="A453">
            <v>60000327</v>
          </cell>
          <cell r="B453" t="str">
            <v>Определение подлинности водки</v>
          </cell>
          <cell r="C453">
            <v>8.4</v>
          </cell>
        </row>
        <row r="454">
          <cell r="A454">
            <v>60000328</v>
          </cell>
          <cell r="B454" t="str">
            <v>Газохроматографический метод определения  содержания токсичных микропримесей</v>
          </cell>
          <cell r="C454">
            <v>1.5</v>
          </cell>
        </row>
        <row r="455">
          <cell r="A455">
            <v>60000330</v>
          </cell>
          <cell r="B455" t="str">
            <v>Определение йода в поваренной соли</v>
          </cell>
          <cell r="C455">
            <v>1.75</v>
          </cell>
        </row>
        <row r="456">
          <cell r="A456">
            <v>60000331</v>
          </cell>
          <cell r="B456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6">
            <v>1.5</v>
          </cell>
        </row>
        <row r="457">
          <cell r="A457">
            <v>60000604</v>
          </cell>
          <cell r="B457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7">
            <v>3.5</v>
          </cell>
        </row>
        <row r="458">
          <cell r="A458">
            <v>60000402</v>
          </cell>
          <cell r="B458" t="str">
            <v>Определение альдегидов в винах, коньяках и коньячных спиртах по ГОСТ 12280-75</v>
          </cell>
          <cell r="C458">
            <v>3</v>
          </cell>
        </row>
        <row r="459">
          <cell r="A459">
            <v>60000403</v>
          </cell>
          <cell r="B459" t="str">
            <v>Определение средних эфиров в коньяках и коньячных спиртах по ГОСТ 14139-76</v>
          </cell>
          <cell r="C459">
            <v>2.25</v>
          </cell>
        </row>
        <row r="460">
          <cell r="A460">
            <v>60000404</v>
          </cell>
          <cell r="B460" t="str">
            <v>Определение высших спиртов  в коньяках и коньячных спиртах</v>
          </cell>
          <cell r="C460">
            <v>4.5</v>
          </cell>
        </row>
        <row r="461">
          <cell r="A461">
            <v>60000405</v>
          </cell>
          <cell r="B461" t="str">
            <v xml:space="preserve">Определение содержания гидроксиметилфурфураля (оксиметилфурфурола) в мёде </v>
          </cell>
          <cell r="C461">
            <v>3</v>
          </cell>
        </row>
        <row r="462">
          <cell r="A462">
            <v>60000605</v>
          </cell>
          <cell r="B462" t="str">
            <v>Определение содержания нитратов в продуктах переработки плодов и овощей</v>
          </cell>
          <cell r="C462">
            <v>4.67</v>
          </cell>
        </row>
        <row r="463">
          <cell r="A463">
            <v>60001005</v>
          </cell>
          <cell r="B463" t="str">
            <v>Определение содержания витамина В1 в продовольственном сырье, пищевых продуктах</v>
          </cell>
          <cell r="C463">
            <v>5</v>
          </cell>
        </row>
        <row r="464">
          <cell r="A464">
            <v>60001006</v>
          </cell>
          <cell r="B464" t="str">
            <v>Определение содержания витамина В2  в продовольственном сырье, пищевых продуктах</v>
          </cell>
          <cell r="C464">
            <v>5</v>
          </cell>
        </row>
        <row r="465">
          <cell r="A465">
            <v>60001007</v>
          </cell>
          <cell r="B465" t="str">
            <v>Определение оксиметилфурфурола в продуктах переработки плодов и овощей.</v>
          </cell>
          <cell r="C465">
            <v>4.63</v>
          </cell>
        </row>
        <row r="466">
          <cell r="A466">
            <v>60000750</v>
          </cell>
          <cell r="B466" t="str">
            <v>Определение влажности в муке</v>
          </cell>
          <cell r="C466">
            <v>1.33</v>
          </cell>
        </row>
        <row r="467">
          <cell r="A467">
            <v>60000751</v>
          </cell>
          <cell r="B467" t="str">
            <v>Определение зольности в муке</v>
          </cell>
          <cell r="C467">
            <v>5.33</v>
          </cell>
        </row>
        <row r="468">
          <cell r="A468">
            <v>60000752</v>
          </cell>
          <cell r="B468" t="str">
            <v>Определение минеральной примеси в муке</v>
          </cell>
          <cell r="C468">
            <v>0.5</v>
          </cell>
        </row>
        <row r="469">
          <cell r="A469">
            <v>60000753</v>
          </cell>
          <cell r="B469" t="str">
            <v>Определение количества и качества клейковины в муке</v>
          </cell>
          <cell r="C469">
            <v>2</v>
          </cell>
        </row>
        <row r="470">
          <cell r="A470">
            <v>60000754</v>
          </cell>
          <cell r="B470" t="str">
            <v>Определение крупности помола в муке, степени помола в натуральном кофе</v>
          </cell>
          <cell r="C470">
            <v>1.5</v>
          </cell>
        </row>
        <row r="471">
          <cell r="A471">
            <v>60000755</v>
          </cell>
          <cell r="B471" t="str">
            <v>Определение зараженности и загрязненности вредителями в муке, крупах</v>
          </cell>
          <cell r="C471">
            <v>0.5</v>
          </cell>
        </row>
        <row r="472">
          <cell r="A472">
            <v>60000756</v>
          </cell>
          <cell r="B472" t="str">
            <v>Определение белизны в муке</v>
          </cell>
          <cell r="C472">
            <v>2</v>
          </cell>
        </row>
        <row r="473">
          <cell r="A473">
            <v>60000757</v>
          </cell>
          <cell r="B473" t="str">
            <v>Определение числа падений муке</v>
          </cell>
          <cell r="C473">
            <v>2</v>
          </cell>
        </row>
        <row r="474">
          <cell r="A474">
            <v>60000758</v>
          </cell>
          <cell r="B474" t="str">
            <v>Определение органолептических показателей в муке</v>
          </cell>
          <cell r="C474">
            <v>1</v>
          </cell>
        </row>
        <row r="475">
          <cell r="A475">
            <v>60000759</v>
          </cell>
          <cell r="B475" t="str">
            <v>Пробная выпечка с определением зараженности возбудителем "картофельной болезни" хлеба</v>
          </cell>
          <cell r="C475">
            <v>3</v>
          </cell>
        </row>
        <row r="476">
          <cell r="A476">
            <v>60000762</v>
          </cell>
          <cell r="B476" t="str">
            <v>Определение органолептических показателей в хлебобулочных изделиях</v>
          </cell>
          <cell r="C476">
            <v>0.5</v>
          </cell>
        </row>
        <row r="477">
          <cell r="A477">
            <v>60000763</v>
          </cell>
          <cell r="B477" t="str">
            <v>Определение влажности в хлебобулочных изделиях</v>
          </cell>
          <cell r="C477">
            <v>1.5</v>
          </cell>
        </row>
        <row r="478">
          <cell r="A478">
            <v>60000764</v>
          </cell>
          <cell r="B478" t="str">
            <v>Определение кислотности в хлебобулочных изделиях</v>
          </cell>
          <cell r="C478">
            <v>1.92</v>
          </cell>
        </row>
        <row r="479">
          <cell r="A479">
            <v>60000766</v>
          </cell>
          <cell r="B479" t="str">
            <v>Определение пористости в хлебобулочных изделиях</v>
          </cell>
          <cell r="C479">
            <v>1.33</v>
          </cell>
        </row>
        <row r="480">
          <cell r="A480">
            <v>60001303</v>
          </cell>
          <cell r="B480" t="str">
            <v>Определение меламина в молоке, молочных продуктах, БАДах, продукции детского питания.</v>
          </cell>
          <cell r="C480">
            <v>2.7</v>
          </cell>
        </row>
        <row r="481">
          <cell r="A481">
            <v>60001304</v>
          </cell>
          <cell r="B481" t="str">
            <v>Определение кислотного числа жира в муке и зерне</v>
          </cell>
          <cell r="C481">
            <v>3.75</v>
          </cell>
        </row>
        <row r="482">
          <cell r="A482">
            <v>60001305</v>
          </cell>
          <cell r="B482" t="str">
            <v>Определение доброкачественности ядра в крупах</v>
          </cell>
          <cell r="C482">
            <v>2</v>
          </cell>
        </row>
        <row r="483">
          <cell r="A483">
            <v>60001306</v>
          </cell>
          <cell r="B483" t="str">
            <v>Определение сорной примеси в крупах и пищевых продуктах</v>
          </cell>
          <cell r="C483">
            <v>1</v>
          </cell>
        </row>
        <row r="484">
          <cell r="A484">
            <v>60001307</v>
          </cell>
          <cell r="B484" t="str">
            <v>Определение примесей растительного происхождения, органических примесейв продовольственном сырье и пищевых продуктах</v>
          </cell>
          <cell r="C484">
            <v>0.5</v>
          </cell>
        </row>
        <row r="485">
          <cell r="A485">
            <v>60001308</v>
          </cell>
          <cell r="B485" t="str">
            <v>Определение нешелушенных ядер в крупах</v>
          </cell>
          <cell r="C485">
            <v>0.7</v>
          </cell>
        </row>
        <row r="486">
          <cell r="A486">
            <v>60001309</v>
          </cell>
          <cell r="B486" t="str">
            <v>Определение влаги при размораживании мяса кур.</v>
          </cell>
          <cell r="C486">
            <v>1.5</v>
          </cell>
        </row>
        <row r="487">
          <cell r="A487">
            <v>60001310</v>
          </cell>
          <cell r="B487" t="str">
            <v>Определение витамина РР в муке, хлебе и х/булочных изделиях пшеничных витаминизированных</v>
          </cell>
          <cell r="C487">
            <v>6</v>
          </cell>
        </row>
        <row r="488">
          <cell r="A488">
            <v>60001311</v>
          </cell>
          <cell r="B488" t="str">
            <v>Определение витамина А в продуктах питания</v>
          </cell>
          <cell r="C488">
            <v>8</v>
          </cell>
        </row>
        <row r="489">
          <cell r="A489">
            <v>60000768</v>
          </cell>
          <cell r="B489" t="str">
            <v>Определение органолептических показателей в макаронных изделиях</v>
          </cell>
          <cell r="C489">
            <v>0.5</v>
          </cell>
        </row>
        <row r="490">
          <cell r="A490">
            <v>60000769</v>
          </cell>
          <cell r="B490" t="str">
            <v>Определение влажности в макаронных изделиях</v>
          </cell>
          <cell r="C490">
            <v>1.5</v>
          </cell>
        </row>
        <row r="491">
          <cell r="A491">
            <v>60000770</v>
          </cell>
          <cell r="B491" t="str">
            <v>Определение кислотности в макаронных изделиях</v>
          </cell>
          <cell r="C491">
            <v>1.9</v>
          </cell>
        </row>
        <row r="492">
          <cell r="A492">
            <v>60000771</v>
          </cell>
          <cell r="B492" t="str">
            <v>Определение металло магнитных примесей в макаронных изделиях</v>
          </cell>
          <cell r="C492">
            <v>1</v>
          </cell>
        </row>
        <row r="493">
          <cell r="A493">
            <v>60000772</v>
          </cell>
          <cell r="B493" t="str">
            <v>Определение Т-2 токсина в муке и хлебобулочных изделиях</v>
          </cell>
          <cell r="C493">
            <v>6</v>
          </cell>
        </row>
        <row r="494">
          <cell r="A494">
            <v>60000773</v>
          </cell>
          <cell r="B494" t="str">
            <v>Определение сохранности формы сваренных макаронных изделий</v>
          </cell>
          <cell r="C494">
            <v>0.67</v>
          </cell>
        </row>
        <row r="495">
          <cell r="A495">
            <v>60000774</v>
          </cell>
          <cell r="B495" t="str">
            <v>Определение сухого вещества, перешедшего в варочную воду( макаронные изделия)</v>
          </cell>
          <cell r="C495">
            <v>3</v>
          </cell>
        </row>
        <row r="496">
          <cell r="A496">
            <v>60000775</v>
          </cell>
          <cell r="B496" t="str">
            <v>Определение наличия лома и крошки в макаронных и хлебобулочных изделиях</v>
          </cell>
          <cell r="C496">
            <v>0.5</v>
          </cell>
        </row>
        <row r="497">
          <cell r="A497">
            <v>60000776</v>
          </cell>
          <cell r="B497" t="str">
            <v>Определение намокаемости и набухаемости в кондитерских и хлебобулочных изделиях</v>
          </cell>
          <cell r="C497">
            <v>0.67</v>
          </cell>
        </row>
        <row r="498">
          <cell r="A498">
            <v>60000777</v>
          </cell>
          <cell r="B498" t="str">
            <v>Определение автолитичной активности муки</v>
          </cell>
          <cell r="C498">
            <v>2.17</v>
          </cell>
        </row>
        <row r="499">
          <cell r="A499">
            <v>60000003</v>
          </cell>
          <cell r="B499" t="str">
            <v>Определение анизидивного числа в растительных маслах</v>
          </cell>
          <cell r="C499">
            <v>1.5</v>
          </cell>
        </row>
        <row r="500">
          <cell r="A500">
            <v>60001313</v>
          </cell>
          <cell r="B500" t="str">
            <v>Определение цветного числа в маслах растительных</v>
          </cell>
          <cell r="C500">
            <v>0.5</v>
          </cell>
        </row>
        <row r="501">
          <cell r="A501">
            <v>60001314</v>
          </cell>
          <cell r="B501" t="str">
            <v>Определение мыла  в маслах растительных (качественная реакция)</v>
          </cell>
          <cell r="C501">
            <v>0.5</v>
          </cell>
        </row>
        <row r="502">
          <cell r="A502">
            <v>60001315</v>
          </cell>
          <cell r="B502" t="str">
            <v>Определение содержания магния в пищевых продуктах методом атомно абсорбционной спектрометрии</v>
          </cell>
          <cell r="C502">
            <v>4.5999999999999996</v>
          </cell>
        </row>
        <row r="503">
          <cell r="A503">
            <v>60001316</v>
          </cell>
          <cell r="B503" t="str">
            <v>Определение содержания кальция в пищевых продуктах методом атомно абсорбционной спектрометрии</v>
          </cell>
          <cell r="C503">
            <v>4.5999999999999996</v>
          </cell>
        </row>
        <row r="504">
          <cell r="A504">
            <v>60001317</v>
          </cell>
          <cell r="B504" t="str">
            <v>Определение содержания калия в пищевых продуктах методом атомно абсорбционной спектрометрии</v>
          </cell>
          <cell r="C504">
            <v>4.5999999999999996</v>
          </cell>
        </row>
        <row r="505">
          <cell r="A505">
            <v>60001318</v>
          </cell>
          <cell r="B505" t="str">
            <v>Определение содержания натрия в пищевых продуктах методом атомно абсорбционной спектрометрии</v>
          </cell>
          <cell r="C505">
            <v>4.5999999999999996</v>
          </cell>
        </row>
        <row r="506">
          <cell r="A506">
            <v>60011108</v>
          </cell>
          <cell r="B506" t="str">
            <v>Определение массовой доли клетчатки в мясокостной муке</v>
          </cell>
          <cell r="C506">
            <v>1</v>
          </cell>
        </row>
        <row r="507">
          <cell r="A507">
            <v>60000683</v>
          </cell>
          <cell r="B507" t="str">
            <v>Изделия кондитерские. Методика определения массовой доли общей сернистой кислоты</v>
          </cell>
          <cell r="C507">
            <v>5</v>
          </cell>
        </row>
        <row r="508">
          <cell r="A508">
            <v>60000684</v>
          </cell>
          <cell r="B508" t="str">
            <v>Кофепродукты. Методика выполнения измерений массовой доли кофеина</v>
          </cell>
          <cell r="C508">
            <v>3.5</v>
          </cell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при 20 град.</v>
          </cell>
          <cell r="C510">
            <v>0.17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0.25</v>
          </cell>
        </row>
        <row r="512">
          <cell r="A512">
            <v>60000335</v>
          </cell>
          <cell r="B512" t="str">
            <v>Определение цветности питьевой воды</v>
          </cell>
          <cell r="C512">
            <v>0.42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0.25</v>
          </cell>
        </row>
        <row r="514">
          <cell r="A514">
            <v>60000337</v>
          </cell>
          <cell r="B514" t="str">
            <v>Определение мутности питьевой воды</v>
          </cell>
          <cell r="C514">
            <v>0.75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</v>
          </cell>
          <cell r="C516">
            <v>0.33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1.25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1.17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1.42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2.17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2.92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1.25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1.83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1.83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</v>
          </cell>
        </row>
        <row r="533">
          <cell r="A533">
            <v>60000398</v>
          </cell>
          <cell r="B533" t="str">
            <v>Определение селена в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</v>
          </cell>
          <cell r="C535">
            <v>1.33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питьевой воде</v>
          </cell>
          <cell r="C537">
            <v>2.25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1.58</v>
          </cell>
        </row>
        <row r="539">
          <cell r="A539">
            <v>60000368</v>
          </cell>
          <cell r="B539" t="str">
            <v>Определение меди, цинка, свинца, кадмия в питьевой воде атомно-абсорбционным методом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0.75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</v>
          </cell>
        </row>
        <row r="544">
          <cell r="A544">
            <v>60000421</v>
          </cell>
          <cell r="B544" t="str">
            <v>Определение бария в питьевой воде</v>
          </cell>
          <cell r="C544">
            <v>5</v>
          </cell>
        </row>
        <row r="545">
          <cell r="A545">
            <v>60000662</v>
          </cell>
          <cell r="B545" t="str">
            <v>Определение кремния (силикатов) в питьевой воде</v>
          </cell>
          <cell r="C545">
            <v>0.5</v>
          </cell>
        </row>
        <row r="546">
          <cell r="A546">
            <v>60000669</v>
          </cell>
          <cell r="B546" t="str">
            <v>Определение содержания летучих галогенорганических соединений, суммы трепаламеталлов в питьевой воде и воде бассейнов</v>
          </cell>
          <cell r="C546">
            <v>5</v>
          </cell>
        </row>
        <row r="547">
          <cell r="A547">
            <v>60001017</v>
          </cell>
          <cell r="B547" t="str">
            <v>Определение остаточного количества флокулянта ВПК 402 в питьевой воде</v>
          </cell>
          <cell r="C547">
            <v>1.17</v>
          </cell>
        </row>
        <row r="548">
          <cell r="A548">
            <v>60000383</v>
          </cell>
          <cell r="B548" t="str">
            <v>Определение щелочности питьевой воды</v>
          </cell>
          <cell r="C548">
            <v>0.75</v>
          </cell>
        </row>
        <row r="549">
          <cell r="A549">
            <v>60000393</v>
          </cell>
          <cell r="B549" t="str">
            <v>Определение цианидов в питьевой воде</v>
          </cell>
          <cell r="C549">
            <v>2</v>
          </cell>
        </row>
        <row r="550">
          <cell r="A550">
            <v>60000406</v>
          </cell>
          <cell r="B550" t="str">
            <v>Определение БПК-5 в питьевой воде</v>
          </cell>
          <cell r="C550">
            <v>1.75</v>
          </cell>
        </row>
        <row r="551">
          <cell r="A551">
            <v>60000407</v>
          </cell>
          <cell r="B551" t="str">
            <v>Определение растворённого кислорода в питьевой воде</v>
          </cell>
          <cell r="C551">
            <v>0.75</v>
          </cell>
        </row>
        <row r="552">
          <cell r="A552">
            <v>60000409</v>
          </cell>
          <cell r="B552" t="str">
            <v>Определение полифосфатов в питьевой воде</v>
          </cell>
          <cell r="C552">
            <v>1.17</v>
          </cell>
        </row>
        <row r="553">
          <cell r="A553">
            <v>60000410</v>
          </cell>
          <cell r="B553" t="str">
            <v>Определение остаточного свободного активного хлора в питьевой воде и воде бассейнов</v>
          </cell>
          <cell r="C553">
            <v>0.92</v>
          </cell>
        </row>
        <row r="554">
          <cell r="A554">
            <v>60000411</v>
          </cell>
          <cell r="B554" t="str">
            <v>Определение хрома Ш в питьевой воде</v>
          </cell>
          <cell r="C554">
            <v>1.58</v>
          </cell>
        </row>
        <row r="555">
          <cell r="A555">
            <v>60000412</v>
          </cell>
          <cell r="B555" t="str">
            <v>Определение  кальция в питьевой воде</v>
          </cell>
          <cell r="C555">
            <v>0.67</v>
          </cell>
        </row>
        <row r="556">
          <cell r="A556">
            <v>60000413</v>
          </cell>
          <cell r="B556" t="str">
            <v>Определение магния в питьевой воде</v>
          </cell>
          <cell r="C556">
            <v>0.33</v>
          </cell>
        </row>
        <row r="557">
          <cell r="A557">
            <v>60000414</v>
          </cell>
          <cell r="B557" t="str">
            <v>Определение суммы калия и натрия в питьевой воде</v>
          </cell>
          <cell r="C557">
            <v>1.5</v>
          </cell>
        </row>
        <row r="558">
          <cell r="A558">
            <v>60000415</v>
          </cell>
          <cell r="B558" t="str">
            <v>Определение суммы солевого остатка в питьевой воде</v>
          </cell>
          <cell r="C558">
            <v>0.33</v>
          </cell>
        </row>
        <row r="559">
          <cell r="A559">
            <v>60000417</v>
          </cell>
          <cell r="B559" t="str">
            <v>Определение электропроводности в дистиллированной воде</v>
          </cell>
          <cell r="C559">
            <v>1</v>
          </cell>
        </row>
        <row r="560">
          <cell r="A560">
            <v>60000418</v>
          </cell>
          <cell r="B560" t="str">
            <v>Определение йода в питьевой воде</v>
          </cell>
          <cell r="C560">
            <v>1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кальций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1.4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2.1800000000000002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72">
            <v>2.25</v>
          </cell>
        </row>
        <row r="573">
          <cell r="A573">
            <v>60000014</v>
          </cell>
          <cell r="B573" t="str">
            <v>Определение магния в питьевой воде (при условии, что заказаны показатели жесткость и кальций)</v>
          </cell>
          <cell r="C573">
            <v>2.33</v>
          </cell>
        </row>
        <row r="574">
          <cell r="A574">
            <v>60000015</v>
          </cell>
          <cell r="B574" t="str">
            <v>Определение суммы солевого остатка в питьевой воде (при условии, что не заказаны показатели солевого состава)</v>
          </cell>
          <cell r="C574">
            <v>6.42</v>
          </cell>
        </row>
        <row r="575">
          <cell r="A575">
            <v>60000017</v>
          </cell>
          <cell r="B575" t="str">
            <v>Определение суммы калия и натрия в питьевой воде (при условии, что не заказан солевой состав)</v>
          </cell>
          <cell r="C575">
            <v>6.08</v>
          </cell>
        </row>
        <row r="576">
          <cell r="A576">
            <v>60000228</v>
          </cell>
          <cell r="B576" t="str">
            <v>Исследование дез. средства на основе перекиси водорода</v>
          </cell>
          <cell r="C576">
            <v>0.95</v>
          </cell>
        </row>
        <row r="577">
          <cell r="A577">
            <v>60000419</v>
          </cell>
          <cell r="B577" t="str">
            <v xml:space="preserve">Исследование дезсредств на содержание АДВ </v>
          </cell>
          <cell r="C577">
            <v>1.08</v>
          </cell>
        </row>
        <row r="578">
          <cell r="A578">
            <v>60000420</v>
          </cell>
          <cell r="B578" t="str">
            <v>Исследование дез.средства N,N-бис (3-аминопропил) додециламина</v>
          </cell>
          <cell r="C578">
            <v>0.95</v>
          </cell>
        </row>
        <row r="579">
          <cell r="A579">
            <v>60000230</v>
          </cell>
          <cell r="B579" t="str">
            <v>Исследование дез. средства на основе ЧАС (алкил диметил бензинаммония хлорида)</v>
          </cell>
          <cell r="C579">
            <v>0.95</v>
          </cell>
        </row>
        <row r="580">
          <cell r="A580">
            <v>60000422</v>
          </cell>
          <cell r="B580" t="str">
            <v>Исследование дезинфицирующих средств на щелочные компоненты</v>
          </cell>
          <cell r="C580">
            <v>0.95</v>
          </cell>
        </row>
        <row r="581">
          <cell r="A581">
            <v>60001018</v>
          </cell>
          <cell r="B581" t="str">
            <v>Определение прозрачности, цвета, запаха, вкуса в минеральной воде</v>
          </cell>
          <cell r="C581">
            <v>1</v>
          </cell>
        </row>
        <row r="582">
          <cell r="A582">
            <v>60001019</v>
          </cell>
          <cell r="B582" t="str">
            <v>Определение гидрокарбонат-ион (щелочность) в минеральной и питьевой воде</v>
          </cell>
          <cell r="C582">
            <v>0.75</v>
          </cell>
        </row>
        <row r="583">
          <cell r="A583">
            <v>60000433</v>
          </cell>
          <cell r="B583" t="str">
            <v>Определение РН  в минеральной воде</v>
          </cell>
          <cell r="C583">
            <v>0.33</v>
          </cell>
        </row>
        <row r="584">
          <cell r="A584">
            <v>60000434</v>
          </cell>
          <cell r="B584" t="str">
            <v>Определение окисляемости в минеральной воде</v>
          </cell>
          <cell r="C584">
            <v>1</v>
          </cell>
        </row>
        <row r="585">
          <cell r="A585">
            <v>60000449</v>
          </cell>
          <cell r="B585" t="str">
            <v>Определение кальция в минеральной воде</v>
          </cell>
          <cell r="C585">
            <v>0.67</v>
          </cell>
        </row>
        <row r="586">
          <cell r="A586">
            <v>60000450</v>
          </cell>
          <cell r="B586" t="str">
            <v>Определение магния в минеральной воде</v>
          </cell>
          <cell r="C586">
            <v>0.67</v>
          </cell>
        </row>
        <row r="587">
          <cell r="A587">
            <v>60000437</v>
          </cell>
          <cell r="B587" t="str">
            <v>Определение фтора в минеральной воде</v>
          </cell>
          <cell r="C587">
            <v>2.25</v>
          </cell>
        </row>
        <row r="588">
          <cell r="A588">
            <v>60000438</v>
          </cell>
          <cell r="B588" t="str">
            <v>Определение железа в минеральной воде</v>
          </cell>
          <cell r="C588">
            <v>1</v>
          </cell>
        </row>
        <row r="589">
          <cell r="A589">
            <v>60000439</v>
          </cell>
          <cell r="B589" t="str">
            <v>Определение аммиака в минеральной воде</v>
          </cell>
          <cell r="C589">
            <v>0.75</v>
          </cell>
        </row>
        <row r="590">
          <cell r="A590">
            <v>60000440</v>
          </cell>
          <cell r="B590" t="str">
            <v>Определение нитритов в минеральной воде</v>
          </cell>
          <cell r="C590">
            <v>1</v>
          </cell>
        </row>
        <row r="591">
          <cell r="A591">
            <v>60000441</v>
          </cell>
          <cell r="B591" t="str">
            <v>Определение нитратов в минеральной воде</v>
          </cell>
          <cell r="C591">
            <v>1.83</v>
          </cell>
        </row>
        <row r="592">
          <cell r="A592">
            <v>60000442</v>
          </cell>
          <cell r="B592" t="str">
            <v>Определение хлоридов в минеральной воде</v>
          </cell>
          <cell r="C592">
            <v>1.33</v>
          </cell>
        </row>
        <row r="593">
          <cell r="A593">
            <v>60000451</v>
          </cell>
          <cell r="B593" t="str">
            <v>Определение суммы калия и натрия в минеральной  воде</v>
          </cell>
          <cell r="C593">
            <v>1.5</v>
          </cell>
        </row>
        <row r="594">
          <cell r="A594">
            <v>60000453</v>
          </cell>
          <cell r="B594" t="str">
            <v>Исследование минеральной  и питьевой воды, расфасованной в емкости, на углекислый газ</v>
          </cell>
          <cell r="C594">
            <v>2</v>
          </cell>
        </row>
        <row r="595">
          <cell r="A595">
            <v>60000454</v>
          </cell>
          <cell r="B595" t="str">
            <v>Исследование минеральной и питьевой воды на серебро</v>
          </cell>
          <cell r="C595">
            <v>5</v>
          </cell>
        </row>
        <row r="596">
          <cell r="A596">
            <v>60000455</v>
          </cell>
          <cell r="B596" t="str">
            <v>Исследование минеральной и питьевой воды на бромиды</v>
          </cell>
          <cell r="C596">
            <v>1.5</v>
          </cell>
        </row>
        <row r="597">
          <cell r="A597">
            <v>60000457</v>
          </cell>
          <cell r="B597" t="str">
            <v xml:space="preserve">Определение общей минерализации </v>
          </cell>
          <cell r="C597">
            <v>6.58</v>
          </cell>
        </row>
        <row r="598">
          <cell r="A598">
            <v>60000443</v>
          </cell>
          <cell r="B598" t="str">
            <v>Определение сульфатов в минеральной воде</v>
          </cell>
          <cell r="C598">
            <v>1.5</v>
          </cell>
        </row>
        <row r="599">
          <cell r="A599">
            <v>60000445</v>
          </cell>
          <cell r="B599" t="str">
            <v>Определение мышьяка в минеральной воде</v>
          </cell>
          <cell r="C599">
            <v>1.83</v>
          </cell>
        </row>
        <row r="600">
          <cell r="A600">
            <v>60000446</v>
          </cell>
          <cell r="B600" t="str">
            <v>Определение меди, цинка, свинца, кадмия  в минеральной воде атомно-абсорбционным методом</v>
          </cell>
          <cell r="C600">
            <v>4</v>
          </cell>
        </row>
        <row r="601">
          <cell r="A601">
            <v>60000447</v>
          </cell>
          <cell r="B601" t="str">
            <v>Определение никеля в минеральной воде атомно-абсорбционным методом</v>
          </cell>
          <cell r="C601">
            <v>1</v>
          </cell>
        </row>
        <row r="602">
          <cell r="A602">
            <v>60000448</v>
          </cell>
          <cell r="B602" t="str">
            <v>Определение кобальта в минеральной воде атомно-абсорбционным методом</v>
          </cell>
          <cell r="C602">
            <v>1</v>
          </cell>
        </row>
        <row r="603">
          <cell r="A603">
            <v>60000444</v>
          </cell>
          <cell r="B603" t="str">
            <v>Определение ртути в минеральной воде</v>
          </cell>
          <cell r="C603">
            <v>2</v>
          </cell>
        </row>
        <row r="604">
          <cell r="A604">
            <v>60000663</v>
          </cell>
          <cell r="B604" t="str">
            <v>Определение в горячей воде систем централизованного горячего водоснабжения температуры</v>
          </cell>
          <cell r="C604">
            <v>0.45</v>
          </cell>
        </row>
        <row r="605">
          <cell r="A605">
            <v>60001008</v>
          </cell>
          <cell r="B605" t="str">
            <v>Измерение массовой концентрации формальдегида в флуориметрическим методом на анализаторе жидкости "Флюорат - 02"</v>
          </cell>
          <cell r="C605">
            <v>3.3</v>
          </cell>
        </row>
        <row r="606">
          <cell r="A606">
            <v>60000338</v>
          </cell>
          <cell r="B606" t="str">
            <v>Определение РН сточной воды.</v>
          </cell>
          <cell r="C606">
            <v>0.41</v>
          </cell>
        </row>
        <row r="607">
          <cell r="A607">
            <v>60000339</v>
          </cell>
          <cell r="B607" t="str">
            <v>Определение сухого остатка сточной воды.</v>
          </cell>
          <cell r="C607">
            <v>2.25</v>
          </cell>
        </row>
        <row r="608">
          <cell r="A608">
            <v>60000340</v>
          </cell>
          <cell r="B608" t="str">
            <v>Определение железа общего в сточной воде.</v>
          </cell>
          <cell r="C608">
            <v>2.5</v>
          </cell>
        </row>
        <row r="609">
          <cell r="A609">
            <v>60000341</v>
          </cell>
          <cell r="B609" t="str">
            <v>Определение аммиака в сточной воде.</v>
          </cell>
          <cell r="C609">
            <v>3.58</v>
          </cell>
        </row>
        <row r="610">
          <cell r="A610">
            <v>60000342</v>
          </cell>
          <cell r="B610" t="str">
            <v>Определение нитритов в сточной воде.</v>
          </cell>
          <cell r="C610">
            <v>1.5</v>
          </cell>
        </row>
        <row r="611">
          <cell r="A611">
            <v>60000343</v>
          </cell>
          <cell r="B611" t="str">
            <v>Определение нитратов в сточной воде.</v>
          </cell>
          <cell r="C611">
            <v>2.33</v>
          </cell>
        </row>
        <row r="612">
          <cell r="A612">
            <v>60000344</v>
          </cell>
          <cell r="B612" t="str">
            <v>Определение хлоридов в сточной воде.</v>
          </cell>
          <cell r="C612">
            <v>5.16</v>
          </cell>
        </row>
        <row r="613">
          <cell r="A613">
            <v>60000345</v>
          </cell>
          <cell r="B613" t="str">
            <v>Определение сульфатов в сточной воде.</v>
          </cell>
          <cell r="C613">
            <v>4.66</v>
          </cell>
        </row>
        <row r="614">
          <cell r="A614">
            <v>60000346</v>
          </cell>
          <cell r="B614" t="str">
            <v>Определение нефтепродуктов в сточной воде</v>
          </cell>
          <cell r="C614">
            <v>3</v>
          </cell>
        </row>
        <row r="615">
          <cell r="A615">
            <v>60000347</v>
          </cell>
          <cell r="B615" t="str">
            <v xml:space="preserve">Определение фенолов в сточной воде </v>
          </cell>
          <cell r="C615">
            <v>3.75</v>
          </cell>
        </row>
        <row r="616">
          <cell r="A616">
            <v>60000348</v>
          </cell>
          <cell r="B616" t="str">
            <v>Определение цианидов в сточной воде</v>
          </cell>
          <cell r="C616">
            <v>4.5</v>
          </cell>
        </row>
        <row r="617">
          <cell r="A617">
            <v>60000349</v>
          </cell>
          <cell r="B617" t="str">
            <v>Определение хрома (+3) в сточной воде</v>
          </cell>
          <cell r="C617">
            <v>1.91</v>
          </cell>
        </row>
        <row r="618">
          <cell r="A618">
            <v>60000350</v>
          </cell>
          <cell r="B618" t="str">
            <v xml:space="preserve">Определение хрома (+6) в сточной воде </v>
          </cell>
          <cell r="C618">
            <v>1.91</v>
          </cell>
        </row>
        <row r="619">
          <cell r="A619">
            <v>60000351</v>
          </cell>
          <cell r="B619" t="str">
            <v>Определение меди цинка, свинца, кадмия  в сточной воде</v>
          </cell>
          <cell r="C619">
            <v>4</v>
          </cell>
        </row>
        <row r="620">
          <cell r="A620">
            <v>60000352</v>
          </cell>
          <cell r="B620" t="str">
            <v xml:space="preserve">Определение никеля в сточной воде </v>
          </cell>
          <cell r="C620">
            <v>3</v>
          </cell>
        </row>
        <row r="621">
          <cell r="A621">
            <v>60000353</v>
          </cell>
          <cell r="B621" t="str">
            <v>Определение кобальта в сточной воде</v>
          </cell>
          <cell r="C621">
            <v>3</v>
          </cell>
        </row>
        <row r="622">
          <cell r="A622">
            <v>60000354</v>
          </cell>
          <cell r="B622" t="str">
            <v>Определение АПАВ в сточной воде</v>
          </cell>
          <cell r="C622">
            <v>2.25</v>
          </cell>
        </row>
        <row r="623">
          <cell r="A623">
            <v>60000355</v>
          </cell>
          <cell r="B623" t="str">
            <v xml:space="preserve">Определение ХПК в сточной воде </v>
          </cell>
          <cell r="C623">
            <v>2.83</v>
          </cell>
        </row>
        <row r="624">
          <cell r="A624">
            <v>60000357</v>
          </cell>
          <cell r="B624" t="str">
            <v xml:space="preserve">Определение БПК - 5 в сточной воде </v>
          </cell>
          <cell r="C624">
            <v>2.25</v>
          </cell>
        </row>
        <row r="625">
          <cell r="A625">
            <v>60000358</v>
          </cell>
          <cell r="B625" t="str">
            <v xml:space="preserve">Определение взвешенных веществ в сточной воде </v>
          </cell>
          <cell r="C625">
            <v>2.84</v>
          </cell>
        </row>
        <row r="626">
          <cell r="A626">
            <v>60000359</v>
          </cell>
          <cell r="B626" t="str">
            <v xml:space="preserve">Определение жира в сточной воде </v>
          </cell>
          <cell r="C626">
            <v>4.75</v>
          </cell>
        </row>
        <row r="627">
          <cell r="A627">
            <v>60000360</v>
          </cell>
          <cell r="B627" t="str">
            <v>Определение ртути в сточной воде</v>
          </cell>
          <cell r="C627">
            <v>3</v>
          </cell>
        </row>
        <row r="628">
          <cell r="A628">
            <v>60000361</v>
          </cell>
          <cell r="B628" t="str">
            <v>Определение фосфатов, полифосфатов в сточной воде</v>
          </cell>
          <cell r="C628">
            <v>2</v>
          </cell>
        </row>
        <row r="629">
          <cell r="A629">
            <v>60000362</v>
          </cell>
          <cell r="B629" t="str">
            <v>Определение марганца в сточной воде</v>
          </cell>
          <cell r="C629">
            <v>4</v>
          </cell>
        </row>
        <row r="630">
          <cell r="A630">
            <v>60000363</v>
          </cell>
          <cell r="B630" t="str">
            <v>Определение стронция в сточной воде</v>
          </cell>
          <cell r="C630">
            <v>3.42</v>
          </cell>
        </row>
        <row r="631">
          <cell r="A631">
            <v>60000660</v>
          </cell>
          <cell r="B631" t="str">
            <v>Определение алюминия в сточной воде</v>
          </cell>
          <cell r="C631">
            <v>4.78</v>
          </cell>
        </row>
        <row r="632">
          <cell r="A632">
            <v>60000458</v>
          </cell>
          <cell r="B632" t="str">
            <v>Определение запаха  природной, сточной воды при 60 град.</v>
          </cell>
          <cell r="C632">
            <v>0.25</v>
          </cell>
        </row>
        <row r="633">
          <cell r="A633">
            <v>60000459</v>
          </cell>
          <cell r="B633" t="str">
            <v>Определение запаха природной, сточной воды при 20 град.</v>
          </cell>
          <cell r="C633">
            <v>0.17</v>
          </cell>
        </row>
        <row r="634">
          <cell r="A634">
            <v>60000460</v>
          </cell>
          <cell r="B634" t="str">
            <v>Определение  окраски природной, сточной воды</v>
          </cell>
          <cell r="C634">
            <v>0.2</v>
          </cell>
        </row>
        <row r="635">
          <cell r="A635">
            <v>60000461</v>
          </cell>
          <cell r="B635" t="str">
            <v>Определение РН природной, сточной воды</v>
          </cell>
          <cell r="C635">
            <v>0.33</v>
          </cell>
        </row>
        <row r="636">
          <cell r="A636">
            <v>60000462</v>
          </cell>
          <cell r="B636" t="str">
            <v>Определение окисляемости природной, сточной воды</v>
          </cell>
          <cell r="C636">
            <v>1.25</v>
          </cell>
        </row>
        <row r="637">
          <cell r="A637">
            <v>60000463</v>
          </cell>
          <cell r="B637" t="str">
            <v>Определение сухого остатка природной, сточной воды</v>
          </cell>
          <cell r="C637">
            <v>1.75</v>
          </cell>
        </row>
        <row r="638">
          <cell r="A638">
            <v>60000464</v>
          </cell>
          <cell r="B638" t="str">
            <v>Определение железа в природной, сточной воде</v>
          </cell>
          <cell r="C638">
            <v>1.17</v>
          </cell>
        </row>
        <row r="639">
          <cell r="A639">
            <v>60000465</v>
          </cell>
          <cell r="B639" t="str">
            <v>Определение аммиака в природной, сточной воде</v>
          </cell>
          <cell r="C639">
            <v>0.75</v>
          </cell>
        </row>
        <row r="640">
          <cell r="A640">
            <v>60000466</v>
          </cell>
          <cell r="B640" t="str">
            <v>Определение нитритов в природной, сточной воде</v>
          </cell>
          <cell r="C640">
            <v>1</v>
          </cell>
        </row>
        <row r="641">
          <cell r="A641">
            <v>60000467</v>
          </cell>
          <cell r="B641" t="str">
            <v>Определение нитратов в природной, сточной воде</v>
          </cell>
          <cell r="C641">
            <v>1.83</v>
          </cell>
        </row>
        <row r="642">
          <cell r="A642">
            <v>60000468</v>
          </cell>
          <cell r="B642" t="str">
            <v>Определение хлоридов в Природной, сточной воде</v>
          </cell>
          <cell r="C642">
            <v>1.33</v>
          </cell>
        </row>
        <row r="643">
          <cell r="A643">
            <v>60000469</v>
          </cell>
          <cell r="B643" t="str">
            <v>Определение сульфатов в природной, сточной воде</v>
          </cell>
          <cell r="C643">
            <v>1.33</v>
          </cell>
        </row>
        <row r="644">
          <cell r="A644">
            <v>60000470</v>
          </cell>
          <cell r="B644" t="str">
            <v>Определение нефтепродуктов в природной, сточной воде</v>
          </cell>
          <cell r="C644">
            <v>2.17</v>
          </cell>
        </row>
        <row r="645">
          <cell r="A645">
            <v>60000471</v>
          </cell>
          <cell r="B645" t="str">
            <v>Определение фенолов в природной, сточной воде</v>
          </cell>
          <cell r="C645">
            <v>2.92</v>
          </cell>
        </row>
        <row r="646">
          <cell r="A646">
            <v>60000472</v>
          </cell>
          <cell r="B646" t="str">
            <v>Определение цианидов в природной, сточной воде</v>
          </cell>
          <cell r="C646">
            <v>2</v>
          </cell>
        </row>
        <row r="647">
          <cell r="A647">
            <v>60000473</v>
          </cell>
          <cell r="B647" t="str">
            <v>Определение хрома в природной, сточной воде</v>
          </cell>
          <cell r="C647">
            <v>1.58</v>
          </cell>
        </row>
        <row r="648">
          <cell r="A648">
            <v>60000474</v>
          </cell>
          <cell r="B648" t="str">
            <v>Определение меди цинка, свинца, кадмия  в природной, сточной воде атомно-абсорбционным методом</v>
          </cell>
          <cell r="C648">
            <v>4</v>
          </cell>
        </row>
        <row r="649">
          <cell r="A649">
            <v>60000475</v>
          </cell>
          <cell r="B649" t="str">
            <v>Определение никеля в природной, сточной воде атомно-абсорбционным методом</v>
          </cell>
          <cell r="C649">
            <v>1</v>
          </cell>
        </row>
        <row r="650">
          <cell r="A650">
            <v>60000476</v>
          </cell>
          <cell r="B650" t="str">
            <v>Определение кобальта в природной, сточной воде атомно-абсорбционным методом</v>
          </cell>
          <cell r="C650">
            <v>1</v>
          </cell>
        </row>
        <row r="651">
          <cell r="A651">
            <v>60000477</v>
          </cell>
          <cell r="B651" t="str">
            <v>Определение СПАВ в природной, сточной воде</v>
          </cell>
          <cell r="C651">
            <v>1.75</v>
          </cell>
        </row>
        <row r="652">
          <cell r="A652">
            <v>60000478</v>
          </cell>
          <cell r="B652" t="str">
            <v>Определение ХПК в природной, сточной воде</v>
          </cell>
          <cell r="C652">
            <v>2.5</v>
          </cell>
        </row>
        <row r="653">
          <cell r="A653">
            <v>60000479</v>
          </cell>
          <cell r="B653" t="str">
            <v>Определение БПК -5 в природной, сточной воде</v>
          </cell>
          <cell r="C653">
            <v>1.75</v>
          </cell>
        </row>
        <row r="654">
          <cell r="A654">
            <v>60000480</v>
          </cell>
          <cell r="B654" t="str">
            <v>Определение остаточного хлора в природной, сточной воде</v>
          </cell>
          <cell r="C654">
            <v>1.4</v>
          </cell>
        </row>
        <row r="655">
          <cell r="A655">
            <v>60000481</v>
          </cell>
          <cell r="B655" t="str">
            <v>Определение взвешенных веществ в природной, сточной воде</v>
          </cell>
          <cell r="C655">
            <v>1.42</v>
          </cell>
        </row>
        <row r="656">
          <cell r="A656">
            <v>60000482</v>
          </cell>
          <cell r="B656" t="str">
            <v>Определение жира в природной, сточной воде</v>
          </cell>
          <cell r="C656">
            <v>1.75</v>
          </cell>
        </row>
        <row r="657">
          <cell r="A657">
            <v>60000484</v>
          </cell>
          <cell r="B657" t="str">
            <v>Определение прозрачности и температуры в природной, сточной воде</v>
          </cell>
          <cell r="C657">
            <v>0.25</v>
          </cell>
        </row>
        <row r="658">
          <cell r="A658">
            <v>60000485</v>
          </cell>
          <cell r="B658" t="str">
            <v>Определение щелочности в природной, сточной воде</v>
          </cell>
          <cell r="C658">
            <v>0.75</v>
          </cell>
        </row>
        <row r="659">
          <cell r="A659">
            <v>60000486</v>
          </cell>
          <cell r="B659" t="str">
            <v>Определение общей жёсткости в природной, сточной воде</v>
          </cell>
          <cell r="C659">
            <v>1.17</v>
          </cell>
        </row>
        <row r="660">
          <cell r="A660">
            <v>60000487</v>
          </cell>
          <cell r="B660" t="str">
            <v xml:space="preserve">Определение кальция в природной, сточной воде </v>
          </cell>
          <cell r="C660">
            <v>0.67</v>
          </cell>
        </row>
        <row r="661">
          <cell r="A661">
            <v>60000488</v>
          </cell>
          <cell r="B661" t="str">
            <v>Определение мышьяка в природной, сточной воде</v>
          </cell>
          <cell r="C661">
            <v>3.08</v>
          </cell>
        </row>
        <row r="662">
          <cell r="A662">
            <v>60000489</v>
          </cell>
          <cell r="B662" t="str">
            <v>Определение молибдена в природной, сточной воде</v>
          </cell>
          <cell r="C662">
            <v>1.25</v>
          </cell>
        </row>
        <row r="663">
          <cell r="A663">
            <v>60000494</v>
          </cell>
          <cell r="B663" t="str">
            <v>Определение марганца в природной, сточной воде</v>
          </cell>
          <cell r="C663">
            <v>3.42</v>
          </cell>
        </row>
        <row r="664">
          <cell r="A664">
            <v>60000495</v>
          </cell>
          <cell r="B664" t="str">
            <v>Определение растворённого кислорода в природной, сточной воде</v>
          </cell>
          <cell r="C664">
            <v>0.75</v>
          </cell>
        </row>
        <row r="665">
          <cell r="A665">
            <v>60000496</v>
          </cell>
          <cell r="B665" t="str">
            <v>Определение хрома Ш в природной, сточной воде</v>
          </cell>
          <cell r="C665">
            <v>1.58</v>
          </cell>
        </row>
        <row r="666">
          <cell r="A666">
            <v>60000497</v>
          </cell>
          <cell r="B666" t="str">
            <v xml:space="preserve">Определение ртути в природной, сточной воде </v>
          </cell>
          <cell r="C666">
            <v>2</v>
          </cell>
        </row>
        <row r="667">
          <cell r="A667">
            <v>60000498</v>
          </cell>
          <cell r="B667" t="str">
            <v xml:space="preserve">Определение мути, осадка в природной, сточной воде </v>
          </cell>
          <cell r="C667">
            <v>0.17</v>
          </cell>
        </row>
        <row r="668">
          <cell r="A668">
            <v>60000499</v>
          </cell>
          <cell r="B668" t="str">
            <v>Определение алюминия остаточного в природной, сточной воде</v>
          </cell>
          <cell r="C668">
            <v>1.75</v>
          </cell>
        </row>
        <row r="669">
          <cell r="A669">
            <v>60000500</v>
          </cell>
          <cell r="B669" t="str">
            <v>Определение полифосфатов, фосфатов в природной, сточной воде</v>
          </cell>
          <cell r="C669">
            <v>1.17</v>
          </cell>
        </row>
        <row r="670">
          <cell r="A670">
            <v>60000501</v>
          </cell>
          <cell r="B670" t="str">
            <v xml:space="preserve">Определение бора в природной, сточной воде </v>
          </cell>
          <cell r="C670">
            <v>2.42</v>
          </cell>
        </row>
        <row r="671">
          <cell r="A671">
            <v>60000502</v>
          </cell>
          <cell r="B671" t="str">
            <v>Определение стронция в природной, сточной воде</v>
          </cell>
          <cell r="C671">
            <v>1.42</v>
          </cell>
        </row>
        <row r="672">
          <cell r="A672">
            <v>60000483</v>
          </cell>
          <cell r="B672" t="str">
            <v>Определение цветности в природной, сточной воды</v>
          </cell>
          <cell r="C672">
            <v>1</v>
          </cell>
        </row>
        <row r="673">
          <cell r="A673">
            <v>60000661</v>
          </cell>
          <cell r="B673" t="str">
            <v>Определение рН в дистиллированной воде</v>
          </cell>
          <cell r="C673">
            <v>1.2</v>
          </cell>
        </row>
        <row r="674">
          <cell r="A674">
            <v>60000991</v>
          </cell>
          <cell r="B674" t="str">
            <v>Определение сухого остатка после выпаривания в дистиллированной воде</v>
          </cell>
          <cell r="C674">
            <v>3</v>
          </cell>
        </row>
        <row r="675">
          <cell r="A675">
            <v>60000992</v>
          </cell>
          <cell r="B675" t="str">
            <v>Определение аммиака и солей аммония в дистиллированной воде</v>
          </cell>
          <cell r="C675">
            <v>0.5</v>
          </cell>
        </row>
        <row r="676">
          <cell r="A676">
            <v>60000993</v>
          </cell>
          <cell r="B676" t="str">
            <v>Определение нитратов в дистиллированной воде</v>
          </cell>
          <cell r="C676">
            <v>0.67</v>
          </cell>
        </row>
        <row r="677">
          <cell r="A677">
            <v>60000994</v>
          </cell>
          <cell r="B677" t="str">
            <v>Определение сульфатов в дистиллированной воде</v>
          </cell>
          <cell r="C677">
            <v>0.67</v>
          </cell>
        </row>
        <row r="678">
          <cell r="A678">
            <v>60000995</v>
          </cell>
          <cell r="B678" t="str">
            <v>Определение хлоридов в дистиллированной воде</v>
          </cell>
          <cell r="C678">
            <v>0.67</v>
          </cell>
        </row>
        <row r="679">
          <cell r="A679">
            <v>60000996</v>
          </cell>
          <cell r="B679" t="str">
            <v>Определение алюминия в дистиллированной воде</v>
          </cell>
          <cell r="C679">
            <v>0.67</v>
          </cell>
        </row>
        <row r="680">
          <cell r="A680">
            <v>60000997</v>
          </cell>
          <cell r="B680" t="str">
            <v>Определение железа в дистиллированной воде</v>
          </cell>
          <cell r="C680">
            <v>0.5</v>
          </cell>
        </row>
        <row r="681">
          <cell r="A681">
            <v>60000998</v>
          </cell>
          <cell r="B681" t="str">
            <v>Определение кальция в дистиллированной воде</v>
          </cell>
          <cell r="C681">
            <v>0.5</v>
          </cell>
        </row>
        <row r="682">
          <cell r="A682">
            <v>60000999</v>
          </cell>
          <cell r="B682" t="str">
            <v>Определение меди в дистиллированной воде</v>
          </cell>
          <cell r="C682">
            <v>0.5</v>
          </cell>
        </row>
        <row r="683">
          <cell r="A683">
            <v>60001000</v>
          </cell>
          <cell r="B683" t="str">
            <v>Определение свинца в дистиллированной воде</v>
          </cell>
          <cell r="C683">
            <v>0.5</v>
          </cell>
        </row>
        <row r="684">
          <cell r="A684">
            <v>60001001</v>
          </cell>
          <cell r="B684" t="str">
            <v>Определение цинка в дистиллированной воде</v>
          </cell>
          <cell r="C684">
            <v>0.5</v>
          </cell>
        </row>
        <row r="685">
          <cell r="A685">
            <v>60001002</v>
          </cell>
          <cell r="B685" t="str">
            <v>Определение веществ, восстанавливающих перманганат калия в дистиллированной воде</v>
          </cell>
          <cell r="C685">
            <v>0.5</v>
          </cell>
        </row>
        <row r="686">
          <cell r="A686">
            <v>60000503</v>
          </cell>
          <cell r="B686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86">
            <v>5</v>
          </cell>
        </row>
        <row r="687">
          <cell r="A687">
            <v>60000504</v>
          </cell>
          <cell r="B687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7">
            <v>5</v>
          </cell>
        </row>
        <row r="688">
          <cell r="A688">
            <v>60000505</v>
          </cell>
          <cell r="B688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8">
            <v>6</v>
          </cell>
        </row>
        <row r="689">
          <cell r="A689">
            <v>60000506</v>
          </cell>
          <cell r="B689" t="str">
            <v>Определение остаточного количества одного пестицида в объектах, требующих очистки (корма) методом тонкослойной хроматографии</v>
          </cell>
          <cell r="C689">
            <v>6</v>
          </cell>
        </row>
        <row r="690">
          <cell r="A690">
            <v>60000507</v>
          </cell>
          <cell r="B690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90">
            <v>6</v>
          </cell>
        </row>
        <row r="691">
          <cell r="A691">
            <v>60000508</v>
          </cell>
          <cell r="B691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91">
            <v>7.2</v>
          </cell>
        </row>
        <row r="692">
          <cell r="A692">
            <v>60000509</v>
          </cell>
          <cell r="B692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92">
            <v>6</v>
          </cell>
        </row>
        <row r="693">
          <cell r="A693">
            <v>60000510</v>
          </cell>
          <cell r="B693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93">
            <v>6</v>
          </cell>
        </row>
        <row r="694">
          <cell r="A694">
            <v>60000511</v>
          </cell>
          <cell r="B694" t="str">
            <v>Определение остаточного количества одного пестицида в объектах, требующих очистки (корма)  методом газожидкостной  хроматографии</v>
          </cell>
          <cell r="C694">
            <v>7.2</v>
          </cell>
        </row>
        <row r="695">
          <cell r="A695">
            <v>60000512</v>
          </cell>
          <cell r="B695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95">
            <v>7.2</v>
          </cell>
        </row>
        <row r="696">
          <cell r="A696">
            <v>60000515</v>
          </cell>
          <cell r="B696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96">
            <v>6</v>
          </cell>
        </row>
        <row r="697">
          <cell r="A697">
            <v>60000517</v>
          </cell>
          <cell r="B697" t="str">
            <v>Определение действующего вещества (циперметрин) в дезинфекционных  средствах (концентрированные эмульсии)</v>
          </cell>
          <cell r="C697">
            <v>3</v>
          </cell>
        </row>
        <row r="698">
          <cell r="A698">
            <v>60000665</v>
          </cell>
          <cell r="B698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98">
            <v>7.2</v>
          </cell>
        </row>
        <row r="699">
          <cell r="A699">
            <v>60000666</v>
          </cell>
          <cell r="B699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9">
            <v>7.2</v>
          </cell>
        </row>
        <row r="700">
          <cell r="A700">
            <v>60000667</v>
          </cell>
          <cell r="B700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0">
            <v>6</v>
          </cell>
        </row>
        <row r="701">
          <cell r="A701">
            <v>60000668</v>
          </cell>
          <cell r="B701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1">
            <v>6</v>
          </cell>
        </row>
        <row r="702">
          <cell r="A702">
            <v>60000518</v>
          </cell>
          <cell r="B702" t="str">
            <v>Исследование почвы атомно-абсорционным методом на содержание меди</v>
          </cell>
          <cell r="C702">
            <v>5</v>
          </cell>
        </row>
        <row r="703">
          <cell r="A703">
            <v>60000519</v>
          </cell>
          <cell r="B703" t="str">
            <v>Исследование почвы атомно-абсорционным методом на содержание свинца</v>
          </cell>
          <cell r="C703">
            <v>5</v>
          </cell>
        </row>
        <row r="704">
          <cell r="A704">
            <v>60000520</v>
          </cell>
          <cell r="B704" t="str">
            <v>Исследование почвы атомно-абсорционным методом на содержание никеля</v>
          </cell>
          <cell r="C704">
            <v>5</v>
          </cell>
        </row>
        <row r="705">
          <cell r="A705">
            <v>60000521</v>
          </cell>
          <cell r="B705" t="str">
            <v>Исследование почвы атомно-абсорционным методом на содержание кадмия</v>
          </cell>
          <cell r="C705">
            <v>5</v>
          </cell>
        </row>
        <row r="706">
          <cell r="A706">
            <v>60000522</v>
          </cell>
          <cell r="B706" t="str">
            <v>Исследование почвы атомно-абсорционным методом на содержание цинка</v>
          </cell>
          <cell r="C706">
            <v>5</v>
          </cell>
        </row>
        <row r="707">
          <cell r="A707">
            <v>60000523</v>
          </cell>
          <cell r="B707" t="str">
            <v>Исследование почвы атомно-абсорционным методом на содержание хрома</v>
          </cell>
          <cell r="C707">
            <v>5</v>
          </cell>
        </row>
        <row r="708">
          <cell r="A708">
            <v>60000524</v>
          </cell>
          <cell r="B708" t="str">
            <v>Исследование почвы атомно-абсорционным методом на содержание кобальта</v>
          </cell>
          <cell r="C708">
            <v>2.2999999999999998</v>
          </cell>
        </row>
        <row r="709">
          <cell r="A709">
            <v>60000525</v>
          </cell>
          <cell r="B709" t="str">
            <v>Исследование почвы флюриметрическим методом на содержание нефтепродуктов</v>
          </cell>
          <cell r="C709">
            <v>5</v>
          </cell>
        </row>
        <row r="710">
          <cell r="A710">
            <v>60000526</v>
          </cell>
          <cell r="B710" t="str">
            <v>Методика измерения массовой концентрации несимметричного диметилгидрозина в почве (гептила) фотометрическим методом</v>
          </cell>
          <cell r="C710">
            <v>4.42</v>
          </cell>
        </row>
        <row r="711">
          <cell r="A711">
            <v>60000527</v>
          </cell>
          <cell r="B711" t="str">
            <v>Определение массовой концентрации ртути в почве</v>
          </cell>
          <cell r="C711">
            <v>5</v>
          </cell>
        </row>
        <row r="712">
          <cell r="A712">
            <v>60000664</v>
          </cell>
          <cell r="B712" t="str">
            <v>Исследование в почве рН</v>
          </cell>
          <cell r="C712">
            <v>0.8</v>
          </cell>
        </row>
        <row r="713">
          <cell r="A713">
            <v>60000116</v>
          </cell>
          <cell r="B713" t="str">
            <v>Определение марганца в почве</v>
          </cell>
          <cell r="C713">
            <v>5</v>
          </cell>
        </row>
        <row r="714">
          <cell r="A714">
            <v>60000117</v>
          </cell>
          <cell r="B714" t="str">
            <v>Определение сурьмы в почве</v>
          </cell>
          <cell r="C714">
            <v>5</v>
          </cell>
        </row>
        <row r="715">
          <cell r="A715">
            <v>60000118</v>
          </cell>
          <cell r="B715" t="str">
            <v>Определение олова в почве</v>
          </cell>
          <cell r="C715">
            <v>5</v>
          </cell>
        </row>
        <row r="716">
          <cell r="A716">
            <v>60000119</v>
          </cell>
          <cell r="B716" t="str">
            <v>Определение железа в почве</v>
          </cell>
          <cell r="C716">
            <v>5</v>
          </cell>
        </row>
        <row r="717">
          <cell r="A717">
            <v>60000120</v>
          </cell>
          <cell r="B717" t="str">
            <v>Определение селена в почве</v>
          </cell>
          <cell r="C717">
            <v>5</v>
          </cell>
        </row>
        <row r="718">
          <cell r="A718">
            <v>60000121</v>
          </cell>
          <cell r="B718" t="str">
            <v>Определение мышьяка в почве</v>
          </cell>
          <cell r="C718">
            <v>5</v>
          </cell>
        </row>
        <row r="719">
          <cell r="A719">
            <v>60000001</v>
          </cell>
          <cell r="B71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19">
            <v>1.83</v>
          </cell>
        </row>
        <row r="720">
          <cell r="A720">
            <v>60000002</v>
          </cell>
          <cell r="B72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0">
            <v>1.83</v>
          </cell>
        </row>
        <row r="721">
          <cell r="A721">
            <v>60000004</v>
          </cell>
          <cell r="B721" t="str">
            <v>Определение массовой концентрации суммы предельных углеводородов С12-С19 в атмосферном воздухе</v>
          </cell>
          <cell r="C721">
            <v>3.5</v>
          </cell>
        </row>
        <row r="722">
          <cell r="A722">
            <v>60000528</v>
          </cell>
          <cell r="B72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2">
            <v>2.5</v>
          </cell>
        </row>
        <row r="723">
          <cell r="A723">
            <v>60000529</v>
          </cell>
          <cell r="B723" t="str">
            <v>Определение концентрации  диоксида  азота в атмосферном воздухе и воздухе непроизводственных помещений *</v>
          </cell>
          <cell r="C723">
            <v>1.2</v>
          </cell>
        </row>
        <row r="724">
          <cell r="A724">
            <v>60000530</v>
          </cell>
          <cell r="B724" t="str">
            <v>Определение концентрации  фенола в атмосферном воздухе и воздухе непроизводственных помещений*</v>
          </cell>
          <cell r="C724">
            <v>1.1000000000000001</v>
          </cell>
        </row>
        <row r="725">
          <cell r="A725">
            <v>60000531</v>
          </cell>
          <cell r="B725" t="str">
            <v>Определение концентрации  формальдегида в атмосферном воздухе и воздухе непроизводственных помещений*</v>
          </cell>
          <cell r="C725">
            <v>1</v>
          </cell>
        </row>
        <row r="726">
          <cell r="A726">
            <v>60000532</v>
          </cell>
          <cell r="B726" t="str">
            <v>Определение концентрации  серной кислоты в атмосферном воздухе и воздухе непроизводственных помещений*</v>
          </cell>
          <cell r="C726">
            <v>1</v>
          </cell>
        </row>
        <row r="727">
          <cell r="A727">
            <v>60000533</v>
          </cell>
          <cell r="B727" t="str">
            <v>Определение концентрации  сероводорода в атмосферном воздухе и воздухе непроизводственных помещений*</v>
          </cell>
          <cell r="C727">
            <v>1.2</v>
          </cell>
        </row>
        <row r="728">
          <cell r="A728">
            <v>60000534</v>
          </cell>
          <cell r="B728" t="str">
            <v>Определение концентрации  двуокиси марганца в атмосферном воздухе и воздухе производственных помещений*</v>
          </cell>
          <cell r="C728">
            <v>3</v>
          </cell>
        </row>
        <row r="729">
          <cell r="A729">
            <v>60000535</v>
          </cell>
          <cell r="B729" t="str">
            <v>Определение концентрации  ванадия в атмосферном воздухе*</v>
          </cell>
          <cell r="C729">
            <v>3</v>
          </cell>
        </row>
        <row r="730">
          <cell r="A730">
            <v>60000536</v>
          </cell>
          <cell r="B730" t="str">
            <v>Определение концентрации  сажи в атмосферном воздухе*</v>
          </cell>
          <cell r="C730">
            <v>0.5</v>
          </cell>
        </row>
        <row r="731">
          <cell r="A731">
            <v>60000537</v>
          </cell>
          <cell r="B73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1">
            <v>1</v>
          </cell>
        </row>
        <row r="732">
          <cell r="A732">
            <v>60000538</v>
          </cell>
          <cell r="B732" t="str">
            <v>Определение концентрации  хлора в атмосферном воздухе и воздухе непроизводственных помещений*</v>
          </cell>
          <cell r="C732">
            <v>1.1000000000000001</v>
          </cell>
        </row>
        <row r="733">
          <cell r="A733">
            <v>60000539</v>
          </cell>
          <cell r="B733" t="str">
            <v>Определение концентрации окиси углерода в атмосферном воздухе и воздухе непроизводственных помещений*</v>
          </cell>
          <cell r="C733">
            <v>1.2</v>
          </cell>
        </row>
        <row r="734">
          <cell r="A734">
            <v>60000540</v>
          </cell>
          <cell r="B734" t="str">
            <v>Определение концентрации  свинца в атмосферном воздухе и в воздухе закрытых непроизводственных помещений*</v>
          </cell>
          <cell r="C734">
            <v>3</v>
          </cell>
        </row>
        <row r="735">
          <cell r="A735">
            <v>60000541</v>
          </cell>
          <cell r="B73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35">
            <v>1.8</v>
          </cell>
        </row>
        <row r="736">
          <cell r="A736">
            <v>60000542</v>
          </cell>
          <cell r="B736" t="str">
            <v>Определение концентрации  аммиака в атмосферном воздухе и воздухе непроизводственных помещений*</v>
          </cell>
          <cell r="C736">
            <v>1.2</v>
          </cell>
        </row>
        <row r="737">
          <cell r="A737">
            <v>60000543</v>
          </cell>
          <cell r="B737" t="str">
            <v>Определение концентрации  ртути в атмосферном воздухе*</v>
          </cell>
          <cell r="C737">
            <v>0.5</v>
          </cell>
        </row>
        <row r="738">
          <cell r="A738">
            <v>60000544</v>
          </cell>
          <cell r="B738" t="str">
            <v>Хромато-масс-спектрометрическое определение полициклических ароматических углеводородов в воздухе</v>
          </cell>
          <cell r="C738">
            <v>7</v>
          </cell>
        </row>
        <row r="739">
          <cell r="A739">
            <v>60000545</v>
          </cell>
          <cell r="B739" t="str">
            <v>Определение оксида азота в атмосферном воздухе и воздухе непроизводственных помещений*</v>
          </cell>
          <cell r="C739">
            <v>1.33</v>
          </cell>
        </row>
        <row r="740">
          <cell r="A740">
            <v>60000546</v>
          </cell>
          <cell r="B740" t="str">
            <v>Выезд на отбор атмосферного воздуха</v>
          </cell>
          <cell r="C740">
            <v>2</v>
          </cell>
        </row>
        <row r="741">
          <cell r="A741">
            <v>60001003</v>
          </cell>
          <cell r="B741" t="str">
            <v>Определение концентрации фенола в воздухе непроизводственных помещений*</v>
          </cell>
          <cell r="C741">
            <v>2</v>
          </cell>
        </row>
        <row r="742">
          <cell r="A742">
            <v>60001004</v>
          </cell>
          <cell r="B742" t="str">
            <v>Определение концентрации хрома ( VI ) оксида в атмосферном воздухе и воздухе непроизводственных помещений*</v>
          </cell>
          <cell r="C742">
            <v>1.33</v>
          </cell>
        </row>
        <row r="743">
          <cell r="A743">
            <v>60000670</v>
          </cell>
          <cell r="B743" t="str">
            <v>Определение концентрации акролеина в атмосферном воздухе и воздухе замкнутых непроизводственных помещений</v>
          </cell>
          <cell r="C743">
            <v>1.75</v>
          </cell>
        </row>
        <row r="744">
          <cell r="A744">
            <v>60000671</v>
          </cell>
          <cell r="B744" t="str">
            <v>Определение концентрации цинка в атмосферном воздухе и воздухе замкнутых непроизводственных помещений</v>
          </cell>
          <cell r="C744">
            <v>3.42</v>
          </cell>
        </row>
        <row r="745">
          <cell r="A745">
            <v>60000672</v>
          </cell>
          <cell r="B745" t="str">
            <v>Определение концентрации кадмия в атмосферном воздухе и воздухе замкнутых непроизводственных помещений</v>
          </cell>
          <cell r="C745">
            <v>3.42</v>
          </cell>
        </row>
        <row r="746">
          <cell r="A746">
            <v>60000673</v>
          </cell>
          <cell r="B746" t="str">
            <v>Определение концентрации меди в атмосферном воздухе и воздухе замкнутых непроизводственных помещений</v>
          </cell>
          <cell r="C746">
            <v>3.42</v>
          </cell>
        </row>
        <row r="747">
          <cell r="A747">
            <v>60000674</v>
          </cell>
          <cell r="B747" t="str">
            <v>Определение концентрации никеля в атмосферном воздухе и воздухе замкнутых непроизводственных помещений</v>
          </cell>
          <cell r="C747">
            <v>3.42</v>
          </cell>
        </row>
        <row r="748">
          <cell r="A748">
            <v>60000691</v>
          </cell>
          <cell r="B74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48">
            <v>1.5</v>
          </cell>
        </row>
        <row r="749">
          <cell r="A749">
            <v>60000693</v>
          </cell>
          <cell r="B749" t="str">
            <v>Определение железа в атмосферном воздухе и воздухе непроизводственных помещений</v>
          </cell>
          <cell r="C749">
            <v>3.42</v>
          </cell>
        </row>
        <row r="750">
          <cell r="A750">
            <v>60000694</v>
          </cell>
          <cell r="B750" t="str">
            <v>Определение никотина в атмосферном воздухе и воздухе непроизводственных помещений</v>
          </cell>
          <cell r="C750">
            <v>5</v>
          </cell>
        </row>
        <row r="751">
          <cell r="A751">
            <v>60000695</v>
          </cell>
          <cell r="B751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 (1 вещество)</v>
          </cell>
          <cell r="C751">
            <v>2.5</v>
          </cell>
        </row>
        <row r="752">
          <cell r="A752">
            <v>60000610</v>
          </cell>
          <cell r="B752" t="str">
            <v>Определение концентрации окислов азота экспресс методом в воздухе рабочей зоны</v>
          </cell>
          <cell r="C752">
            <v>3</v>
          </cell>
        </row>
        <row r="753">
          <cell r="A753">
            <v>60000611</v>
          </cell>
          <cell r="B753" t="str">
            <v>Определение концентрации  аммиака экспресс методом в воздухе рабочей зоны</v>
          </cell>
          <cell r="C753">
            <v>3</v>
          </cell>
        </row>
        <row r="754">
          <cell r="A754">
            <v>60000612</v>
          </cell>
          <cell r="B754" t="str">
            <v>Определение концентрации  акролеина экспресс методом в воздухе рабочей зоны</v>
          </cell>
          <cell r="C754">
            <v>3</v>
          </cell>
        </row>
        <row r="755">
          <cell r="A755">
            <v>60000613</v>
          </cell>
          <cell r="B755" t="str">
            <v>Определение концентрации ацетона экспресс методом в воздухе рабочей зоны</v>
          </cell>
          <cell r="C755">
            <v>3</v>
          </cell>
        </row>
        <row r="756">
          <cell r="A756">
            <v>60000614</v>
          </cell>
          <cell r="B756" t="str">
            <v>Определение концентрациибензола экспресс методом в воздухе рабочей зоны</v>
          </cell>
          <cell r="C756">
            <v>3</v>
          </cell>
        </row>
        <row r="757">
          <cell r="A757">
            <v>60000615</v>
          </cell>
          <cell r="B757" t="str">
            <v>Определение концентрации бензина экспресс методом в воздухе рабочей зоны</v>
          </cell>
          <cell r="C757">
            <v>3</v>
          </cell>
        </row>
        <row r="758">
          <cell r="A758">
            <v>60000616</v>
          </cell>
          <cell r="B758" t="str">
            <v>Определение концентрации гексана экспресс методом в воздухе рабочей зоны</v>
          </cell>
          <cell r="C758">
            <v>3</v>
          </cell>
        </row>
        <row r="759">
          <cell r="A759">
            <v>60000617</v>
          </cell>
          <cell r="B759" t="str">
            <v>Определение концентрации спирта (изо)пропилового экспресс методом в воздухе рабочей зоны</v>
          </cell>
          <cell r="C759">
            <v>3</v>
          </cell>
        </row>
        <row r="760">
          <cell r="A760">
            <v>60000618</v>
          </cell>
          <cell r="B760" t="str">
            <v>Определение концентрации ксилолаэкспресс методом в воздухе рабочей зоны</v>
          </cell>
          <cell r="C760">
            <v>3</v>
          </cell>
        </row>
        <row r="761">
          <cell r="A761">
            <v>60000619</v>
          </cell>
          <cell r="B761" t="str">
            <v>Определение концентрации озона экспресс методом в воздухе рабочей зоны</v>
          </cell>
          <cell r="C761">
            <v>3</v>
          </cell>
        </row>
        <row r="762">
          <cell r="A762">
            <v>60000620</v>
          </cell>
          <cell r="B762" t="str">
            <v>Определение концентрации толуола экспресс методом в воздухе рабочей зоны</v>
          </cell>
          <cell r="C762">
            <v>3</v>
          </cell>
        </row>
        <row r="763">
          <cell r="A763">
            <v>60000621</v>
          </cell>
          <cell r="B763" t="str">
            <v>Определение концентрации уайт-спирта экспресс методом в воздухе рабочей зоны</v>
          </cell>
          <cell r="C763">
            <v>3</v>
          </cell>
        </row>
        <row r="764">
          <cell r="A764">
            <v>60000622</v>
          </cell>
          <cell r="B764" t="str">
            <v>Определение концентрации оксида углерода (угарного газа) экспресс методом в воздухе рабочей зоны</v>
          </cell>
          <cell r="C764">
            <v>3</v>
          </cell>
        </row>
        <row r="765">
          <cell r="A765">
            <v>60000623</v>
          </cell>
          <cell r="B765" t="str">
            <v>Определение концентрации диоксида углерода экспресс методом в воздухе рабочей зоны</v>
          </cell>
          <cell r="C765">
            <v>3</v>
          </cell>
        </row>
        <row r="766">
          <cell r="A766">
            <v>60000624</v>
          </cell>
          <cell r="B766" t="str">
            <v>Определение концентрации углерода четыреххлористого экспресс методом в воздухе рабочей зоны</v>
          </cell>
          <cell r="C766">
            <v>3</v>
          </cell>
        </row>
        <row r="767">
          <cell r="A767">
            <v>60000625</v>
          </cell>
          <cell r="B767" t="str">
            <v>Определение концентрации уксусной кислоты  экспресс методом в воздухе рабочей зоны</v>
          </cell>
          <cell r="C767">
            <v>3</v>
          </cell>
        </row>
        <row r="768">
          <cell r="A768">
            <v>60000626</v>
          </cell>
          <cell r="B768" t="str">
            <v>Определение концентрации углеводородов нефти экспресс методом в воздухе рабочей зоны</v>
          </cell>
          <cell r="C768">
            <v>3</v>
          </cell>
        </row>
        <row r="769">
          <cell r="A769">
            <v>60000627</v>
          </cell>
          <cell r="B769" t="str">
            <v>Определение концентрации формальдегида экспресс методом в воздухе рабочей зоны</v>
          </cell>
          <cell r="C769">
            <v>3</v>
          </cell>
        </row>
        <row r="770">
          <cell r="A770">
            <v>60000628</v>
          </cell>
          <cell r="B770" t="str">
            <v>Определение концентрации хлора экспресс методом в воздухе рабочей зоны</v>
          </cell>
          <cell r="C770">
            <v>3</v>
          </cell>
        </row>
        <row r="771">
          <cell r="A771">
            <v>60000629</v>
          </cell>
          <cell r="B771" t="str">
            <v>Определение концентрации соляной кислоты (хлороводорода) экспресс методом в воздухе рабочей зоны</v>
          </cell>
          <cell r="C771">
            <v>3</v>
          </cell>
        </row>
        <row r="772">
          <cell r="A772">
            <v>60000630</v>
          </cell>
          <cell r="B772" t="str">
            <v>Определение концентрации этанола экспресс методом в воздухе рабочей зоны</v>
          </cell>
          <cell r="C772">
            <v>3</v>
          </cell>
        </row>
        <row r="773">
          <cell r="A773">
            <v>60000631</v>
          </cell>
          <cell r="B773" t="str">
            <v>Определение концентрации диэтилового эфира экспресс методом в воздухе рабочей зоны</v>
          </cell>
          <cell r="C773">
            <v>3</v>
          </cell>
        </row>
        <row r="774">
          <cell r="A774">
            <v>60000632</v>
          </cell>
          <cell r="B774" t="str">
            <v>Определение концентрации хлороформа экспресс методом в воздухе рабочей зоны</v>
          </cell>
          <cell r="C774">
            <v>3</v>
          </cell>
        </row>
        <row r="775">
          <cell r="A775">
            <v>60000633</v>
          </cell>
          <cell r="B775" t="str">
            <v>Определение концентрации сернистого ангидрида ( диоксида серы) экспресс методом в воздухе рабочей зоны</v>
          </cell>
          <cell r="C775">
            <v>3</v>
          </cell>
        </row>
        <row r="776">
          <cell r="A776">
            <v>60000634</v>
          </cell>
          <cell r="B776" t="str">
            <v>Определение концентрации винилхлорида экспресс методом в воздухе рабочей зоны</v>
          </cell>
          <cell r="C776">
            <v>3</v>
          </cell>
        </row>
        <row r="777">
          <cell r="A777">
            <v>60000635</v>
          </cell>
          <cell r="B777" t="str">
            <v>Определение концентрации керосина экспресс методом в воздухе рабочей зоны</v>
          </cell>
          <cell r="C777">
            <v>3</v>
          </cell>
        </row>
        <row r="778">
          <cell r="A778">
            <v>60000638</v>
          </cell>
          <cell r="B778" t="str">
            <v>Определение концентрации стирола экспресс методом в воздухе рабочей зоны</v>
          </cell>
          <cell r="C778">
            <v>3</v>
          </cell>
        </row>
        <row r="779">
          <cell r="A779">
            <v>60000639</v>
          </cell>
          <cell r="B779" t="str">
            <v>Определение концентрации азотной кислоты (диоксида азота) экспресс методом в воздухе рабочей зоны</v>
          </cell>
          <cell r="C779">
            <v>3</v>
          </cell>
        </row>
        <row r="780">
          <cell r="A780">
            <v>60000640</v>
          </cell>
          <cell r="B780" t="str">
            <v>Определение концентрации формалина экспресс-методом в воздухе рабочей зоны</v>
          </cell>
          <cell r="C780">
            <v>3</v>
          </cell>
        </row>
        <row r="781">
          <cell r="A781">
            <v>60000641</v>
          </cell>
          <cell r="B781" t="str">
            <v>Определение концентрации фтористого водорода экспресс методом в воздухе рабочей зоны</v>
          </cell>
          <cell r="C781">
            <v>3</v>
          </cell>
        </row>
        <row r="782">
          <cell r="A782">
            <v>60000643</v>
          </cell>
          <cell r="B782" t="str">
            <v>Определение концентрации трихлорэтилена экспресс методом в воздухе рабочей зоны</v>
          </cell>
          <cell r="C782">
            <v>3</v>
          </cell>
        </row>
        <row r="783">
          <cell r="A783">
            <v>60000644</v>
          </cell>
          <cell r="B783" t="str">
            <v>Определение концентрации сероводорода экспресс методом в воздухе рабочей зоны</v>
          </cell>
          <cell r="C783">
            <v>3</v>
          </cell>
        </row>
        <row r="784">
          <cell r="A784">
            <v>60001320</v>
          </cell>
          <cell r="B784" t="str">
            <v>Определение концентрации фенола экспресс методом в воздухе рабочей зоны</v>
          </cell>
          <cell r="C784">
            <v>1</v>
          </cell>
        </row>
        <row r="785">
          <cell r="A785">
            <v>60001321</v>
          </cell>
          <cell r="B785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4.1.004-12</v>
          </cell>
          <cell r="C785">
            <v>78</v>
          </cell>
        </row>
        <row r="786">
          <cell r="A786">
            <v>60001322</v>
          </cell>
          <cell r="B786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4.1.005-12</v>
          </cell>
          <cell r="C786">
            <v>78</v>
          </cell>
        </row>
        <row r="787">
          <cell r="A787">
            <v>60000547</v>
          </cell>
          <cell r="B787" t="str">
            <v>Определение концентрации азота диоксида (азотная кислота) в воздухе рабочей зоны</v>
          </cell>
          <cell r="C787">
            <v>3.33</v>
          </cell>
        </row>
        <row r="788">
          <cell r="A788">
            <v>60000548</v>
          </cell>
          <cell r="B788" t="str">
            <v>Определение концентрации железа оксида в воздухе рабочей зоны</v>
          </cell>
          <cell r="C788">
            <v>3.67</v>
          </cell>
        </row>
        <row r="789">
          <cell r="A789">
            <v>60000549</v>
          </cell>
          <cell r="B789" t="str">
            <v>Определение концентрации хлористого водорода  (соляная кислота) в воздухе рабочей зоны</v>
          </cell>
          <cell r="C789">
            <v>2.83</v>
          </cell>
        </row>
        <row r="790">
          <cell r="A790">
            <v>60000550</v>
          </cell>
          <cell r="B790" t="str">
            <v>Определение концентрации серной кислоты в воздухе рабочей зоны</v>
          </cell>
          <cell r="C790">
            <v>3</v>
          </cell>
        </row>
        <row r="791">
          <cell r="A791">
            <v>60000551</v>
          </cell>
          <cell r="B791" t="str">
            <v>Определение концентрации уксусной кислоты в воздухе рабочей зоны</v>
          </cell>
          <cell r="C791">
            <v>2.33</v>
          </cell>
        </row>
        <row r="792">
          <cell r="A792">
            <v>60000552</v>
          </cell>
          <cell r="B792" t="str">
            <v>Определение концентрации кремния в воздухе рабочей зоны</v>
          </cell>
          <cell r="C792">
            <v>7.67</v>
          </cell>
        </row>
        <row r="793">
          <cell r="A793">
            <v>60000553</v>
          </cell>
          <cell r="B793" t="str">
            <v>Определение концентрации марганца в воздухе рабочей зоны</v>
          </cell>
          <cell r="C793">
            <v>4</v>
          </cell>
        </row>
        <row r="794">
          <cell r="A794">
            <v>60000554</v>
          </cell>
          <cell r="B794" t="str">
            <v>Определение концентрации масла минерального в воздухе рабочей зоны</v>
          </cell>
          <cell r="C794">
            <v>2.33</v>
          </cell>
        </row>
        <row r="795">
          <cell r="A795">
            <v>60000555</v>
          </cell>
          <cell r="B795" t="str">
            <v>Определение концентрации меди атомно-абсорбционным методом в воздухе рабочей зоны</v>
          </cell>
          <cell r="C795">
            <v>4</v>
          </cell>
        </row>
        <row r="796">
          <cell r="A796">
            <v>60000556</v>
          </cell>
          <cell r="B796" t="str">
            <v>Определение концентрации никеля атомно-абсорбционным методом в воздухе рабочей зоны</v>
          </cell>
          <cell r="C796">
            <v>4.08</v>
          </cell>
        </row>
        <row r="797">
          <cell r="A797">
            <v>60000557</v>
          </cell>
          <cell r="B797" t="str">
            <v>Определение концентрации пыли в воздухе рабочей зоны</v>
          </cell>
          <cell r="C797">
            <v>1.33</v>
          </cell>
        </row>
        <row r="798">
          <cell r="A798">
            <v>60000558</v>
          </cell>
          <cell r="B798" t="str">
            <v>Определение концентрации свинца в воздухе рабочей зоны</v>
          </cell>
          <cell r="C798">
            <v>4.17</v>
          </cell>
        </row>
        <row r="799">
          <cell r="A799">
            <v>60000559</v>
          </cell>
          <cell r="B799" t="str">
            <v>Определение концентрации фенола в воздухе рабочей зоны</v>
          </cell>
          <cell r="C799">
            <v>3</v>
          </cell>
        </row>
        <row r="800">
          <cell r="A800">
            <v>60000560</v>
          </cell>
          <cell r="B800" t="str">
            <v>Определение концентрации формальдегида в воздухе рабочей зоны</v>
          </cell>
          <cell r="C800">
            <v>3</v>
          </cell>
        </row>
        <row r="801">
          <cell r="A801">
            <v>60000561</v>
          </cell>
          <cell r="B801" t="str">
            <v>Определение концентрации щелочи в воздухе рабочей зоны</v>
          </cell>
          <cell r="C801">
            <v>3</v>
          </cell>
        </row>
        <row r="802">
          <cell r="A802">
            <v>60000562</v>
          </cell>
          <cell r="B802" t="str">
            <v>Определение концентрации фосфорного ангидрида в воздухе рабочей зоны</v>
          </cell>
          <cell r="C802">
            <v>4</v>
          </cell>
        </row>
        <row r="803">
          <cell r="A803">
            <v>60000563</v>
          </cell>
          <cell r="B803" t="str">
            <v>Определение концентрации тетраэтилсвинца в воздухе рабочей зоны</v>
          </cell>
          <cell r="C803">
            <v>4.33</v>
          </cell>
        </row>
        <row r="804">
          <cell r="A804">
            <v>60000564</v>
          </cell>
          <cell r="B804" t="str">
            <v>Определение концентрации скипидара в воздухе рабочей зоны</v>
          </cell>
          <cell r="C804">
            <v>2.5</v>
          </cell>
        </row>
        <row r="805">
          <cell r="A805">
            <v>60000565</v>
          </cell>
          <cell r="B805" t="str">
            <v>Определение концентрации ртути в воздухе рабочей зоны</v>
          </cell>
          <cell r="C805">
            <v>1.17</v>
          </cell>
        </row>
        <row r="806">
          <cell r="A806">
            <v>60000566</v>
          </cell>
          <cell r="B806" t="str">
            <v>Определение концентрации аминосоединений (ароматические) в воздухе рабочей зоны</v>
          </cell>
          <cell r="C806">
            <v>1.83</v>
          </cell>
        </row>
        <row r="807">
          <cell r="A807">
            <v>60000567</v>
          </cell>
          <cell r="B807" t="str">
            <v>Определение концентрации свинца в смывах</v>
          </cell>
          <cell r="C807">
            <v>3</v>
          </cell>
        </row>
        <row r="808">
          <cell r="A808">
            <v>60000569</v>
          </cell>
          <cell r="B808" t="str">
            <v>Определение концентрации хрома, хромового ангидрида в воздухе рабочей зоны</v>
          </cell>
          <cell r="C808">
            <v>2.83</v>
          </cell>
        </row>
        <row r="809">
          <cell r="A809">
            <v>60000570</v>
          </cell>
          <cell r="B809" t="str">
            <v>Определение концентрации стирола в воздухе рабочей зоны</v>
          </cell>
          <cell r="C809">
            <v>2.33</v>
          </cell>
        </row>
        <row r="810">
          <cell r="A810">
            <v>60000572</v>
          </cell>
          <cell r="B810" t="str">
            <v>Определение концентрации мышьяковистого ангидрида в воздухе рабочей зоны</v>
          </cell>
          <cell r="C810">
            <v>4</v>
          </cell>
        </row>
        <row r="811">
          <cell r="A811">
            <v>60000573</v>
          </cell>
          <cell r="B811" t="str">
            <v>Определение концентрации канифоли в воздухе рабочей зоны</v>
          </cell>
          <cell r="C811">
            <v>4.68</v>
          </cell>
        </row>
        <row r="812">
          <cell r="A812">
            <v>60000576</v>
          </cell>
          <cell r="B812" t="str">
            <v>Определение концентрации озона в воздухе рабочей зоны</v>
          </cell>
          <cell r="C812">
            <v>3</v>
          </cell>
        </row>
        <row r="813">
          <cell r="A813">
            <v>60000577</v>
          </cell>
          <cell r="B813" t="str">
            <v>Определение концентрации хлороформа в воздухе рабочей зоны</v>
          </cell>
          <cell r="C813">
            <v>1.7</v>
          </cell>
        </row>
        <row r="814">
          <cell r="A814">
            <v>60000578</v>
          </cell>
          <cell r="B814" t="str">
            <v>Определение концентрации сварочного аэрозоля в воздухе рабочей зоны</v>
          </cell>
          <cell r="C814">
            <v>3</v>
          </cell>
        </row>
        <row r="815">
          <cell r="A815">
            <v>60000579</v>
          </cell>
          <cell r="B815" t="str">
            <v>Определение концентрации оксида хрома 3 в воздухе рабочей зоны</v>
          </cell>
          <cell r="C815">
            <v>3</v>
          </cell>
        </row>
        <row r="816">
          <cell r="A816">
            <v>60000582</v>
          </cell>
          <cell r="B816" t="str">
            <v>Определение концентрации капролактама газохроматографическим методом  в воздухе рабочей зоны</v>
          </cell>
          <cell r="C816">
            <v>5.5</v>
          </cell>
        </row>
        <row r="817">
          <cell r="A817">
            <v>60000583</v>
          </cell>
          <cell r="B817" t="str">
            <v>Определение концентрации углерода-4 хлористого газохроматографическим методом  в воздухе рабочей зоны</v>
          </cell>
          <cell r="C817">
            <v>1.5</v>
          </cell>
        </row>
        <row r="818">
          <cell r="A818">
            <v>60000584</v>
          </cell>
          <cell r="B818" t="str">
            <v>Определение концентрации спиртов (С1по С8) газохроматографическим методом в воздухе рабочей зоны</v>
          </cell>
          <cell r="C818">
            <v>4.58</v>
          </cell>
        </row>
        <row r="819">
          <cell r="A819">
            <v>60000585</v>
          </cell>
          <cell r="B819" t="str">
            <v>Определение концентрации бензина газохроматографическим методом  в воздухе рабочей зоны</v>
          </cell>
          <cell r="C819">
            <v>1.5</v>
          </cell>
        </row>
        <row r="820">
          <cell r="A820">
            <v>60000586</v>
          </cell>
          <cell r="B820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0">
            <v>5.43</v>
          </cell>
        </row>
        <row r="821">
          <cell r="A821">
            <v>60000587</v>
          </cell>
          <cell r="B821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1">
            <v>2</v>
          </cell>
        </row>
        <row r="822">
          <cell r="A822">
            <v>60000588</v>
          </cell>
          <cell r="B822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2">
            <v>5</v>
          </cell>
        </row>
        <row r="823">
          <cell r="A823">
            <v>60000589</v>
          </cell>
          <cell r="B823" t="str">
            <v>Определение концентрации этилацетата, бутилацетата газохроматографическим методом  в воздухе рабочей зоны</v>
          </cell>
          <cell r="C823">
            <v>2</v>
          </cell>
        </row>
        <row r="824">
          <cell r="A824">
            <v>60000590</v>
          </cell>
          <cell r="B824" t="str">
            <v>Определение загазованности  воздуха рабочей зоны экспресс-методом индикаторными трубками в воздухе рабочей зоны</v>
          </cell>
          <cell r="C824">
            <v>2</v>
          </cell>
        </row>
        <row r="825">
          <cell r="A825">
            <v>60000591</v>
          </cell>
          <cell r="B825" t="str">
            <v>Определение концентрации аммиака  в воздухе рабочей зоны</v>
          </cell>
          <cell r="C825">
            <v>2.5</v>
          </cell>
        </row>
        <row r="826">
          <cell r="A826">
            <v>60000592</v>
          </cell>
          <cell r="B826" t="str">
            <v>Определение концентрации водорода фтористого  в воздухе рабочей зоны</v>
          </cell>
          <cell r="C826">
            <v>4</v>
          </cell>
        </row>
        <row r="827">
          <cell r="A827">
            <v>60000593</v>
          </cell>
          <cell r="B827" t="str">
            <v>Определение концентрации алюминия   в воздухе рабочей зоны</v>
          </cell>
          <cell r="C827">
            <v>4.33</v>
          </cell>
        </row>
        <row r="828">
          <cell r="A828">
            <v>60000596</v>
          </cell>
          <cell r="B828" t="str">
            <v>Определение концентрации цинка атомно-абсорбционным методом в воздухе рабочей зоны</v>
          </cell>
          <cell r="C828">
            <v>4.08</v>
          </cell>
        </row>
        <row r="829">
          <cell r="A829">
            <v>60000597</v>
          </cell>
          <cell r="B829" t="str">
            <v>Определение концентрации  дихлорэтана газохроматографическим методом в воздухе рабочей зоны</v>
          </cell>
          <cell r="C829">
            <v>2</v>
          </cell>
        </row>
        <row r="830">
          <cell r="A830">
            <v>60001025</v>
          </cell>
          <cell r="B830" t="str">
            <v>Определение концентрации пыли бериллиевого концентрата в воздухе рабочей зоны</v>
          </cell>
          <cell r="C830">
            <v>3</v>
          </cell>
        </row>
        <row r="831">
          <cell r="A831">
            <v>60001301</v>
          </cell>
          <cell r="B831" t="str">
            <v>Выполнение работ по аттестации промышленной лаборатории с выходом на объект</v>
          </cell>
          <cell r="C831">
            <v>25</v>
          </cell>
        </row>
        <row r="832">
          <cell r="A832">
            <v>60001302</v>
          </cell>
          <cell r="B832" t="str">
            <v>Выполнение работ по аттестации промышленной лаборатории без выхода на объект</v>
          </cell>
          <cell r="C832">
            <v>17</v>
          </cell>
        </row>
        <row r="833">
          <cell r="A833">
            <v>60000007</v>
          </cell>
          <cell r="B833" t="str">
            <v>Исследование массовой доли кальций-ион в соли</v>
          </cell>
          <cell r="C833">
            <v>1.5</v>
          </cell>
        </row>
        <row r="834">
          <cell r="A834">
            <v>60000675</v>
          </cell>
          <cell r="B834" t="str">
            <v>Определение лития в водах</v>
          </cell>
          <cell r="C834">
            <v>2.5</v>
          </cell>
        </row>
        <row r="835">
          <cell r="A835">
            <v>60000676</v>
          </cell>
          <cell r="B835" t="str">
            <v>Исследования воды питьевой на содержание суммы NO2 и NO3</v>
          </cell>
          <cell r="C835">
            <v>4.333333333333333</v>
          </cell>
        </row>
        <row r="836">
          <cell r="A836">
            <v>60000677</v>
          </cell>
          <cell r="B836" t="str">
            <v>Исследования воды питьевой на содержание гидрокарбонатов</v>
          </cell>
          <cell r="C836">
            <v>2.25</v>
          </cell>
        </row>
        <row r="837">
          <cell r="A837">
            <v>60000678</v>
          </cell>
          <cell r="B837" t="str">
            <v>Исследования воды питьевой на содержание карбонатов</v>
          </cell>
          <cell r="C837">
            <v>2.25</v>
          </cell>
        </row>
        <row r="838">
          <cell r="A838">
            <v>60000679</v>
          </cell>
          <cell r="B838" t="str">
            <v>Исследования воды природной на содержание гидрокарбонатов</v>
          </cell>
          <cell r="C838">
            <v>2.4166666666666665</v>
          </cell>
        </row>
        <row r="839">
          <cell r="A839">
            <v>60000680</v>
          </cell>
          <cell r="B839" t="str">
            <v>Исследования воды природной на содержание карбонатов</v>
          </cell>
          <cell r="C839">
            <v>2.4166666666666665</v>
          </cell>
        </row>
        <row r="840">
          <cell r="A840">
            <v>60000681</v>
          </cell>
          <cell r="B840" t="str">
            <v>Исследования воды природной на содержание плавающих примесей</v>
          </cell>
          <cell r="C840">
            <v>0.2</v>
          </cell>
        </row>
        <row r="841">
          <cell r="A841">
            <v>60000682</v>
          </cell>
          <cell r="B841" t="str">
            <v>Исследования воды питьевой на содержание озона</v>
          </cell>
          <cell r="C841">
            <v>2.25</v>
          </cell>
        </row>
        <row r="842">
          <cell r="A842">
            <v>60001319</v>
          </cell>
          <cell r="B842" t="str">
            <v>Методические указания по определению массовой доли четвертичных аммониевых соединений в дезинфицирующих средствах (сухих препаратах,концентратах,рабочих растворах) титриметрическим методом МУ 4.1.001-10</v>
          </cell>
          <cell r="C842">
            <v>10.63</v>
          </cell>
        </row>
        <row r="843">
          <cell r="A843">
            <v>60001323</v>
          </cell>
          <cell r="B843" t="str">
            <v>Определение фталатов в воде</v>
          </cell>
          <cell r="C843">
            <v>4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60000571</v>
          </cell>
          <cell r="B845" t="str">
            <v>Определение эпихлоргидридна в воздухе рабочей зоны</v>
          </cell>
          <cell r="C845">
            <v>4</v>
          </cell>
        </row>
        <row r="846">
          <cell r="A846" t="str">
            <v>Радиологическая лаборатория</v>
          </cell>
        </row>
        <row r="847">
          <cell r="A847">
            <v>70000120</v>
          </cell>
          <cell r="B847" t="str">
            <v>Обучение дозиметристов организаций радиационному контролю металлолома (по программе 10,5ч)</v>
          </cell>
          <cell r="C847">
            <v>10.5</v>
          </cell>
        </row>
        <row r="848">
          <cell r="A848">
            <v>70000121</v>
          </cell>
          <cell r="B848" t="str">
            <v>Обучение банковских работников радиоактивному контролю денежных знаков (по программе 2,5ч)</v>
          </cell>
          <cell r="C848">
            <v>2.5</v>
          </cell>
        </row>
        <row r="849">
          <cell r="A849">
            <v>70000122</v>
          </cell>
          <cell r="B849" t="str">
            <v>Гигиеническая оценка условий труда, рабочих мест, трудовых процессов (1 рабочее место)</v>
          </cell>
          <cell r="C849">
            <v>3.5</v>
          </cell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2.2999999999999998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3.4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2.1</v>
          </cell>
        </row>
        <row r="853">
          <cell r="A853">
            <v>70000744</v>
          </cell>
          <cell r="B853" t="str">
            <v>Спектрометрическое исследование стройматериалов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2.2000000000000002</v>
          </cell>
        </row>
        <row r="855">
          <cell r="A855">
            <v>70000238</v>
          </cell>
          <cell r="B855" t="str">
            <v>Экспертиза документации по радиационному контролю объектов</v>
          </cell>
          <cell r="C855">
            <v>2.5</v>
          </cell>
        </row>
        <row r="856">
          <cell r="A856">
            <v>70000746</v>
          </cell>
          <cell r="B856" t="str">
            <v>Поверка дозиметров, радиометров гамма-излучения</v>
          </cell>
          <cell r="C856">
            <v>8.3000000000000007</v>
          </cell>
        </row>
        <row r="857">
          <cell r="A857">
            <v>70000747</v>
          </cell>
          <cell r="B857" t="str">
            <v>Поверка радиометров, радон – мониторов</v>
          </cell>
          <cell r="C857">
            <v>16.5</v>
          </cell>
        </row>
        <row r="858">
          <cell r="A858">
            <v>70000749</v>
          </cell>
          <cell r="B858" t="str">
            <v>Индивидуальный дозиметрический контроль персонала 1 дозиметр в течение года</v>
          </cell>
          <cell r="C858">
            <v>3</v>
          </cell>
        </row>
        <row r="859">
          <cell r="A859">
            <v>70000777</v>
          </cell>
          <cell r="B859" t="str">
            <v>Индивидуальный дозиметрический контроль персонала 1 дозиметр в течение квартала</v>
          </cell>
          <cell r="C859">
            <v>0.75</v>
          </cell>
        </row>
        <row r="860">
          <cell r="A860">
            <v>70000750</v>
          </cell>
          <cell r="B860" t="str">
            <v>Измерение мощности дозы гамма – излучения  на местности, в зданиях</v>
          </cell>
          <cell r="C860">
            <v>0.5</v>
          </cell>
        </row>
        <row r="861">
          <cell r="A861">
            <v>70000751</v>
          </cell>
          <cell r="B861" t="str">
            <v>Измерение мощности дозы гамма-излучения и рентгеновского излучения на радиологическом объекте</v>
          </cell>
          <cell r="C861">
            <v>0.5</v>
          </cell>
        </row>
        <row r="862">
          <cell r="A862">
            <v>70000752</v>
          </cell>
          <cell r="B862" t="str">
            <v>Измерение потока альфа-частиц и бета-частиц</v>
          </cell>
          <cell r="C862">
            <v>0.5</v>
          </cell>
        </row>
        <row r="863">
          <cell r="A863">
            <v>70000753</v>
          </cell>
          <cell r="B863" t="str">
            <v>Измерение радиоактивного загрязнения поверхностей методом мазка</v>
          </cell>
          <cell r="C863">
            <v>1.7</v>
          </cell>
        </row>
        <row r="864">
          <cell r="A864">
            <v>70000754</v>
          </cell>
          <cell r="B864" t="str">
            <v>Определение общей альфа- и бета- активности в пробе питьевой воды, воды поверхностных водоемов</v>
          </cell>
          <cell r="C864">
            <v>10</v>
          </cell>
        </row>
        <row r="865">
          <cell r="A865">
            <v>70000748</v>
          </cell>
          <cell r="B865" t="str">
            <v>Индивидуальный дозиметрический контроль персона ЛПУ в течение года ( 4 считывания)</v>
          </cell>
          <cell r="C865">
            <v>2.4</v>
          </cell>
        </row>
        <row r="866">
          <cell r="A866">
            <v>70000776</v>
          </cell>
          <cell r="B866" t="str">
            <v>Возмещение за утраченный дозиметр</v>
          </cell>
          <cell r="C866">
            <v>1.5</v>
          </cell>
        </row>
        <row r="867">
          <cell r="A867">
            <v>70000755</v>
          </cell>
          <cell r="B867" t="str">
            <v>Анализ золы растений на стронций-90</v>
          </cell>
          <cell r="C867">
            <v>10</v>
          </cell>
        </row>
        <row r="868">
          <cell r="A868">
            <v>70000756</v>
          </cell>
          <cell r="B868" t="str">
            <v>Анализ золы растений на цезий-137</v>
          </cell>
          <cell r="C868">
            <v>10</v>
          </cell>
        </row>
        <row r="869">
          <cell r="A869">
            <v>70000739</v>
          </cell>
          <cell r="B869" t="str">
            <v>Анализ золы пищевых продуктов на сторнций-90</v>
          </cell>
          <cell r="C869">
            <v>10</v>
          </cell>
        </row>
        <row r="870">
          <cell r="A870">
            <v>70000740</v>
          </cell>
          <cell r="B870" t="str">
            <v>Анализ золы пищевых продуктов на цезий-137</v>
          </cell>
          <cell r="C870">
            <v>10</v>
          </cell>
        </row>
        <row r="871">
          <cell r="A871">
            <v>70000757</v>
          </cell>
          <cell r="B871" t="str">
            <v>Подготовка и сжигание проб внешней среды массой до 1 кг</v>
          </cell>
          <cell r="C871">
            <v>1</v>
          </cell>
        </row>
        <row r="872">
          <cell r="A872">
            <v>70000758</v>
          </cell>
          <cell r="B872" t="str">
            <v>Подготовка и сжигание проб внешней среды массой до 6 кг</v>
          </cell>
          <cell r="C872">
            <v>6</v>
          </cell>
        </row>
        <row r="873">
          <cell r="A873">
            <v>70000759</v>
          </cell>
          <cell r="B873" t="str">
            <v>Подготовка и сжигание мазков на тампонах</v>
          </cell>
          <cell r="C873">
            <v>2</v>
          </cell>
        </row>
        <row r="874">
          <cell r="A874">
            <v>70000760</v>
          </cell>
          <cell r="B874" t="str">
            <v>Измерение активности изотопов радона в воздухе помещений</v>
          </cell>
          <cell r="C874">
            <v>1.2</v>
          </cell>
        </row>
        <row r="875">
          <cell r="A875">
            <v>70000761</v>
          </cell>
          <cell r="B875" t="str">
            <v>Измерение активности радона в пробе воды</v>
          </cell>
          <cell r="C875">
            <v>2.5</v>
          </cell>
        </row>
        <row r="876">
          <cell r="A876">
            <v>70000762</v>
          </cell>
          <cell r="B876" t="str">
            <v>Измерение плотности потока радона с поверхности грунта</v>
          </cell>
          <cell r="C876">
            <v>3</v>
          </cell>
        </row>
        <row r="877">
          <cell r="A877">
            <v>70000763</v>
          </cell>
          <cell r="B877" t="str">
            <v>Радиационный контроль черного металла, находящегося в трехтонном контейнере</v>
          </cell>
          <cell r="C877">
            <v>1.5</v>
          </cell>
        </row>
        <row r="878">
          <cell r="A878">
            <v>70000764</v>
          </cell>
          <cell r="B878" t="str">
            <v>Радиационный контроль черного металла, находящегося в пятитонном контейнере</v>
          </cell>
          <cell r="C878">
            <v>1.9</v>
          </cell>
        </row>
        <row r="879">
          <cell r="A879">
            <v>70000765</v>
          </cell>
          <cell r="B879" t="str">
            <v>Радиационный контроль черного металла, находящегося в двадцатитонном контейнере</v>
          </cell>
          <cell r="C879">
            <v>3.5</v>
          </cell>
        </row>
        <row r="880">
          <cell r="A880">
            <v>70000766</v>
          </cell>
          <cell r="B880" t="str">
            <v>Радиационный контроль черного металла, находящегося в железнодорожном вагоне</v>
          </cell>
          <cell r="C880">
            <v>5</v>
          </cell>
        </row>
        <row r="881">
          <cell r="A881">
            <v>70000767</v>
          </cell>
          <cell r="B881" t="str">
            <v>Радиационный контроль цветного металлолома, находящегося в трехтонном контейнере</v>
          </cell>
          <cell r="C881">
            <v>2.6</v>
          </cell>
        </row>
        <row r="882">
          <cell r="A882">
            <v>70000768</v>
          </cell>
          <cell r="B882" t="str">
            <v>Радиационный контроль цветного металлолома, находящегося в пятитонном контейнере</v>
          </cell>
          <cell r="C882">
            <v>4</v>
          </cell>
        </row>
        <row r="883">
          <cell r="A883">
            <v>70000769</v>
          </cell>
          <cell r="B883" t="str">
            <v>Радиационный контроль цветного металлолома, находящегося в двадцатитонном контейнере</v>
          </cell>
          <cell r="C883">
            <v>4.5</v>
          </cell>
        </row>
        <row r="884">
          <cell r="A884">
            <v>70000770</v>
          </cell>
          <cell r="B884" t="str">
            <v>Радиационный контроль цветного металлолома, находящегося в железнодорожном вагоне</v>
          </cell>
          <cell r="C884">
            <v>11</v>
          </cell>
        </row>
        <row r="885">
          <cell r="A885">
            <v>70000771</v>
          </cell>
          <cell r="B885" t="str">
            <v>Радиационный контроль черного и цветного металлолома, находящегося в автомобиле длиной до 3,5 м</v>
          </cell>
          <cell r="C885">
            <v>2.5</v>
          </cell>
        </row>
        <row r="886">
          <cell r="A886">
            <v>70000772</v>
          </cell>
          <cell r="B886" t="str">
            <v>Радиационный контроль черного и цветного металлолома, находящегося в автомобиле длиной от 4,5м.</v>
          </cell>
          <cell r="C886">
            <v>2.5</v>
          </cell>
        </row>
        <row r="887">
          <cell r="A887">
            <v>70000773</v>
          </cell>
          <cell r="B887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87">
            <v>4</v>
          </cell>
        </row>
        <row r="888">
          <cell r="A888">
            <v>70000774</v>
          </cell>
          <cell r="B888" t="str">
            <v>Радиационный контроль черного и цветного металлолома, находящегося в автопоезде, определяется в каждом прицепе и кузове.</v>
          </cell>
          <cell r="C888">
            <v>1</v>
          </cell>
        </row>
        <row r="889">
          <cell r="A889">
            <v>70000775</v>
          </cell>
          <cell r="B889" t="str">
            <v>Спектрометрическое исследование минерального сырья</v>
          </cell>
          <cell r="C889">
            <v>10</v>
          </cell>
        </row>
        <row r="890">
          <cell r="A890">
            <v>70000778</v>
          </cell>
          <cell r="B890" t="str">
            <v>Возмещение за утраченный дозиметр типа ДТЛ-02</v>
          </cell>
          <cell r="C890">
            <v>1.5</v>
          </cell>
        </row>
        <row r="891">
          <cell r="A891">
            <v>70000780</v>
          </cell>
          <cell r="B891" t="str">
            <v>Радиационный контроль золы, находящейся в железнодорожном вагоне</v>
          </cell>
          <cell r="C891">
            <v>5</v>
          </cell>
        </row>
        <row r="892">
          <cell r="A892">
            <v>70000781</v>
          </cell>
          <cell r="B892" t="str">
            <v xml:space="preserve">Отбор одной пробы  почв </v>
          </cell>
          <cell r="C892">
            <v>1</v>
          </cell>
        </row>
        <row r="893">
          <cell r="A893">
            <v>70000782</v>
          </cell>
          <cell r="B893" t="str">
            <v>Аттестация термостатов</v>
          </cell>
          <cell r="C893">
            <v>4.5</v>
          </cell>
        </row>
        <row r="894">
          <cell r="A894">
            <v>70000784</v>
          </cell>
          <cell r="B894" t="str">
            <v>Отбор одной пробы  воды</v>
          </cell>
          <cell r="C894">
            <v>1</v>
          </cell>
        </row>
        <row r="895">
          <cell r="A895">
            <v>70000785</v>
          </cell>
          <cell r="B895" t="str">
            <v>Спектрометрическое исследование удельной эффективной активности каменного угля и шлака</v>
          </cell>
          <cell r="C895">
            <v>4</v>
          </cell>
        </row>
        <row r="896">
          <cell r="A896">
            <v>70000786</v>
          </cell>
          <cell r="B896" t="str">
            <v>Спектрометрическое исследование древесного угля на цезий - 137 и стронций - 90</v>
          </cell>
          <cell r="C896">
            <v>3.4</v>
          </cell>
        </row>
        <row r="897">
          <cell r="A897">
            <v>70000787</v>
          </cell>
          <cell r="B897" t="str">
            <v>Спектрометрическое исследование мебельной продукции</v>
          </cell>
          <cell r="C897">
            <v>4</v>
          </cell>
        </row>
        <row r="898">
          <cell r="A898">
            <v>70000788</v>
          </cell>
          <cell r="B898" t="str">
            <v>Возмещение за порчу индивидуального дозиметра</v>
          </cell>
          <cell r="C898">
            <v>1.5</v>
          </cell>
        </row>
        <row r="899">
          <cell r="A899">
            <v>70000789</v>
          </cell>
          <cell r="B899" t="str">
            <v>Измерение плотности потока радона с поверхности грунта с оформлением картограммы земельного участка</v>
          </cell>
          <cell r="C899">
            <v>2.5</v>
          </cell>
        </row>
        <row r="900">
          <cell r="A900" t="str">
            <v>Лаборатория профилактической токсикологии</v>
          </cell>
        </row>
        <row r="901">
          <cell r="A901">
            <v>80000647</v>
          </cell>
          <cell r="B901" t="str">
            <v>Приготовление вытяжек из одежды, обуви, тканей</v>
          </cell>
          <cell r="C901">
            <v>1.5</v>
          </cell>
        </row>
        <row r="902">
          <cell r="A902">
            <v>80000742</v>
          </cell>
          <cell r="B902" t="str">
            <v>Определение органолептических показателей тканей и изделий.</v>
          </cell>
          <cell r="C902">
            <v>1</v>
          </cell>
        </row>
        <row r="903">
          <cell r="A903">
            <v>80000667</v>
          </cell>
          <cell r="B903" t="str">
            <v>Исследование одежды и тканей на содержание  формальдегида</v>
          </cell>
          <cell r="C903">
            <v>3.08</v>
          </cell>
        </row>
        <row r="904">
          <cell r="A904">
            <v>80000669</v>
          </cell>
          <cell r="B904" t="str">
            <v>Определение  устойчивости окраски тканей и одежды к поту.</v>
          </cell>
          <cell r="C904">
            <v>1.7</v>
          </cell>
        </row>
        <row r="905">
          <cell r="A905">
            <v>80000670</v>
          </cell>
          <cell r="B905" t="str">
            <v>Определение  устойчивости окраски тканей и одежды к стирке</v>
          </cell>
          <cell r="C905">
            <v>1.7</v>
          </cell>
        </row>
        <row r="906">
          <cell r="A906">
            <v>80000671</v>
          </cell>
          <cell r="B906" t="str">
            <v>Определение  устойчивости окраски тканей и изделий  к морской воде</v>
          </cell>
          <cell r="C906">
            <v>1.7</v>
          </cell>
        </row>
        <row r="907">
          <cell r="A907">
            <v>80000674</v>
          </cell>
          <cell r="B907" t="str">
            <v>Определение  устойчивости окраски тканей и изделий  к органическим растворителям</v>
          </cell>
          <cell r="C907">
            <v>1.7</v>
          </cell>
        </row>
        <row r="908">
          <cell r="A908">
            <v>80001026</v>
          </cell>
          <cell r="B908" t="str">
            <v>Определение  устойчивости окраски тканей и одежды  к дистиллированной воде</v>
          </cell>
          <cell r="C908">
            <v>1.7</v>
          </cell>
        </row>
        <row r="909">
          <cell r="A909">
            <v>80000673</v>
          </cell>
          <cell r="B909" t="str">
            <v>Определение  устойчивости окраски тканей и изделий  к сухому трению</v>
          </cell>
          <cell r="C909">
            <v>0.8</v>
          </cell>
        </row>
        <row r="910">
          <cell r="A910">
            <v>80000675</v>
          </cell>
          <cell r="B910" t="str">
            <v>Определение массовой доли химических волокон в изделиях и ткани</v>
          </cell>
          <cell r="C910">
            <v>5.25</v>
          </cell>
        </row>
        <row r="911">
          <cell r="A911">
            <v>80000665</v>
          </cell>
          <cell r="B911" t="str">
            <v>Определение нормируемых органических веществ в воздухе</v>
          </cell>
          <cell r="C911">
            <v>8</v>
          </cell>
        </row>
        <row r="912">
          <cell r="A912">
            <v>80000666</v>
          </cell>
          <cell r="B912" t="str">
            <v>Исследование одежды и тканей на гигроскопичность</v>
          </cell>
          <cell r="C912">
            <v>3</v>
          </cell>
        </row>
        <row r="913">
          <cell r="A913">
            <v>80000750</v>
          </cell>
          <cell r="B913" t="str">
            <v>Определение смываемости с посуды</v>
          </cell>
          <cell r="C913">
            <v>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</v>
          </cell>
          <cell r="C914">
            <v>8.36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</v>
          </cell>
          <cell r="C915">
            <v>6.2</v>
          </cell>
        </row>
        <row r="916">
          <cell r="A916">
            <v>80000697</v>
          </cell>
          <cell r="B916" t="str">
            <v>Определение фенола, выделяющегося из образца в воздух</v>
          </cell>
          <cell r="C916">
            <v>6.03</v>
          </cell>
        </row>
        <row r="917">
          <cell r="A917">
            <v>80000703</v>
          </cell>
          <cell r="B917" t="str">
            <v>Определение винилацетата, выделяющегося из образца в воздух</v>
          </cell>
          <cell r="C917">
            <v>6.37</v>
          </cell>
        </row>
        <row r="918">
          <cell r="A918">
            <v>80000702</v>
          </cell>
          <cell r="B918" t="str">
            <v>Определение бензола, толуола, ксилола, выделяющегося из образца в воздух</v>
          </cell>
          <cell r="C918">
            <v>8.8699999999999992</v>
          </cell>
        </row>
        <row r="919">
          <cell r="A919">
            <v>80000701</v>
          </cell>
          <cell r="B919" t="str">
            <v>Определение метилового спирта, выделяющегося из образца в воздух</v>
          </cell>
          <cell r="C919">
            <v>6.37</v>
          </cell>
        </row>
        <row r="920">
          <cell r="A920">
            <v>80000744</v>
          </cell>
          <cell r="B920" t="str">
            <v>Определение ацетона, выделяющегося из образца в воздух</v>
          </cell>
          <cell r="C920">
            <v>7.87</v>
          </cell>
        </row>
        <row r="921">
          <cell r="A921">
            <v>80000644</v>
          </cell>
          <cell r="B921" t="str">
            <v>Приготовление модельных  вытяжек из керамической, стеклянной, металлической  посуды</v>
          </cell>
          <cell r="C921">
            <v>2</v>
          </cell>
        </row>
        <row r="922">
          <cell r="A922">
            <v>80000645</v>
          </cell>
          <cell r="B922" t="str">
            <v>Приготовление модельных вытяжек из жестяной тары</v>
          </cell>
          <cell r="C922">
            <v>2</v>
          </cell>
        </row>
        <row r="923">
          <cell r="A923">
            <v>80000648</v>
          </cell>
          <cell r="B923" t="str">
            <v>Приготовление вытяжек из посуды из полимерных материалов и изделий,  контактирующих с пищевыми продуктами</v>
          </cell>
          <cell r="C923">
            <v>1</v>
          </cell>
        </row>
        <row r="924">
          <cell r="A924">
            <v>80000679</v>
          </cell>
          <cell r="B924" t="str">
            <v>Определение органолептики полимерных материалов, бумаги, пергамента изделий из них,  контактирующих с пищевыми продуктами</v>
          </cell>
          <cell r="C924">
            <v>0.75</v>
          </cell>
        </row>
        <row r="925">
          <cell r="A925">
            <v>80000705</v>
          </cell>
          <cell r="B925" t="str">
            <v>Определение органолептики модельных растворов посуды металлической, эмалированной, стеклянной, фарфоровой</v>
          </cell>
          <cell r="C925">
            <v>1</v>
          </cell>
        </row>
        <row r="926">
          <cell r="A926">
            <v>80000649</v>
          </cell>
          <cell r="B926" t="str">
            <v>Определение  индекса токсичности образца</v>
          </cell>
          <cell r="C926">
            <v>5</v>
          </cell>
        </row>
        <row r="927">
          <cell r="A927">
            <v>80000681</v>
          </cell>
          <cell r="B927" t="str">
            <v>Определение формальдегида в модельной вытяжке  из образца</v>
          </cell>
          <cell r="C927">
            <v>1.75</v>
          </cell>
        </row>
        <row r="928">
          <cell r="A928">
            <v>80000691</v>
          </cell>
          <cell r="B928" t="str">
            <v>Определение диметилтерефталата в модельной вытяжке из образца</v>
          </cell>
          <cell r="C928">
            <v>3.16</v>
          </cell>
        </row>
        <row r="929">
          <cell r="A929">
            <v>80000680</v>
          </cell>
          <cell r="B929" t="str">
            <v>Определение нормируемых органических веществ в водных вытяжках из материалов различного состава</v>
          </cell>
          <cell r="C929">
            <v>8</v>
          </cell>
        </row>
        <row r="930">
          <cell r="A930">
            <v>80000682</v>
          </cell>
          <cell r="B930" t="str">
            <v>Определение диоктилфталата в модельных вытяжках из образца</v>
          </cell>
          <cell r="C930">
            <v>1.33</v>
          </cell>
        </row>
        <row r="931">
          <cell r="A931">
            <v>80000692</v>
          </cell>
          <cell r="B931" t="str">
            <v>Определение  тиурама в модельных вытяжках из образца</v>
          </cell>
          <cell r="C931">
            <v>1.58</v>
          </cell>
        </row>
        <row r="932">
          <cell r="A932">
            <v>80000693</v>
          </cell>
          <cell r="B932" t="str">
            <v>Определение  альтакса в модельных вытяжках из образца</v>
          </cell>
          <cell r="C932">
            <v>1.58</v>
          </cell>
        </row>
        <row r="933">
          <cell r="A933">
            <v>80000688</v>
          </cell>
          <cell r="B933" t="str">
            <v>Определение свинца, меди, цинка, кадмия в модельных вытяжках из образца</v>
          </cell>
          <cell r="C933">
            <v>5.5</v>
          </cell>
        </row>
        <row r="934">
          <cell r="A934">
            <v>80000716</v>
          </cell>
          <cell r="B934" t="str">
            <v>Определение хрома в модельных вытяжках из образца</v>
          </cell>
          <cell r="C934">
            <v>2.75</v>
          </cell>
        </row>
        <row r="935">
          <cell r="A935">
            <v>80000711</v>
          </cell>
          <cell r="B935" t="str">
            <v>Определение кобальта в модельных вытяжках из образца</v>
          </cell>
          <cell r="C935">
            <v>2.17</v>
          </cell>
        </row>
        <row r="936">
          <cell r="A936">
            <v>80000710</v>
          </cell>
          <cell r="B936" t="str">
            <v>Определение никеля в модельных вытяжках из образца</v>
          </cell>
          <cell r="C936">
            <v>2.17</v>
          </cell>
        </row>
        <row r="937">
          <cell r="A937">
            <v>80000718</v>
          </cell>
          <cell r="B937" t="str">
            <v>Определение железа в модельных вытяжках из образца</v>
          </cell>
          <cell r="C937">
            <v>1.25</v>
          </cell>
        </row>
        <row r="938">
          <cell r="A938">
            <v>80000690</v>
          </cell>
          <cell r="B938" t="str">
            <v>Определение марганца в модельных вытяжках из образца</v>
          </cell>
          <cell r="C938">
            <v>2.42</v>
          </cell>
        </row>
        <row r="939">
          <cell r="A939">
            <v>80000709</v>
          </cell>
          <cell r="B939" t="str">
            <v>Определение фтора в модельных вытяжках из образца</v>
          </cell>
          <cell r="C939">
            <v>1.33</v>
          </cell>
        </row>
        <row r="940">
          <cell r="A940">
            <v>80000712</v>
          </cell>
          <cell r="B940" t="str">
            <v>Определение мышьяка в модельных вытяжках из образца</v>
          </cell>
          <cell r="C940">
            <v>3.83</v>
          </cell>
        </row>
        <row r="941">
          <cell r="A941">
            <v>80000708</v>
          </cell>
          <cell r="B941" t="str">
            <v>Определение бора в модельных вытяжках из образца</v>
          </cell>
          <cell r="C941">
            <v>1.75</v>
          </cell>
        </row>
        <row r="942">
          <cell r="A942">
            <v>80000747</v>
          </cell>
          <cell r="B942" t="str">
            <v>Определение ртути в модельных вытяжках из образца</v>
          </cell>
          <cell r="C942">
            <v>3.83</v>
          </cell>
        </row>
        <row r="943">
          <cell r="A943">
            <v>80000713</v>
          </cell>
          <cell r="B943" t="str">
            <v>Определение алюминия в модельных вытяжках из образца</v>
          </cell>
          <cell r="C943">
            <v>2.17</v>
          </cell>
        </row>
        <row r="944">
          <cell r="A944">
            <v>80001035</v>
          </cell>
          <cell r="B944" t="str">
            <v>Определение стойкости лакового покрытия металлических крышек при кипячении (в 4-х растворах)</v>
          </cell>
          <cell r="C944">
            <v>5</v>
          </cell>
        </row>
        <row r="945">
          <cell r="A945">
            <v>80001036</v>
          </cell>
          <cell r="B945" t="str">
            <v>Определение фенола в модельной вытяжке из образца</v>
          </cell>
          <cell r="C945">
            <v>2.92</v>
          </cell>
        </row>
        <row r="946">
          <cell r="A946">
            <v>80000650</v>
          </cell>
          <cell r="B946" t="str">
            <v>Исследование игрушек на запах</v>
          </cell>
          <cell r="C946">
            <v>1</v>
          </cell>
        </row>
        <row r="947">
          <cell r="A947">
            <v>80000646</v>
          </cell>
          <cell r="B947" t="str">
            <v>Приготовление вытяжек из игрушек</v>
          </cell>
          <cell r="C947">
            <v>1.5</v>
          </cell>
        </row>
        <row r="948">
          <cell r="A948">
            <v>80001037</v>
          </cell>
          <cell r="B948" t="str">
            <v>Определение стойкости защитно-декаративного покрытия игрушки к влажной обработке</v>
          </cell>
          <cell r="C948">
            <v>0.5</v>
          </cell>
        </row>
        <row r="949">
          <cell r="A949">
            <v>80001301</v>
          </cell>
          <cell r="B949" t="str">
            <v>Определение стирола, выделяющегося из образца в воздух</v>
          </cell>
          <cell r="C949">
            <v>9.25</v>
          </cell>
        </row>
        <row r="950">
          <cell r="A950">
            <v>80001302</v>
          </cell>
          <cell r="B950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</v>
          </cell>
          <cell r="C950">
            <v>6</v>
          </cell>
        </row>
        <row r="951">
          <cell r="A951">
            <v>80001303</v>
          </cell>
          <cell r="B951" t="str">
            <v>Определение 1 элемента атомно-абсорбционным методом в модельных вытяжках из образца</v>
          </cell>
          <cell r="C951">
            <v>1.6</v>
          </cell>
        </row>
        <row r="952">
          <cell r="A952">
            <v>80001304</v>
          </cell>
          <cell r="B952" t="str">
            <v>Определение кислостойкости (химической стойкости)</v>
          </cell>
          <cell r="C952">
            <v>1.2</v>
          </cell>
        </row>
        <row r="953">
          <cell r="A953">
            <v>80001305</v>
          </cell>
          <cell r="B953" t="str">
            <v>Стойкость к горячей обработке металлических крышек</v>
          </cell>
          <cell r="C953">
            <v>0.9</v>
          </cell>
        </row>
        <row r="954">
          <cell r="A954">
            <v>80001306</v>
          </cell>
          <cell r="B954" t="str">
            <v>Стойкость упаковки к горячей воде</v>
          </cell>
          <cell r="C954">
            <v>0.9</v>
          </cell>
        </row>
        <row r="955">
          <cell r="A955">
            <v>80001307</v>
          </cell>
          <cell r="B955" t="str">
            <v>Стойкость рисунка флексографической печати к липкой ленте</v>
          </cell>
          <cell r="C955">
            <v>0.9</v>
          </cell>
        </row>
        <row r="956">
          <cell r="A956">
            <v>80001308</v>
          </cell>
          <cell r="B956" t="str">
            <v>Стойкость к миграции красителя</v>
          </cell>
          <cell r="C956">
            <v>0.6</v>
          </cell>
        </row>
        <row r="957">
          <cell r="A957">
            <v>80001309</v>
          </cell>
          <cell r="B957" t="str">
            <v>Герметичность сварного шва</v>
          </cell>
          <cell r="C957">
            <v>1</v>
          </cell>
        </row>
        <row r="958">
          <cell r="A958">
            <v>80001310</v>
          </cell>
          <cell r="B958" t="str">
            <v>Стойкость к раствору кислоты и мыльно-щелочным растворам</v>
          </cell>
          <cell r="C958">
            <v>1.45</v>
          </cell>
        </row>
        <row r="959">
          <cell r="A959">
            <v>80001311</v>
          </cell>
          <cell r="B959" t="str">
            <v>Водостойкость (водонепроницаемость) упаковки</v>
          </cell>
          <cell r="C959">
            <v>0.9</v>
          </cell>
        </row>
        <row r="960">
          <cell r="A960">
            <v>80001312</v>
          </cell>
          <cell r="B960" t="str">
            <v>Изменение рН водной вытяжки</v>
          </cell>
          <cell r="C960">
            <v>1.45</v>
          </cell>
        </row>
        <row r="961">
          <cell r="A961">
            <v>80000660</v>
          </cell>
          <cell r="B961" t="str">
            <v>Определение формальдегида в игрушке</v>
          </cell>
          <cell r="C961">
            <v>3.08</v>
          </cell>
        </row>
        <row r="962">
          <cell r="A962">
            <v>80000654</v>
          </cell>
          <cell r="B962" t="str">
            <v>Определение сурьмы в игрушке</v>
          </cell>
          <cell r="C962">
            <v>3.5</v>
          </cell>
        </row>
        <row r="963">
          <cell r="A963">
            <v>80000655</v>
          </cell>
          <cell r="B963" t="str">
            <v>Определение  мышьяка в игрушке</v>
          </cell>
          <cell r="C963">
            <v>3.5</v>
          </cell>
        </row>
        <row r="964">
          <cell r="A964">
            <v>80000656</v>
          </cell>
          <cell r="B964" t="str">
            <v>Определение кадмия, свинца, в игрушке</v>
          </cell>
          <cell r="C964">
            <v>2.83</v>
          </cell>
        </row>
        <row r="965">
          <cell r="A965">
            <v>80000658</v>
          </cell>
          <cell r="B965" t="str">
            <v>Определение ртути в игрушке</v>
          </cell>
          <cell r="C965">
            <v>3.5</v>
          </cell>
        </row>
        <row r="966">
          <cell r="A966">
            <v>80000659</v>
          </cell>
          <cell r="B966" t="str">
            <v>Определение селена в игрушке</v>
          </cell>
          <cell r="C966">
            <v>3.5</v>
          </cell>
        </row>
        <row r="967">
          <cell r="A967">
            <v>80000721</v>
          </cell>
          <cell r="B967" t="str">
            <v>Определение водородного показателя (РН) в парфюмерно-косметических изделиях</v>
          </cell>
          <cell r="C967">
            <v>1</v>
          </cell>
        </row>
        <row r="968">
          <cell r="A968">
            <v>80000723</v>
          </cell>
          <cell r="B968" t="str">
            <v>Исследование синтетических моющих средств, товаров бытовой химии на острую токсичность внутрижелудочно на белых крысах</v>
          </cell>
          <cell r="C968">
            <v>80</v>
          </cell>
        </row>
        <row r="969">
          <cell r="A969">
            <v>80000727</v>
          </cell>
          <cell r="B969" t="str">
            <v>Исследование синтетических моющих средств, товаров бытовой химии  на местное кожно-раздражающее действие на кроликах</v>
          </cell>
          <cell r="C969">
            <v>80</v>
          </cell>
        </row>
        <row r="970">
          <cell r="A970">
            <v>80000728</v>
          </cell>
          <cell r="B970" t="str">
            <v>Исследование синтетических моющих средств, товаров бытовой химии  на местное кожно-раздражающее действие на морских свинка</v>
          </cell>
          <cell r="C970">
            <v>77</v>
          </cell>
        </row>
        <row r="971">
          <cell r="A971">
            <v>80000729</v>
          </cell>
          <cell r="B971" t="str">
            <v>Исследование дезинфицирующих средств на местное кожно-раздражающее действие  на кроликах</v>
          </cell>
          <cell r="C971">
            <v>77</v>
          </cell>
        </row>
        <row r="972">
          <cell r="A972">
            <v>80000734</v>
          </cell>
          <cell r="B972" t="str">
            <v>Исследование дезинфицирующих средств на острую токсичность внутрижелудочно  на белых крысах</v>
          </cell>
          <cell r="C972">
            <v>77</v>
          </cell>
        </row>
        <row r="973">
          <cell r="A973">
            <v>80000736</v>
          </cell>
          <cell r="B973" t="str">
            <v>Исследование синтетических моющих средств и товаров бытовой химии на обще-резорбтивное действие на белых крысах</v>
          </cell>
          <cell r="C973">
            <v>96.5</v>
          </cell>
        </row>
        <row r="974">
          <cell r="A974">
            <v>80000739</v>
          </cell>
          <cell r="B974" t="str">
            <v>Испытание (1) лекарственных средств на пирогенность (в случае положительного результата)</v>
          </cell>
          <cell r="C974">
            <v>16</v>
          </cell>
        </row>
        <row r="975">
          <cell r="A975">
            <v>80000740</v>
          </cell>
          <cell r="B975" t="str">
            <v>Испытание (2) лекарственных средств на пирогенность (в случае отрицательного результата)</v>
          </cell>
          <cell r="C975">
            <v>16</v>
          </cell>
        </row>
        <row r="976">
          <cell r="A976">
            <v>80000731</v>
          </cell>
          <cell r="B976" t="str">
            <v>Исследование синтетических моющих средств, товаров бытовой химии на местное раздражающее  действие на слизистые оболочки глаза на кроликах</v>
          </cell>
          <cell r="C976">
            <v>21</v>
          </cell>
        </row>
        <row r="977">
          <cell r="A977">
            <v>80000732</v>
          </cell>
          <cell r="B977" t="str">
            <v>Исследование синтетических моющих средств, товаров бытовой химии на местное раздражающее  действие на слизистые оболочки глаза на  морских свинках</v>
          </cell>
          <cell r="C977">
            <v>21</v>
          </cell>
        </row>
        <row r="978">
          <cell r="A978">
            <v>80000733</v>
          </cell>
          <cell r="B978" t="str">
            <v>Исследование дезинфицирующих средств на местное раздражающее действие на глаза (на морских свинках)</v>
          </cell>
          <cell r="C978">
            <v>21</v>
          </cell>
        </row>
        <row r="979">
          <cell r="A979">
            <v>80000737</v>
          </cell>
          <cell r="B979" t="str">
            <v>Исследование дезинфицирующих средств на кожно-резорбтивное действие (на белых крысах)</v>
          </cell>
          <cell r="C979">
            <v>96.5</v>
          </cell>
        </row>
        <row r="980">
          <cell r="A980">
            <v>80000752</v>
          </cell>
          <cell r="B980" t="str">
            <v>Определение органолептических показателей парфюмерно-косметических изделий</v>
          </cell>
          <cell r="C980">
            <v>1</v>
          </cell>
        </row>
        <row r="981">
          <cell r="A981">
            <v>80000753</v>
          </cell>
          <cell r="B981" t="str">
            <v>Определение пенообразующей способности синтетических моющих средств и шампуней</v>
          </cell>
          <cell r="C981">
            <v>1.5</v>
          </cell>
        </row>
        <row r="982">
          <cell r="A982">
            <v>80000754</v>
          </cell>
          <cell r="B982" t="str">
            <v>Определение термостабильности косметических изделий</v>
          </cell>
          <cell r="C982">
            <v>1</v>
          </cell>
        </row>
        <row r="983">
          <cell r="A983">
            <v>80000755</v>
          </cell>
          <cell r="B983" t="str">
            <v>Определение коллоидной стабильности косметических изделий</v>
          </cell>
          <cell r="C983">
            <v>1</v>
          </cell>
        </row>
        <row r="984">
          <cell r="A984">
            <v>80001022</v>
          </cell>
          <cell r="B984" t="str">
            <v>Определение ртути в парфюмерно - косметических товарах</v>
          </cell>
          <cell r="C984">
            <v>6</v>
          </cell>
        </row>
        <row r="985">
          <cell r="A985">
            <v>80001023</v>
          </cell>
          <cell r="B985" t="str">
            <v>Определение мышьяка в парфюмерно - косметических товарах</v>
          </cell>
          <cell r="C985">
            <v>6</v>
          </cell>
        </row>
        <row r="986">
          <cell r="A986">
            <v>80001024</v>
          </cell>
          <cell r="B986" t="str">
            <v>Определение свинца в парфюмерно - косметических товарах</v>
          </cell>
          <cell r="C986">
            <v>6</v>
          </cell>
        </row>
        <row r="987">
          <cell r="A987">
            <v>80000704</v>
          </cell>
          <cell r="B987" t="str">
            <v>Определение воздухопроницаемости</v>
          </cell>
          <cell r="C987">
            <v>1</v>
          </cell>
        </row>
        <row r="988">
          <cell r="A988">
            <v>80000758</v>
          </cell>
          <cell r="B988" t="str">
            <v>Определение хрома в игрушках</v>
          </cell>
          <cell r="C988">
            <v>3</v>
          </cell>
        </row>
        <row r="989">
          <cell r="A989">
            <v>80000759</v>
          </cell>
          <cell r="B989" t="str">
            <v>Определение бария в игрушках</v>
          </cell>
          <cell r="C989">
            <v>3</v>
          </cell>
        </row>
        <row r="990">
          <cell r="A990">
            <v>80000760</v>
          </cell>
          <cell r="B990" t="str">
            <v>Определение дибутилфталата в модельных вытяжках</v>
          </cell>
          <cell r="C990">
            <v>3</v>
          </cell>
        </row>
        <row r="991">
          <cell r="A991">
            <v>80000761</v>
          </cell>
          <cell r="B991" t="str">
            <v>Определение этиленгликоля в модельных вытяжках</v>
          </cell>
          <cell r="C991">
            <v>2</v>
          </cell>
        </row>
        <row r="992">
          <cell r="A992">
            <v>80000695</v>
          </cell>
          <cell r="B992" t="str">
            <v>Исследование обуви на запах</v>
          </cell>
          <cell r="C992">
            <v>0.5</v>
          </cell>
        </row>
        <row r="993">
          <cell r="A993">
            <v>80000762</v>
          </cell>
          <cell r="B993" t="str">
            <v>Определение массовой доли свободной едкой щелочи в мыле</v>
          </cell>
          <cell r="C993">
            <v>1</v>
          </cell>
        </row>
        <row r="994">
          <cell r="A994">
            <v>80000763</v>
          </cell>
          <cell r="B994" t="str">
            <v>Определение массовой доли свободного углекислого натрия в мыле</v>
          </cell>
          <cell r="C994">
            <v>1</v>
          </cell>
        </row>
        <row r="995">
          <cell r="A995">
            <v>80000764</v>
          </cell>
          <cell r="B995" t="str">
            <v>Определение капролактама в водной вытяжке</v>
          </cell>
          <cell r="C995">
            <v>2</v>
          </cell>
        </row>
        <row r="996">
          <cell r="A996" t="str">
            <v>Лаборатория неионизирующих излучений</v>
          </cell>
        </row>
        <row r="997">
          <cell r="A997">
            <v>90000602</v>
          </cell>
          <cell r="B997" t="str">
            <v>Измерение интенсивности теплового облучения</v>
          </cell>
          <cell r="C997">
            <v>1.5</v>
          </cell>
        </row>
        <row r="998">
          <cell r="A998">
            <v>90000603</v>
          </cell>
          <cell r="B998" t="str">
            <v>Измерение эквивалентного уровня  шума (непостоянный)</v>
          </cell>
          <cell r="C998">
            <v>3</v>
          </cell>
        </row>
        <row r="999">
          <cell r="A999">
            <v>90000604</v>
          </cell>
          <cell r="B999" t="str">
            <v>Спектральный анализ состава общей вибрации</v>
          </cell>
          <cell r="C999">
            <v>3</v>
          </cell>
        </row>
        <row r="1000">
          <cell r="A1000">
            <v>90000605</v>
          </cell>
          <cell r="B1000" t="str">
            <v>Замеры ВЧ-полей и УВЧ полей в  производственных  помещениях    и на селитебной территории</v>
          </cell>
          <cell r="C1000">
            <v>2</v>
          </cell>
        </row>
        <row r="1001">
          <cell r="A1001">
            <v>90000606</v>
          </cell>
          <cell r="B1001" t="str">
            <v>Измерение лазерного излучения</v>
          </cell>
          <cell r="C1001">
            <v>3.5</v>
          </cell>
        </row>
        <row r="1002">
          <cell r="A1002">
            <v>90000607</v>
          </cell>
          <cell r="B1002" t="str">
            <v>Измерение воздушного ультразвука</v>
          </cell>
          <cell r="C1002">
            <v>3</v>
          </cell>
        </row>
        <row r="1003">
          <cell r="A1003">
            <v>90000609</v>
          </cell>
          <cell r="B1003" t="str">
            <v>Измерение освещенности рабочих мест</v>
          </cell>
          <cell r="C1003">
            <v>1.5</v>
          </cell>
        </row>
        <row r="1004">
          <cell r="A1004">
            <v>90000611</v>
          </cell>
          <cell r="B1004" t="str">
            <v>Измерение яркости</v>
          </cell>
          <cell r="C1004">
            <v>0.75</v>
          </cell>
        </row>
        <row r="1005">
          <cell r="A1005">
            <v>90000612</v>
          </cell>
          <cell r="B1005" t="str">
            <v>Измерение пульсации</v>
          </cell>
          <cell r="C1005">
            <v>0.75</v>
          </cell>
        </row>
        <row r="1006">
          <cell r="A1006">
            <v>90000613</v>
          </cell>
          <cell r="B1006" t="str">
            <v>Измерение максимального уровня звукового давления</v>
          </cell>
          <cell r="C1006">
            <v>3</v>
          </cell>
        </row>
        <row r="1007">
          <cell r="A1007">
            <v>90000614</v>
          </cell>
          <cell r="B1007" t="str">
            <v>Измерение уровня шума по среднегеометрическим частотам (спектральный-постоянный)</v>
          </cell>
          <cell r="C1007">
            <v>3</v>
          </cell>
        </row>
        <row r="1008">
          <cell r="A1008">
            <v>90000615</v>
          </cell>
          <cell r="B1008" t="str">
            <v>Измерения спектрального состава локальной вибрации</v>
          </cell>
          <cell r="C1008">
            <v>3</v>
          </cell>
        </row>
        <row r="1009">
          <cell r="A1009">
            <v>90000617</v>
          </cell>
          <cell r="B1009" t="str">
            <v>Измерение уровней искусственной освещенности (за пределами регламентированного рабочего дня)</v>
          </cell>
          <cell r="C1009">
            <v>1.5</v>
          </cell>
        </row>
        <row r="1010">
          <cell r="A1010">
            <v>90000645</v>
          </cell>
          <cell r="B1010" t="str">
            <v>Измерение микроклиматических параметров производственной среды</v>
          </cell>
          <cell r="C1010">
            <v>3</v>
          </cell>
        </row>
        <row r="1011">
          <cell r="A1011">
            <v>90000647</v>
          </cell>
          <cell r="B1011" t="str">
            <v>Измерение инфразвука</v>
          </cell>
          <cell r="C1011">
            <v>3</v>
          </cell>
        </row>
        <row r="1012">
          <cell r="A1012">
            <v>90000619</v>
          </cell>
          <cell r="B1012" t="str">
            <v>Измерение индекса тепловой нагрузки среды (ТНС)</v>
          </cell>
          <cell r="C1012">
            <v>1.5</v>
          </cell>
        </row>
        <row r="1013">
          <cell r="A1013">
            <v>90000620</v>
          </cell>
          <cell r="B1013" t="str">
            <v>Измерение электромагнитного поля от  ЛЭП  промышленной  частоты 50Гц</v>
          </cell>
          <cell r="C1013">
            <v>2</v>
          </cell>
        </row>
        <row r="1014">
          <cell r="A1014">
            <v>90000621</v>
          </cell>
          <cell r="B1014" t="str">
            <v>Измерение электростатического поля</v>
          </cell>
          <cell r="C1014">
            <v>2</v>
          </cell>
        </row>
        <row r="1015">
          <cell r="A1015">
            <v>90000623</v>
          </cell>
          <cell r="B1015" t="str">
            <v>Измерение напряженности электромагнитного поля по магнитной составляющей 1 и 2 диапазоны</v>
          </cell>
          <cell r="C1015">
            <v>2</v>
          </cell>
        </row>
        <row r="1016">
          <cell r="A1016">
            <v>90000624</v>
          </cell>
          <cell r="B1016" t="str">
            <v>Измерение напряженности электромагнитного поля по электрической составляющей 1 и 2 диапазоны</v>
          </cell>
          <cell r="C1016">
            <v>2</v>
          </cell>
        </row>
        <row r="1017">
          <cell r="A1017">
            <v>90000626</v>
          </cell>
          <cell r="B1017" t="str">
            <v>Измерение магнитного поля промышленной частоты 50 Гц в производственных помещениях</v>
          </cell>
          <cell r="C1017">
            <v>2</v>
          </cell>
        </row>
        <row r="1018">
          <cell r="A1018">
            <v>90000629</v>
          </cell>
          <cell r="B1018" t="str">
            <v>Измерение электрического поля промышленной частоты 50 Гц в производственных помещениях</v>
          </cell>
          <cell r="C1018">
            <v>2</v>
          </cell>
        </row>
        <row r="1019">
          <cell r="A1019">
            <v>90000631</v>
          </cell>
          <cell r="B1019" t="str">
            <v>Измерение уровней ионных состояний воздуха помещений</v>
          </cell>
          <cell r="C1019">
            <v>2</v>
          </cell>
        </row>
        <row r="1020">
          <cell r="A1020">
            <v>90000636</v>
          </cell>
          <cell r="B1020" t="str">
            <v>Измерение плотности потока мощности ЭМП в производственных помещениях и на селитебной территории от ЗССС (1 точка)</v>
          </cell>
          <cell r="C1020">
            <v>5</v>
          </cell>
        </row>
        <row r="1021">
          <cell r="A1021">
            <v>90000637</v>
          </cell>
          <cell r="B1021" t="str">
            <v>Измерение напряженности электромагнитного поля от передающего радиотехнического объекта в диапазоне от 30 кГц до 300 МГц в производственных помещениях (1 точка)</v>
          </cell>
          <cell r="C1021">
            <v>5</v>
          </cell>
        </row>
        <row r="1022">
          <cell r="A1022">
            <v>90000638</v>
          </cell>
          <cell r="B1022" t="str">
            <v>Измерение напряженности электромагнитного поля от передающего радиотехнического объекта в диапазоне от 30 кГц до 300 МГц на селитебной территории (1 точка)</v>
          </cell>
          <cell r="C1022">
            <v>5</v>
          </cell>
        </row>
        <row r="1023">
          <cell r="A1023">
            <v>90000639</v>
          </cell>
          <cell r="B1023" t="str">
            <v>Измерение плотности потока энергии от передающего радиотехнического объекта в диапазоне от      300 МГц до 700 ГГц  в производственных помещениях (1 точка)</v>
          </cell>
          <cell r="C1023">
            <v>5</v>
          </cell>
        </row>
        <row r="1024">
          <cell r="A1024">
            <v>90000640</v>
          </cell>
          <cell r="B1024" t="str">
            <v>Измерение плотности потока энергии от передающего радиотехнического объекта в диапазоне от      300 МГц до 700 ГГц  на селитебной территории (1 точка)</v>
          </cell>
          <cell r="C1024">
            <v>5</v>
          </cell>
        </row>
        <row r="1025">
          <cell r="A1025">
            <v>90000641</v>
          </cell>
          <cell r="B1025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25">
            <v>5</v>
          </cell>
        </row>
        <row r="1026">
          <cell r="A1026">
            <v>90000642</v>
          </cell>
          <cell r="B1026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26">
            <v>5</v>
          </cell>
        </row>
        <row r="1027">
          <cell r="A1027">
            <v>90000644</v>
          </cell>
          <cell r="B1027" t="str">
            <v>Измерение плотности потока мощности ЭМП  от микроволновой печи (диапазон частот от 300 МГц до 700 ГГц) (1 точка)</v>
          </cell>
          <cell r="C1027">
            <v>2</v>
          </cell>
        </row>
        <row r="1028">
          <cell r="A1028">
            <v>90001301</v>
          </cell>
          <cell r="B1028" t="str">
            <v>Выполнение работ по аттестации, аккредитации промышленной лаборатории с выходом на объект</v>
          </cell>
          <cell r="C1028">
            <v>7</v>
          </cell>
        </row>
        <row r="1029">
          <cell r="A1029">
            <v>90001302</v>
          </cell>
          <cell r="B1029" t="str">
            <v>Выполнение работ по аттестации, аккредитации промышленной лаборатории без выхода на объект</v>
          </cell>
          <cell r="C1029">
            <v>6</v>
          </cell>
        </row>
        <row r="1030">
          <cell r="A1030">
            <v>90001303</v>
          </cell>
          <cell r="B1030" t="str">
            <v>Подготовка одной контрольной задачи</v>
          </cell>
          <cell r="C1030">
            <v>20</v>
          </cell>
        </row>
        <row r="1031">
          <cell r="A1031">
            <v>90000095</v>
          </cell>
          <cell r="B1031" t="str">
            <v>Рассмотрение материалов на размещение ПРТО.</v>
          </cell>
          <cell r="C1031">
            <v>5</v>
          </cell>
        </row>
        <row r="1032">
          <cell r="A1032">
            <v>90000643</v>
          </cell>
          <cell r="B1032" t="str">
            <v>Измерение электромагнитного поля от ЛЭП промышленной частоты (50Гц) селитебной территории</v>
          </cell>
          <cell r="C1032">
            <v>5</v>
          </cell>
        </row>
        <row r="1033">
          <cell r="A1033">
            <v>90000096</v>
          </cell>
          <cell r="B1033" t="str">
            <v xml:space="preserve">Определение электризуемости материалов </v>
          </cell>
          <cell r="C1033">
            <v>1</v>
          </cell>
        </row>
        <row r="1034">
          <cell r="A1034">
            <v>90000648</v>
          </cell>
          <cell r="B1034" t="str">
            <v>Измерение плотности потока энергии ЭМП от передающего радиотехнического объекта в диапазоне от 300МГц до 700ГГц (1 объект)</v>
          </cell>
          <cell r="C1034">
            <v>50</v>
          </cell>
        </row>
        <row r="1035">
          <cell r="A1035">
            <v>90000097</v>
          </cell>
          <cell r="B1035" t="str">
            <v>Рассмотрение материалов на использование ПРТО.</v>
          </cell>
          <cell r="C1035">
            <v>5</v>
          </cell>
        </row>
        <row r="1036">
          <cell r="A1036" t="str">
            <v>Санитарно - гигиенический отдел</v>
          </cell>
        </row>
        <row r="1037">
          <cell r="A1037">
            <v>22000003</v>
          </cell>
          <cell r="B1037" t="str">
            <v>Экспертиза проектов на пользование недрами</v>
          </cell>
          <cell r="C1037">
            <v>95</v>
          </cell>
        </row>
        <row r="1038">
          <cell r="A1038">
            <v>22000006</v>
          </cell>
          <cell r="B1038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8">
            <v>8</v>
          </cell>
        </row>
        <row r="1039">
          <cell r="A1039">
            <v>22000007</v>
          </cell>
          <cell r="B1039" t="str">
            <v>Экспертиза проектов зон санитарной охраны.</v>
          </cell>
          <cell r="C1039">
            <v>66</v>
          </cell>
        </row>
        <row r="1040">
          <cell r="A1040">
            <v>22000112</v>
          </cell>
          <cell r="B104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0">
            <v>142</v>
          </cell>
        </row>
        <row r="1041">
          <cell r="A1041">
            <v>22000113</v>
          </cell>
          <cell r="B104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1">
            <v>95</v>
          </cell>
        </row>
        <row r="1042">
          <cell r="A1042">
            <v>22000114</v>
          </cell>
          <cell r="B104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2">
            <v>66</v>
          </cell>
        </row>
        <row r="1043">
          <cell r="A1043">
            <v>22000115</v>
          </cell>
          <cell r="B1043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3">
            <v>53</v>
          </cell>
        </row>
        <row r="1044">
          <cell r="A1044">
            <v>22000116</v>
          </cell>
          <cell r="B1044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44">
            <v>18</v>
          </cell>
        </row>
        <row r="1045">
          <cell r="A1045">
            <v>22000017</v>
          </cell>
          <cell r="B1045" t="str">
            <v xml:space="preserve">Экспертиза проектной документации на размещение объектов в СЗЗ </v>
          </cell>
          <cell r="C1045">
            <v>66</v>
          </cell>
        </row>
        <row r="1046">
          <cell r="A1046">
            <v>22000018</v>
          </cell>
          <cell r="B1046" t="str">
            <v>Экспертиза проектной документации по обоснованию размеров СЗЗ для вновь строящихся предприятий.</v>
          </cell>
          <cell r="C1046">
            <v>95</v>
          </cell>
        </row>
        <row r="1047">
          <cell r="A1047">
            <v>22000019</v>
          </cell>
          <cell r="B1047" t="str">
            <v>Экспертиза проекта СЗЗ, в том числе с программой натуральных исследований</v>
          </cell>
          <cell r="C1047">
            <v>66</v>
          </cell>
        </row>
        <row r="1048">
          <cell r="A1048">
            <v>22000029</v>
          </cell>
          <cell r="B1048" t="str">
            <v>Экспертиза проекта СЗЗ с данными лабораторных исследований и измерений.</v>
          </cell>
          <cell r="C1048">
            <v>33</v>
          </cell>
        </row>
        <row r="1049">
          <cell r="A1049">
            <v>22000036</v>
          </cell>
          <cell r="B1049" t="str">
            <v>Экспертиза продукции (товаров) для выдачи свидетельства о государственной регистрации.</v>
          </cell>
          <cell r="C1049">
            <v>40</v>
          </cell>
        </row>
        <row r="1050">
          <cell r="A1050">
            <v>22000038</v>
          </cell>
          <cell r="B1050" t="str">
            <v>Экспертиза использования водного объекта в рекреационных целях</v>
          </cell>
          <cell r="C1050">
            <v>16</v>
          </cell>
        </row>
        <row r="1051">
          <cell r="A1051">
            <v>22100000</v>
          </cell>
          <cell r="B1051" t="str">
            <v>Работа санитарного врача, врача - эпидемиолога  (1 час)</v>
          </cell>
          <cell r="C1051">
            <v>1</v>
          </cell>
        </row>
        <row r="1052">
          <cell r="A1052">
            <v>22000039</v>
          </cell>
          <cell r="B1052" t="str">
            <v>Работа специалиста (подготовка к отбору проб, отбор проб, сдача отбор. проб-  (1 час)</v>
          </cell>
          <cell r="C1052">
            <v>1</v>
          </cell>
        </row>
        <row r="1053">
          <cell r="A1053">
            <v>22000040</v>
          </cell>
          <cell r="B1053" t="str">
            <v>Подготовка заключения к протоколу лабораторных испытаний</v>
          </cell>
          <cell r="C1053">
            <v>1.2</v>
          </cell>
        </row>
        <row r="1054">
          <cell r="A1054">
            <v>22000041</v>
          </cell>
          <cell r="B1054" t="str">
            <v>Проведение и подготовка консультации по действующему санитарному законодательству с выходом на объект</v>
          </cell>
          <cell r="C1054">
            <v>10</v>
          </cell>
        </row>
        <row r="1055">
          <cell r="A1055">
            <v>22000042</v>
          </cell>
          <cell r="B1055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55">
            <v>7</v>
          </cell>
        </row>
        <row r="1056">
          <cell r="A1056">
            <v>22000043</v>
          </cell>
          <cell r="B1056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56">
            <v>10</v>
          </cell>
        </row>
        <row r="1057">
          <cell r="A1057">
            <v>22000044</v>
          </cell>
          <cell r="B1057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57">
            <v>6</v>
          </cell>
        </row>
        <row r="1058">
          <cell r="A1058">
            <v>22000045</v>
          </cell>
          <cell r="B1058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58">
            <v>2.2000000000000002</v>
          </cell>
        </row>
        <row r="1059">
          <cell r="A1059">
            <v>22000046</v>
          </cell>
          <cell r="B1059" t="str">
            <v>Оформление и распечатка программ производственного контроля</v>
          </cell>
          <cell r="C1059">
            <v>1.75</v>
          </cell>
        </row>
        <row r="1060">
          <cell r="A1060">
            <v>22000047</v>
          </cell>
          <cell r="B1060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60">
            <v>0.4</v>
          </cell>
        </row>
        <row r="1061">
          <cell r="A1061">
            <v>30000000</v>
          </cell>
          <cell r="B1061" t="str">
            <v>Экспертиза протокола радиационного исследования при отводе земельных участков под строительство и сдачу жилых и общественных зданий в эксплуатацию вып ак лаб.</v>
          </cell>
          <cell r="C1061">
            <v>2.5</v>
          </cell>
        </row>
        <row r="1062">
          <cell r="A1062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63">
          <cell r="A1063">
            <v>12000025</v>
          </cell>
          <cell r="B1063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3">
            <v>2.5</v>
          </cell>
        </row>
        <row r="1064">
          <cell r="A1064">
            <v>12000026</v>
          </cell>
          <cell r="B1064" t="str">
            <v>Проведение профессиональной гигиенической подготовки и аттестации работников туристических фирм (агентов) и других организаций, организующих выезд российских граждан в зарубежные страны по 6-и часовой программе.</v>
          </cell>
          <cell r="C1064">
            <v>6</v>
          </cell>
        </row>
        <row r="1065">
          <cell r="A1065">
            <v>12000027</v>
          </cell>
          <cell r="B1065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5">
            <v>4</v>
          </cell>
        </row>
        <row r="1066">
          <cell r="A1066">
            <v>12000029</v>
          </cell>
          <cell r="B1066" t="str">
            <v>Обучение по проведению производственного радиационного контроля металлолома по 10,5 часовой программе.</v>
          </cell>
          <cell r="C1066">
            <v>10.5</v>
          </cell>
        </row>
        <row r="1067">
          <cell r="A1067">
            <v>12000033</v>
          </cell>
          <cell r="B1067" t="str">
            <v xml:space="preserve">Бланк удостоверения </v>
          </cell>
          <cell r="C1067">
            <v>0.05</v>
          </cell>
        </row>
        <row r="1068">
          <cell r="A1068">
            <v>12000034</v>
          </cell>
          <cell r="B1068" t="str">
            <v xml:space="preserve">Бланк личной медицинской книжки </v>
          </cell>
          <cell r="C1068">
            <v>0.05</v>
          </cell>
        </row>
        <row r="1069">
          <cell r="A1069">
            <v>12000035</v>
          </cell>
          <cell r="B1069" t="str">
            <v>Защита информации на личной медицинской книжки, удостоверении (внесение 1 голограммы)</v>
          </cell>
          <cell r="C1069">
            <v>0.05</v>
          </cell>
        </row>
        <row r="1070">
          <cell r="A1070">
            <v>12000051</v>
          </cell>
          <cell r="B1070" t="str">
            <v>Практическая помощь по разделу защиты прав потребителей (за 1 час)</v>
          </cell>
          <cell r="C1070">
            <v>1</v>
          </cell>
        </row>
        <row r="1071">
          <cell r="A1071">
            <v>12000030</v>
          </cell>
          <cell r="B1071" t="str">
            <v>Обучение работе на стерилизаторах медицинских паровых (автоклавах) по 75 часовой программе.</v>
          </cell>
          <cell r="C1071">
            <v>75</v>
          </cell>
        </row>
        <row r="1072">
          <cell r="A1072">
            <v>12000031</v>
          </cell>
          <cell r="B1072" t="str">
            <v>Обучение дезинфекторов по 75 часовой программе</v>
          </cell>
          <cell r="C1072">
            <v>75</v>
          </cell>
        </row>
        <row r="1073">
          <cell r="A1073">
            <v>12000036</v>
          </cell>
          <cell r="B1073" t="str">
            <v xml:space="preserve">Оформление  и регистрация бланка личной медицинской книжки, удостоверения. </v>
          </cell>
          <cell r="C1073">
            <v>0.17</v>
          </cell>
        </row>
        <row r="1074">
          <cell r="A1074">
            <v>12000043</v>
          </cell>
          <cell r="B1074" t="str">
            <v>Оттиск одного листа методической литературы формата А-4 ( с двух сторон).</v>
          </cell>
          <cell r="C1074">
            <v>2.5000000000000001E-2</v>
          </cell>
        </row>
        <row r="1075">
          <cell r="A1075" t="str">
            <v>ОТДЕЛ ЭПИДЕМИОЛОГИИ</v>
          </cell>
        </row>
        <row r="1076">
          <cell r="A1076">
            <v>21000007</v>
          </cell>
          <cell r="B1076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. (1 га)</v>
          </cell>
          <cell r="C1076">
            <v>1</v>
          </cell>
        </row>
        <row r="1077">
          <cell r="A1077">
            <v>21000008</v>
          </cell>
          <cell r="B1077" t="str">
            <v>Энтомологическое исследование почвы на наличие L, K мух с оформлением необходимых документов (1проба)</v>
          </cell>
          <cell r="C1077">
            <v>1.3</v>
          </cell>
        </row>
        <row r="1078">
          <cell r="A1078">
            <v>21000013</v>
          </cell>
          <cell r="B1078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8">
            <v>2</v>
          </cell>
        </row>
        <row r="1079">
          <cell r="A1079">
            <v>21000016</v>
          </cell>
          <cell r="B1079" t="str">
            <v>Энтомологическое обследование мест хранения продовольственного сырья с забором проб (1 объект).</v>
          </cell>
          <cell r="C1079">
            <v>1.3</v>
          </cell>
        </row>
        <row r="1080">
          <cell r="A1080">
            <v>21000021</v>
          </cell>
          <cell r="B1080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80">
            <v>2</v>
          </cell>
        </row>
        <row r="1081">
          <cell r="A1081">
            <v>21000017</v>
          </cell>
          <cell r="B1081" t="str">
            <v>Определение до вида членистоногих (1 экз)</v>
          </cell>
          <cell r="C1081">
            <v>0.2</v>
          </cell>
        </row>
        <row r="1082">
          <cell r="A1082" t="str">
            <v>ОТДЕЛ  СОЦИАЛЬНО-ГИГИЕНИЧЕСКОГО МОНИТОРИНГА И ОЦЕНКИ РИСКА</v>
          </cell>
        </row>
        <row r="1083">
          <cell r="A1083">
            <v>27000002</v>
          </cell>
          <cell r="B1083" t="str">
            <v>Определение координат привязки предприятия с использованием GPS -навигатора, при выезде на объект, на 1 точку</v>
          </cell>
          <cell r="C1083">
            <v>0.03</v>
          </cell>
        </row>
        <row r="1084">
          <cell r="A1084">
            <v>27000038</v>
          </cell>
          <cell r="B1084" t="str">
            <v>Первичная оценка документов, представленных заказчиком, для проведения работы по оценке риска</v>
          </cell>
          <cell r="C1084">
            <v>40</v>
          </cell>
        </row>
        <row r="1085">
          <cell r="A1085" t="str">
            <v>27 000 003</v>
          </cell>
          <cell r="B1085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5">
            <v>10</v>
          </cell>
        </row>
        <row r="1086">
          <cell r="A1086" t="str">
            <v>27 000 004</v>
          </cell>
          <cell r="B1086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6">
            <v>14</v>
          </cell>
        </row>
        <row r="1087">
          <cell r="A1087">
            <v>27000104</v>
          </cell>
          <cell r="B1087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7">
            <v>14</v>
          </cell>
        </row>
        <row r="1088">
          <cell r="A1088">
            <v>27000204</v>
          </cell>
          <cell r="B1088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8">
            <v>14</v>
          </cell>
        </row>
        <row r="1089">
          <cell r="A1089">
            <v>27000304</v>
          </cell>
          <cell r="B1089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9">
            <v>14</v>
          </cell>
        </row>
        <row r="1090">
          <cell r="A1090">
            <v>27000404</v>
          </cell>
          <cell r="B1090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90">
            <v>14</v>
          </cell>
        </row>
        <row r="1091">
          <cell r="A1091">
            <v>27000504</v>
          </cell>
          <cell r="B1091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91">
            <v>14</v>
          </cell>
        </row>
        <row r="1092">
          <cell r="A1092">
            <v>27000604</v>
          </cell>
          <cell r="B1092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92">
            <v>14</v>
          </cell>
        </row>
        <row r="1093">
          <cell r="A1093">
            <v>27000704</v>
          </cell>
          <cell r="B1093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93">
            <v>14</v>
          </cell>
        </row>
        <row r="1094">
          <cell r="A1094" t="str">
            <v>27 000 005</v>
          </cell>
          <cell r="B1094" t="str">
            <v>Написание раздела «Общие сведения о предприятии и оценка градостроительной ситуации в районе размещения предприятия»</v>
          </cell>
          <cell r="C1094">
            <v>5</v>
          </cell>
        </row>
        <row r="1095">
          <cell r="A1095" t="str">
            <v>27 000 006</v>
          </cell>
          <cell r="B1095" t="str">
            <v>Характеристика существующих источников загрязнения атмосферы с учетом технологии предприятия - на 1 источник</v>
          </cell>
          <cell r="C1095">
            <v>0.3</v>
          </cell>
        </row>
        <row r="1096">
          <cell r="A1096" t="str">
            <v>27 000 008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6">
            <v>7</v>
          </cell>
        </row>
        <row r="1097">
          <cell r="A1097">
            <v>27000108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7">
            <v>7</v>
          </cell>
        </row>
        <row r="1098">
          <cell r="A1098">
            <v>27000208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8">
            <v>7</v>
          </cell>
        </row>
        <row r="1099">
          <cell r="A1099">
            <v>27000308</v>
          </cell>
          <cell r="B1099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9">
            <v>7</v>
          </cell>
        </row>
        <row r="1100">
          <cell r="A1100">
            <v>27000408</v>
          </cell>
          <cell r="B1100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100">
            <v>7</v>
          </cell>
        </row>
        <row r="1101">
          <cell r="A1101">
            <v>27000508</v>
          </cell>
          <cell r="B110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101">
            <v>7</v>
          </cell>
        </row>
        <row r="1102">
          <cell r="A1102">
            <v>27000608</v>
          </cell>
          <cell r="B110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102">
            <v>7</v>
          </cell>
        </row>
        <row r="1103">
          <cell r="A1103">
            <v>27000708</v>
          </cell>
          <cell r="B110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103">
            <v>7</v>
          </cell>
        </row>
        <row r="1104">
          <cell r="A1104" t="str">
            <v>27 000 009</v>
          </cell>
          <cell r="B1104" t="str">
            <v>Формирование базы данных по источникам  выбросов предприятия в программном комплексе "Эколог" - 1-20 источников</v>
          </cell>
          <cell r="C1104">
            <v>15</v>
          </cell>
        </row>
        <row r="1105">
          <cell r="A1105">
            <v>27000109</v>
          </cell>
          <cell r="B1105" t="str">
            <v>Формирование базы данных по источникам  выбросов предприятия в программном комплексе "Эколог" - 21-30 источников</v>
          </cell>
          <cell r="C1105">
            <v>15</v>
          </cell>
        </row>
        <row r="1106">
          <cell r="A1106">
            <v>27000209</v>
          </cell>
          <cell r="B1106" t="str">
            <v>Формирование базы данных по источникам  выбросов предприятия в программном комплексе "Эколог" - 31-40 источников</v>
          </cell>
          <cell r="C1106">
            <v>15</v>
          </cell>
        </row>
        <row r="1107">
          <cell r="A1107">
            <v>27000309</v>
          </cell>
          <cell r="B1107" t="str">
            <v>Формирование базы данных по источникам  выбросов предприятия в программном комплексе "Эколог" - 41-50 источников</v>
          </cell>
          <cell r="C1107">
            <v>15</v>
          </cell>
        </row>
        <row r="1108">
          <cell r="A1108">
            <v>27000409</v>
          </cell>
          <cell r="B1108" t="str">
            <v>Формирование базы данных по источникам  выбросов предприятия в программном комплексе "Эколог" - 51-60 источников</v>
          </cell>
          <cell r="C1108">
            <v>15</v>
          </cell>
        </row>
        <row r="1109">
          <cell r="A1109">
            <v>27000509</v>
          </cell>
          <cell r="B1109" t="str">
            <v>Формирование базы данных по источникам  выбросов предприятия в программном комплексе "Эколог" - 61-80 источников</v>
          </cell>
          <cell r="C1109">
            <v>15</v>
          </cell>
        </row>
        <row r="1110">
          <cell r="A1110">
            <v>27000609</v>
          </cell>
          <cell r="B1110" t="str">
            <v>Формирование базы данных по источникам  выбросов предприятия в программном комплексе "Эколог" - 81-100 источников</v>
          </cell>
          <cell r="C1110">
            <v>15</v>
          </cell>
        </row>
        <row r="1111">
          <cell r="A1111">
            <v>27000709</v>
          </cell>
          <cell r="B111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11">
            <v>15</v>
          </cell>
        </row>
        <row r="1112">
          <cell r="A1112" t="str">
            <v>27 000 010</v>
          </cell>
          <cell r="B1112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2">
            <v>2</v>
          </cell>
        </row>
        <row r="1113">
          <cell r="A1113" t="str">
            <v>27 000 011</v>
          </cell>
          <cell r="B1113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3">
            <v>2</v>
          </cell>
        </row>
        <row r="1114">
          <cell r="A1114" t="str">
            <v>27 000 012</v>
          </cell>
          <cell r="B1114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14">
            <v>4</v>
          </cell>
        </row>
        <row r="1115">
          <cell r="A1115" t="str">
            <v>27 000 013</v>
          </cell>
          <cell r="B1115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5">
            <v>2</v>
          </cell>
        </row>
        <row r="1116">
          <cell r="A1116" t="str">
            <v>27 000 014</v>
          </cell>
          <cell r="B1116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6">
            <v>1</v>
          </cell>
        </row>
        <row r="1117">
          <cell r="A1117" t="str">
            <v>27 000 015</v>
          </cell>
          <cell r="B1117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7">
            <v>40</v>
          </cell>
        </row>
        <row r="1118">
          <cell r="A1118" t="str">
            <v>27 000 016</v>
          </cell>
          <cell r="B1118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8">
            <v>4</v>
          </cell>
        </row>
        <row r="1119">
          <cell r="A1119" t="str">
            <v>27 000 017</v>
          </cell>
          <cell r="B1119" t="str">
            <v>Оценка зависимости доза-ответ для приоритетных загрязнителей - 1 вещество</v>
          </cell>
          <cell r="C1119">
            <v>4</v>
          </cell>
        </row>
        <row r="1120">
          <cell r="A1120" t="str">
            <v>27 000 018</v>
          </cell>
          <cell r="B1120" t="str">
            <v>Расчет риска  (острого  и хронического неканцерогенного и канцерогенного) от существующих  источников загрязнения  - на 1 вещество</v>
          </cell>
          <cell r="C1120">
            <v>8</v>
          </cell>
        </row>
        <row r="1121">
          <cell r="A1121" t="str">
            <v>27 000 019</v>
          </cell>
          <cell r="B1121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21">
            <v>12</v>
          </cell>
        </row>
        <row r="1122">
          <cell r="A1122" t="str">
            <v>27 000 020</v>
          </cell>
          <cell r="B1122" t="str">
            <v>Расчет суммарного канцерогенного риска</v>
          </cell>
          <cell r="C1122">
            <v>10</v>
          </cell>
        </row>
        <row r="1123">
          <cell r="A1123" t="str">
            <v>27 000 021</v>
          </cell>
          <cell r="B1123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23">
            <v>8</v>
          </cell>
        </row>
        <row r="1124">
          <cell r="A1124" t="str">
            <v>27 000 022</v>
          </cell>
          <cell r="B1124" t="str">
            <v>Подготовка необходимых картографических материалов</v>
          </cell>
          <cell r="C1124">
            <v>12</v>
          </cell>
        </row>
        <row r="1125">
          <cell r="A1125" t="str">
            <v>27 000 023</v>
          </cell>
          <cell r="B1125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5">
            <v>12</v>
          </cell>
        </row>
        <row r="1126">
          <cell r="A1126" t="str">
            <v>27 000 024</v>
          </cell>
          <cell r="B1126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6">
            <v>12</v>
          </cell>
        </row>
        <row r="1127">
          <cell r="A1127" t="str">
            <v>27 000 025</v>
          </cell>
          <cell r="B1127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7">
            <v>10</v>
          </cell>
        </row>
        <row r="1128">
          <cell r="A1128" t="str">
            <v>27 000 026</v>
          </cell>
          <cell r="B1128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8">
            <v>40</v>
          </cell>
        </row>
        <row r="1129">
          <cell r="A1129" t="str">
            <v>27 000 027</v>
          </cell>
          <cell r="B1129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9">
            <v>20</v>
          </cell>
        </row>
        <row r="1130">
          <cell r="A1130" t="str">
            <v>27 000 028</v>
          </cell>
          <cell r="B1130" t="str">
            <v>Формирование отчета</v>
          </cell>
          <cell r="C1130">
            <v>24</v>
          </cell>
        </row>
        <row r="1131">
          <cell r="A1131" t="str">
            <v>27 000 029</v>
          </cell>
          <cell r="B1131" t="str">
            <v>Распечатка картографических материалов - за 1 единицу.</v>
          </cell>
          <cell r="C1131">
            <v>0.1</v>
          </cell>
        </row>
        <row r="1132">
          <cell r="A1132" t="str">
            <v>27 000 030</v>
          </cell>
          <cell r="B1132" t="str">
            <v>Распечатка 1 экземпляра отчета, брошюровка окончательного отчета.</v>
          </cell>
          <cell r="C1132">
            <v>0.5</v>
          </cell>
        </row>
        <row r="1133">
          <cell r="A1133" t="str">
            <v>27 000 031</v>
          </cell>
          <cell r="B1133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33">
            <v>78</v>
          </cell>
        </row>
        <row r="1134">
          <cell r="A1134" t="str">
            <v>27 000 032</v>
          </cell>
          <cell r="B1134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4">
            <v>31.2</v>
          </cell>
        </row>
        <row r="1135">
          <cell r="A1135" t="str">
            <v>27 000 033</v>
          </cell>
          <cell r="B1135" t="str">
            <v>Оценка экспозиции на основе результатов инстркментальных измерений шума, а также результатов производственного контроля на транспортных объектах</v>
          </cell>
          <cell r="C1135">
            <v>31.2</v>
          </cell>
        </row>
        <row r="1136">
          <cell r="A1136" t="str">
            <v>27 000 034</v>
          </cell>
          <cell r="B1136" t="str">
            <v>Оценка зависимости "экспозиция - ответ" в популяции, подверженной вредному воздействию транспортного шума</v>
          </cell>
          <cell r="C1136">
            <v>46.8</v>
          </cell>
        </row>
        <row r="1137">
          <cell r="A1137" t="str">
            <v>27 000 035</v>
          </cell>
          <cell r="B1137" t="str">
            <v>Расчет зачений риска для отдельных видов нарушений здоровья при воздействии транспортного шума</v>
          </cell>
          <cell r="C1137">
            <v>93.6</v>
          </cell>
        </row>
        <row r="1138">
          <cell r="A1138" t="str">
            <v>27 000 036</v>
          </cell>
          <cell r="B1138" t="str">
            <v>Оценка агрессивного риска нарушений сердечно-сосудистой, нервной системы и органов слуха при воздействии транспортного шума</v>
          </cell>
          <cell r="C1138">
            <v>62.4</v>
          </cell>
        </row>
        <row r="1139">
          <cell r="A1139" t="str">
            <v>27 000 037</v>
          </cell>
          <cell r="B1139" t="str">
            <v>Характеристика риска от воздействия транспортного шума на состоянии здоровья населения, анализ неопределенности процедуры оценки риска</v>
          </cell>
          <cell r="C1139">
            <v>78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3"/>
      <sheetName val="Лист2"/>
    </sheetNames>
    <sheetDataSet>
      <sheetData sheetId="0"/>
      <sheetData sheetId="1">
        <row r="1">
          <cell r="A1"/>
          <cell r="B1"/>
          <cell r="C1"/>
          <cell r="D1"/>
          <cell r="E1"/>
          <cell r="F1"/>
          <cell r="H1">
            <v>0.34</v>
          </cell>
          <cell r="J1">
            <v>0.15</v>
          </cell>
          <cell r="L1">
            <v>1.2</v>
          </cell>
        </row>
        <row r="2">
          <cell r="A2"/>
          <cell r="B2"/>
          <cell r="C2"/>
          <cell r="D2"/>
          <cell r="E2"/>
          <cell r="F2"/>
        </row>
        <row r="3">
          <cell r="A3" t="str">
            <v>Код</v>
          </cell>
          <cell r="B3" t="str">
            <v>Наименование работ, услуг</v>
          </cell>
          <cell r="C3" t="str">
            <v>Цена с учетом НДС, руб. 2025г.</v>
          </cell>
          <cell r="D3" t="str">
            <v>трудозатраты чел/час</v>
          </cell>
          <cell r="E3" t="str">
            <v>затраты на оплату труда</v>
          </cell>
          <cell r="F3" t="str">
            <v>материальные затраты</v>
          </cell>
          <cell r="G3" t="str">
            <v>прямые</v>
          </cell>
          <cell r="H3" t="str">
            <v>Общехозяйственные</v>
          </cell>
          <cell r="I3" t="str">
            <v xml:space="preserve">итого себ-ть, без НДС, руб. </v>
          </cell>
          <cell r="J3" t="str">
            <v>рентабельность (15%)</v>
          </cell>
          <cell r="K3" t="str">
            <v>итого себ-ть с рентабельностью, без НДС, руб.</v>
          </cell>
          <cell r="L3" t="str">
            <v>расчетная стоимость на 2026 года (с НДС)</v>
          </cell>
          <cell r="M3" t="str">
            <v>Предложения ПЭО (цена с НДС) на 2026г.</v>
          </cell>
          <cell r="N3" t="str">
            <v>Предложения отделов и лабораторий (цена с НДС)</v>
          </cell>
          <cell r="O3" t="str">
            <v>% роста</v>
          </cell>
        </row>
        <row r="4">
          <cell r="A4"/>
          <cell r="B4"/>
          <cell r="C4"/>
          <cell r="D4"/>
          <cell r="E4" t="str">
            <v>на 1 исслед.</v>
          </cell>
          <cell r="F4" t="str">
            <v>затраты на 1 иссл.</v>
          </cell>
          <cell r="G4" t="str">
            <v>на 1 исслед.</v>
          </cell>
          <cell r="H4" t="str">
            <v>на 1 исслед.</v>
          </cell>
          <cell r="I4" t="str">
            <v>на 1 исслед.</v>
          </cell>
          <cell r="J4"/>
          <cell r="K4"/>
          <cell r="L4"/>
          <cell r="M4"/>
          <cell r="N4"/>
          <cell r="O4"/>
        </row>
        <row r="5">
          <cell r="A5" t="str">
            <v>Лаборатория особо опасных бактериальных и вирусных инфекций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>
            <v>14.85644990878121</v>
          </cell>
        </row>
        <row r="6">
          <cell r="A6" t="str">
            <v>Метод ИФА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</row>
        <row r="7">
          <cell r="A7">
            <v>10000646</v>
          </cell>
          <cell r="B7" t="str">
            <v>Определение антител (Lg G) к хантавирусам методом ИФА в сыворотке крови</v>
          </cell>
          <cell r="C7">
            <v>1131</v>
          </cell>
          <cell r="D7">
            <v>2.35</v>
          </cell>
          <cell r="E7">
            <v>875.13539399999991</v>
          </cell>
          <cell r="F7">
            <v>407.79200000000009</v>
          </cell>
          <cell r="G7">
            <v>1282.927394</v>
          </cell>
          <cell r="H7">
            <v>436.19531396000002</v>
          </cell>
          <cell r="I7">
            <v>1719.1227079600001</v>
          </cell>
          <cell r="J7">
            <v>257.86840619399999</v>
          </cell>
          <cell r="K7">
            <v>1976.9911141540001</v>
          </cell>
          <cell r="L7">
            <v>2372.3893369848001</v>
          </cell>
          <cell r="M7">
            <v>1299</v>
          </cell>
          <cell r="N7"/>
          <cell r="O7">
            <v>14.854111405835543</v>
          </cell>
        </row>
        <row r="8">
          <cell r="A8">
            <v>10001312</v>
          </cell>
          <cell r="B8" t="str">
            <v>Определение антител (lg M) к возбудителю ЛЗН методом ИФА в сыворотке крови</v>
          </cell>
          <cell r="C8">
            <v>1440</v>
          </cell>
          <cell r="D8">
            <v>0.63</v>
          </cell>
          <cell r="E8">
            <v>234.6107652</v>
          </cell>
          <cell r="F8">
            <v>427.33900000000006</v>
          </cell>
          <cell r="G8">
            <v>661.9497652</v>
          </cell>
          <cell r="H8">
            <v>225.06292016800001</v>
          </cell>
          <cell r="I8">
            <v>887.01268536800001</v>
          </cell>
          <cell r="J8">
            <v>133.0519028052</v>
          </cell>
          <cell r="K8">
            <v>1020.0645881732</v>
          </cell>
          <cell r="L8">
            <v>1224.07750580784</v>
          </cell>
          <cell r="M8">
            <v>1656</v>
          </cell>
          <cell r="N8"/>
          <cell r="O8">
            <v>15</v>
          </cell>
        </row>
        <row r="9">
          <cell r="A9">
            <v>10000146</v>
          </cell>
          <cell r="B9" t="str">
            <v>Определение антител (lg G) к возбудителю ЛЗН методом ИФА в сыворотке крови</v>
          </cell>
          <cell r="C9">
            <v>1440</v>
          </cell>
          <cell r="D9"/>
          <cell r="E9"/>
          <cell r="F9"/>
          <cell r="G9"/>
          <cell r="H9"/>
          <cell r="I9"/>
          <cell r="J9"/>
          <cell r="K9"/>
          <cell r="L9"/>
          <cell r="M9">
            <v>1656</v>
          </cell>
          <cell r="N9"/>
          <cell r="O9">
            <v>15</v>
          </cell>
        </row>
        <row r="10">
          <cell r="A10">
            <v>10000150</v>
          </cell>
          <cell r="B10" t="str">
            <v>Определение антител (Lg G) к вирусу кори в сыворотке крови</v>
          </cell>
          <cell r="C10">
            <v>639</v>
          </cell>
          <cell r="D10">
            <v>0.33</v>
          </cell>
          <cell r="E10">
            <v>122.89135320000001</v>
          </cell>
          <cell r="F10">
            <v>264.68</v>
          </cell>
          <cell r="G10">
            <v>387.57135320000003</v>
          </cell>
          <cell r="H10">
            <v>131.77426008800003</v>
          </cell>
          <cell r="I10">
            <v>519.3456132880001</v>
          </cell>
          <cell r="J10">
            <v>77.901841993200009</v>
          </cell>
          <cell r="K10">
            <v>597.24745528120013</v>
          </cell>
          <cell r="L10">
            <v>716.69694633744018</v>
          </cell>
          <cell r="M10">
            <v>732</v>
          </cell>
          <cell r="N10"/>
          <cell r="O10">
            <v>14.553990610328638</v>
          </cell>
        </row>
        <row r="11">
          <cell r="A11">
            <v>10000167</v>
          </cell>
          <cell r="B11" t="str">
            <v>Определение антител (Lg G) к краснухе методом ИФА в сыворотке крови</v>
          </cell>
          <cell r="C11">
            <v>978</v>
          </cell>
          <cell r="D11">
            <v>0.21</v>
          </cell>
          <cell r="E11">
            <v>78.203588399999987</v>
          </cell>
          <cell r="F11">
            <v>363.08800000000002</v>
          </cell>
          <cell r="G11">
            <v>441.29158840000002</v>
          </cell>
          <cell r="H11">
            <v>150.03914005600001</v>
          </cell>
          <cell r="I11">
            <v>591.33072845600009</v>
          </cell>
          <cell r="J11">
            <v>88.69960926840001</v>
          </cell>
          <cell r="K11">
            <v>680.03033772440006</v>
          </cell>
          <cell r="L11">
            <v>816.03640526928007</v>
          </cell>
          <cell r="M11">
            <v>1122</v>
          </cell>
          <cell r="N11"/>
          <cell r="O11">
            <v>14.723926380368098</v>
          </cell>
        </row>
        <row r="12">
          <cell r="A12">
            <v>10000817</v>
          </cell>
          <cell r="B12" t="str">
            <v>Определение антител (lg M) к вирусу эпидемического паротита методом ИФА в сыворотке крови</v>
          </cell>
          <cell r="C12">
            <v>882</v>
          </cell>
          <cell r="D12">
            <v>0.21</v>
          </cell>
          <cell r="E12">
            <v>78.203588399999987</v>
          </cell>
          <cell r="F12">
            <v>283.03000000000003</v>
          </cell>
          <cell r="G12">
            <v>361.23358840000003</v>
          </cell>
          <cell r="H12">
            <v>122.81942005600001</v>
          </cell>
          <cell r="I12">
            <v>484.05300845600004</v>
          </cell>
          <cell r="J12">
            <v>72.607951268400001</v>
          </cell>
          <cell r="K12">
            <v>556.66095972440007</v>
          </cell>
          <cell r="L12">
            <v>667.99315166928011</v>
          </cell>
          <cell r="M12">
            <v>1014</v>
          </cell>
          <cell r="N12"/>
          <cell r="O12">
            <v>14.965986394557824</v>
          </cell>
        </row>
        <row r="13">
          <cell r="A13">
            <v>10000147</v>
          </cell>
          <cell r="B13" t="str">
            <v>Определение антител (lg G) к вирусу эпидемического паротита методом ИФА в сыворотке крови</v>
          </cell>
          <cell r="C13">
            <v>882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>
            <v>1014</v>
          </cell>
          <cell r="N13"/>
          <cell r="O13">
            <v>14.965986394557824</v>
          </cell>
        </row>
        <row r="14">
          <cell r="A14">
            <v>10001304</v>
          </cell>
          <cell r="B14" t="str">
            <v>Определение HBS - антигенаметодом ИФА в сыворотке крови (в случае положительного результата выполняется дополнительно подтверждающий тест)</v>
          </cell>
          <cell r="C14">
            <v>744</v>
          </cell>
          <cell r="D14">
            <v>0.21</v>
          </cell>
          <cell r="E14">
            <v>78.203588399999987</v>
          </cell>
          <cell r="F14">
            <v>179.77300000000002</v>
          </cell>
          <cell r="G14">
            <v>257.97658840000003</v>
          </cell>
          <cell r="H14">
            <v>87.712040056000021</v>
          </cell>
          <cell r="I14">
            <v>345.68862845600006</v>
          </cell>
          <cell r="J14">
            <v>51.853294268400006</v>
          </cell>
          <cell r="K14">
            <v>397.54192272440008</v>
          </cell>
          <cell r="L14">
            <v>477.0503072692801</v>
          </cell>
          <cell r="M14">
            <v>855</v>
          </cell>
          <cell r="N14"/>
          <cell r="O14">
            <v>14.919354838709678</v>
          </cell>
        </row>
        <row r="15">
          <cell r="A15">
            <v>10001306</v>
          </cell>
          <cell r="B15" t="str">
            <v>Определение антител к вирусу гепатита С методом ИФА в сыворотке крови (в случае положительного результата выполняется дополнительно подтверждающий тест)</v>
          </cell>
          <cell r="C15">
            <v>720</v>
          </cell>
          <cell r="D15">
            <v>0.21</v>
          </cell>
          <cell r="E15">
            <v>78.203588399999987</v>
          </cell>
          <cell r="F15">
            <v>179.77300000000002</v>
          </cell>
          <cell r="G15">
            <v>257.97658840000003</v>
          </cell>
          <cell r="H15">
            <v>87.712040056000021</v>
          </cell>
          <cell r="I15">
            <v>345.68862845600006</v>
          </cell>
          <cell r="J15">
            <v>51.853294268400006</v>
          </cell>
          <cell r="K15">
            <v>397.54192272440008</v>
          </cell>
          <cell r="L15">
            <v>477.0503072692801</v>
          </cell>
          <cell r="M15">
            <v>828</v>
          </cell>
          <cell r="N15"/>
          <cell r="O15">
            <v>15</v>
          </cell>
        </row>
        <row r="16">
          <cell r="A16">
            <v>10000804</v>
          </cell>
          <cell r="B16" t="str">
            <v>Определение антител (lg M) к вирусам гепатита А методом ИФА в сыворотке крови</v>
          </cell>
          <cell r="C16">
            <v>819</v>
          </cell>
          <cell r="D16">
            <v>0.21</v>
          </cell>
          <cell r="E16">
            <v>78.203588399999987</v>
          </cell>
          <cell r="F16">
            <v>254.68300000000002</v>
          </cell>
          <cell r="G16">
            <v>332.88658839999999</v>
          </cell>
          <cell r="H16">
            <v>113.181440056</v>
          </cell>
          <cell r="I16">
            <v>446.06802845599998</v>
          </cell>
          <cell r="J16">
            <v>66.910204268399994</v>
          </cell>
          <cell r="K16">
            <v>512.97823272439996</v>
          </cell>
          <cell r="L16">
            <v>615.57387926927993</v>
          </cell>
          <cell r="M16">
            <v>939</v>
          </cell>
          <cell r="N16"/>
          <cell r="O16">
            <v>14.652014652014653</v>
          </cell>
        </row>
        <row r="17">
          <cell r="A17">
            <v>10001301</v>
          </cell>
          <cell r="B17" t="str">
            <v>Определение антител (lg M) к цитамегаловирусу методом ИФА в сыворотке крови</v>
          </cell>
          <cell r="C17">
            <v>852</v>
          </cell>
          <cell r="D17">
            <v>0.21</v>
          </cell>
          <cell r="E17">
            <v>78.203588399999987</v>
          </cell>
          <cell r="F17">
            <v>179.77300000000002</v>
          </cell>
          <cell r="G17">
            <v>257.97658840000003</v>
          </cell>
          <cell r="H17">
            <v>87.712040056000021</v>
          </cell>
          <cell r="I17">
            <v>345.68862845600006</v>
          </cell>
          <cell r="J17">
            <v>51.853294268400006</v>
          </cell>
          <cell r="K17">
            <v>397.54192272440008</v>
          </cell>
          <cell r="L17">
            <v>477.0503072692801</v>
          </cell>
          <cell r="M17">
            <v>978</v>
          </cell>
          <cell r="N17"/>
          <cell r="O17">
            <v>14.788732394366196</v>
          </cell>
        </row>
        <row r="18">
          <cell r="A18">
            <v>10001302</v>
          </cell>
          <cell r="B18" t="str">
            <v>Определение антител (lg M) к вирусу простого герпеса 1 и 2 типов методом ИФА  в сыворотке крови</v>
          </cell>
          <cell r="C18">
            <v>795</v>
          </cell>
          <cell r="D18">
            <v>0.21</v>
          </cell>
          <cell r="E18">
            <v>78.203588399999987</v>
          </cell>
          <cell r="F18">
            <v>179.77300000000002</v>
          </cell>
          <cell r="G18">
            <v>257.97658840000003</v>
          </cell>
          <cell r="H18">
            <v>87.712040056000021</v>
          </cell>
          <cell r="I18">
            <v>345.68862845600006</v>
          </cell>
          <cell r="J18">
            <v>51.853294268400006</v>
          </cell>
          <cell r="K18">
            <v>397.54192272440008</v>
          </cell>
          <cell r="L18">
            <v>477.0503072692801</v>
          </cell>
          <cell r="M18">
            <v>912</v>
          </cell>
          <cell r="N18"/>
          <cell r="O18">
            <v>14.716981132075471</v>
          </cell>
        </row>
        <row r="19">
          <cell r="A19">
            <v>10001309</v>
          </cell>
          <cell r="B19" t="str">
            <v>Определение антител (lg M) к вирусу Эпштейна-Барр методом ИФА в сыворотке крови</v>
          </cell>
          <cell r="C19">
            <v>795</v>
          </cell>
          <cell r="D19">
            <v>0.21</v>
          </cell>
          <cell r="E19">
            <v>78.203588399999987</v>
          </cell>
          <cell r="F19">
            <v>179.77300000000002</v>
          </cell>
          <cell r="G19">
            <v>257.97658840000003</v>
          </cell>
          <cell r="H19">
            <v>87.712040056000021</v>
          </cell>
          <cell r="I19">
            <v>345.68862845600006</v>
          </cell>
          <cell r="J19">
            <v>51.853294268400006</v>
          </cell>
          <cell r="K19">
            <v>397.54192272440008</v>
          </cell>
          <cell r="L19">
            <v>477.0503072692801</v>
          </cell>
          <cell r="M19">
            <v>912</v>
          </cell>
          <cell r="N19"/>
          <cell r="O19">
            <v>14.716981132075471</v>
          </cell>
        </row>
        <row r="20">
          <cell r="A20">
            <v>10000831</v>
          </cell>
          <cell r="B20" t="str">
            <v>Определение антител (lg M) к вирусу клещевого энцефалита методом ИФА в сыворотке крови</v>
          </cell>
          <cell r="C20">
            <v>1191</v>
          </cell>
          <cell r="D20">
            <v>0.21</v>
          </cell>
          <cell r="E20">
            <v>78.203588399999987</v>
          </cell>
          <cell r="F20">
            <v>292.68799999999999</v>
          </cell>
          <cell r="G20">
            <v>370.89158839999999</v>
          </cell>
          <cell r="H20">
            <v>126.103140056</v>
          </cell>
          <cell r="I20">
            <v>496.99472845599996</v>
          </cell>
          <cell r="J20">
            <v>74.549209268399991</v>
          </cell>
          <cell r="K20">
            <v>571.54393772439994</v>
          </cell>
          <cell r="L20">
            <v>685.85272526927986</v>
          </cell>
          <cell r="M20">
            <v>1368</v>
          </cell>
          <cell r="N20"/>
          <cell r="O20">
            <v>14.86146095717884</v>
          </cell>
        </row>
        <row r="21">
          <cell r="A21">
            <v>10000148</v>
          </cell>
          <cell r="B21" t="str">
            <v>Определение антител (lg G) к вирусу клещевого энцефалита методом ИФА в сыворотке крови</v>
          </cell>
          <cell r="C21">
            <v>1191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>
            <v>1368</v>
          </cell>
          <cell r="N21"/>
          <cell r="O21">
            <v>14.86146095717884</v>
          </cell>
        </row>
        <row r="22">
          <cell r="A22">
            <v>10000800</v>
          </cell>
          <cell r="B22" t="str">
            <v>Определение антител (lg M) к клещевому боррелиозу методом ИФА в сыворотке крови</v>
          </cell>
          <cell r="C22">
            <v>978</v>
          </cell>
          <cell r="D22">
            <v>0.21</v>
          </cell>
          <cell r="E22">
            <v>78.203588399999987</v>
          </cell>
          <cell r="F22">
            <v>363.08800000000002</v>
          </cell>
          <cell r="G22">
            <v>441.29158840000002</v>
          </cell>
          <cell r="H22">
            <v>150.03914005600001</v>
          </cell>
          <cell r="I22">
            <v>591.33072845600009</v>
          </cell>
          <cell r="J22">
            <v>88.69960926840001</v>
          </cell>
          <cell r="K22">
            <v>680.03033772440006</v>
          </cell>
          <cell r="L22">
            <v>816.03640526928007</v>
          </cell>
          <cell r="M22">
            <v>1122</v>
          </cell>
          <cell r="N22"/>
          <cell r="O22">
            <v>14.723926380368098</v>
          </cell>
        </row>
        <row r="23">
          <cell r="A23">
            <v>10000149</v>
          </cell>
          <cell r="B23" t="str">
            <v>Определение антител (lg G) к клещевому боррелиозу методом ИФА в сыворотке крови</v>
          </cell>
          <cell r="C23">
            <v>978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>
            <v>1122</v>
          </cell>
          <cell r="N23"/>
          <cell r="O23">
            <v>14.723926380368098</v>
          </cell>
        </row>
        <row r="24">
          <cell r="A24">
            <v>10000816</v>
          </cell>
          <cell r="B24" t="str">
            <v>Определение антигена клещевого энцефалита методом ИФА в спиномозговой жидкости/клещах</v>
          </cell>
          <cell r="C24">
            <v>909</v>
          </cell>
          <cell r="D24">
            <v>6</v>
          </cell>
          <cell r="E24">
            <v>2234.3882399999998</v>
          </cell>
          <cell r="F24">
            <v>264.68200000000002</v>
          </cell>
          <cell r="G24">
            <v>2499.07024</v>
          </cell>
          <cell r="H24">
            <v>849.68388160000006</v>
          </cell>
          <cell r="I24">
            <v>3348.7541216</v>
          </cell>
          <cell r="J24">
            <v>502.31311823999999</v>
          </cell>
          <cell r="K24">
            <v>3851.0672398400002</v>
          </cell>
          <cell r="L24">
            <v>4621.280687808</v>
          </cell>
          <cell r="M24">
            <v>1044</v>
          </cell>
          <cell r="N24"/>
          <cell r="O24">
            <v>14.85148514851485</v>
          </cell>
        </row>
        <row r="25">
          <cell r="A25">
            <v>10000806</v>
          </cell>
          <cell r="B25" t="str">
            <v>Определение антигена вируса гепатита А методом ИФА в фекалиях</v>
          </cell>
          <cell r="C25">
            <v>882</v>
          </cell>
          <cell r="D25">
            <v>0.38</v>
          </cell>
          <cell r="E25">
            <v>141.51125519999999</v>
          </cell>
          <cell r="F25">
            <v>254.68300000000002</v>
          </cell>
          <cell r="G25">
            <v>396.19425520000004</v>
          </cell>
          <cell r="H25">
            <v>134.70604676800002</v>
          </cell>
          <cell r="I25">
            <v>530.90030196800012</v>
          </cell>
          <cell r="J25">
            <v>79.635045295200015</v>
          </cell>
          <cell r="K25">
            <v>610.53534726320015</v>
          </cell>
          <cell r="L25">
            <v>732.64241671584011</v>
          </cell>
          <cell r="M25">
            <v>1014</v>
          </cell>
          <cell r="N25"/>
          <cell r="O25">
            <v>14.965986394557824</v>
          </cell>
        </row>
        <row r="26">
          <cell r="A26">
            <v>10000807</v>
          </cell>
          <cell r="B26" t="str">
            <v>Определение антигена  ротавирусов методом ИФА в фекалиях</v>
          </cell>
          <cell r="C26">
            <v>765</v>
          </cell>
          <cell r="D26">
            <v>0.38</v>
          </cell>
          <cell r="E26">
            <v>141.51125519999999</v>
          </cell>
          <cell r="F26">
            <v>249.304</v>
          </cell>
          <cell r="G26">
            <v>390.81525520000002</v>
          </cell>
          <cell r="H26">
            <v>132.87718676800003</v>
          </cell>
          <cell r="I26">
            <v>523.69244196800003</v>
          </cell>
          <cell r="J26">
            <v>78.553866295199995</v>
          </cell>
          <cell r="K26">
            <v>602.24630826320004</v>
          </cell>
          <cell r="L26">
            <v>722.69556991584</v>
          </cell>
          <cell r="M26">
            <v>879</v>
          </cell>
          <cell r="N26"/>
          <cell r="O26">
            <v>14.901960784313726</v>
          </cell>
        </row>
        <row r="27">
          <cell r="A27">
            <v>10000994</v>
          </cell>
          <cell r="B27" t="str">
            <v>Определение антигена вируса гепатита А методом ИФА с использованием микропористого стекла в воде</v>
          </cell>
          <cell r="C27">
            <v>882</v>
          </cell>
          <cell r="D27">
            <v>1</v>
          </cell>
          <cell r="E27">
            <v>372.39803999999998</v>
          </cell>
          <cell r="F27">
            <v>76.923000000000016</v>
          </cell>
          <cell r="G27">
            <v>449.32103999999998</v>
          </cell>
          <cell r="H27">
            <v>152.76915360000001</v>
          </cell>
          <cell r="I27">
            <v>602.09019360000002</v>
          </cell>
          <cell r="J27">
            <v>90.313529040000006</v>
          </cell>
          <cell r="K27">
            <v>692.40372264000007</v>
          </cell>
          <cell r="L27">
            <v>830.88446716800001</v>
          </cell>
          <cell r="M27">
            <v>1014</v>
          </cell>
          <cell r="N27"/>
          <cell r="O27">
            <v>14.965986394557824</v>
          </cell>
        </row>
        <row r="28">
          <cell r="A28">
            <v>10000992</v>
          </cell>
          <cell r="B28" t="str">
            <v>Исследование антигена ротавирусов методом ИФА с использованием макропористого стекла в воде</v>
          </cell>
          <cell r="C28">
            <v>1500</v>
          </cell>
          <cell r="D28">
            <v>1</v>
          </cell>
          <cell r="E28">
            <v>372.39803999999998</v>
          </cell>
          <cell r="F28">
            <v>208.626</v>
          </cell>
          <cell r="G28">
            <v>581.02404000000001</v>
          </cell>
          <cell r="H28">
            <v>197.54817360000001</v>
          </cell>
          <cell r="I28">
            <v>778.57221360000005</v>
          </cell>
          <cell r="J28">
            <v>116.78583204</v>
          </cell>
          <cell r="K28">
            <v>895.35804564</v>
          </cell>
          <cell r="L28">
            <v>1074.4296547679999</v>
          </cell>
          <cell r="M28">
            <v>1725</v>
          </cell>
          <cell r="N28"/>
          <cell r="O28">
            <v>15</v>
          </cell>
        </row>
        <row r="29">
          <cell r="A29">
            <v>20000795</v>
          </cell>
          <cell r="B29" t="str">
            <v>Иммуноферментный анализ (ИФА) - определение антигена коксиелл Бернета (Ку-лихорадка) во внешней среде (органы грызунов, сено, солома, шерсть, клещи)</v>
          </cell>
          <cell r="C29">
            <v>978</v>
          </cell>
          <cell r="D29">
            <v>0.92</v>
          </cell>
          <cell r="E29">
            <v>342.60619680000002</v>
          </cell>
          <cell r="F29">
            <v>198.11153999999999</v>
          </cell>
          <cell r="G29">
            <v>540.71773680000001</v>
          </cell>
          <cell r="H29">
            <v>183.84403051200002</v>
          </cell>
          <cell r="I29">
            <v>724.56176731200003</v>
          </cell>
          <cell r="J29">
            <v>108.6842650968</v>
          </cell>
          <cell r="K29">
            <v>833.24603240880003</v>
          </cell>
          <cell r="L29">
            <v>999.89523889055999</v>
          </cell>
          <cell r="M29">
            <v>1122</v>
          </cell>
          <cell r="N29"/>
          <cell r="O29">
            <v>14.723926380368098</v>
          </cell>
        </row>
        <row r="30">
          <cell r="A30">
            <v>20000798</v>
          </cell>
          <cell r="B30" t="str">
            <v>ИФА качественное определение антител к лихорадке - Ку в материале от людей и из объектов внешней среды</v>
          </cell>
          <cell r="C30">
            <v>1020</v>
          </cell>
          <cell r="D30">
            <v>0.75</v>
          </cell>
          <cell r="E30">
            <v>279.29852999999997</v>
          </cell>
          <cell r="F30">
            <v>55.404360000000011</v>
          </cell>
          <cell r="G30">
            <v>334.70288999999997</v>
          </cell>
          <cell r="H30">
            <v>113.7989826</v>
          </cell>
          <cell r="I30">
            <v>448.50187259999996</v>
          </cell>
          <cell r="J30">
            <v>67.275280889999991</v>
          </cell>
          <cell r="K30">
            <v>515.77715348999993</v>
          </cell>
          <cell r="L30">
            <v>618.93258418799985</v>
          </cell>
          <cell r="M30">
            <v>1173</v>
          </cell>
          <cell r="N30"/>
          <cell r="O30">
            <v>15</v>
          </cell>
        </row>
        <row r="31">
          <cell r="A31">
            <v>20000803</v>
          </cell>
          <cell r="B31" t="str">
            <v>Иммуноферментный анализ (ИФА) - определение антител класса G к токсину Листериолизин О (полуколич. метод) в материале от мелких млекопитающих</v>
          </cell>
          <cell r="C31">
            <v>630</v>
          </cell>
          <cell r="D31">
            <v>0.75</v>
          </cell>
          <cell r="E31">
            <v>279.29852999999997</v>
          </cell>
          <cell r="F31">
            <v>133.23750000000001</v>
          </cell>
          <cell r="G31">
            <v>412.53602999999998</v>
          </cell>
          <cell r="H31">
            <v>140.26225020000001</v>
          </cell>
          <cell r="I31">
            <v>552.79828020000002</v>
          </cell>
          <cell r="J31">
            <v>82.919742029999995</v>
          </cell>
          <cell r="K31">
            <v>635.71802222999997</v>
          </cell>
          <cell r="L31">
            <v>762.8616266759999</v>
          </cell>
          <cell r="M31">
            <v>723</v>
          </cell>
          <cell r="N31"/>
          <cell r="O31">
            <v>14.761904761904763</v>
          </cell>
        </row>
        <row r="32">
          <cell r="A32">
            <v>20000804</v>
          </cell>
          <cell r="B32" t="str">
            <v>Иммуноферментный анализ (ИФА) - определение антител класса G к патогенным лептоспирам в материале от мелких млекопитающих</v>
          </cell>
          <cell r="C32">
            <v>690</v>
          </cell>
          <cell r="D32">
            <v>0.75</v>
          </cell>
          <cell r="E32">
            <v>279.29852999999997</v>
          </cell>
          <cell r="F32">
            <v>133.23750000000001</v>
          </cell>
          <cell r="G32">
            <v>412.53602999999998</v>
          </cell>
          <cell r="H32">
            <v>140.26225020000001</v>
          </cell>
          <cell r="I32">
            <v>552.79828020000002</v>
          </cell>
          <cell r="J32">
            <v>82.919742029999995</v>
          </cell>
          <cell r="K32">
            <v>635.71802222999997</v>
          </cell>
          <cell r="L32">
            <v>762.8616266759999</v>
          </cell>
          <cell r="M32">
            <v>792</v>
          </cell>
          <cell r="N32"/>
          <cell r="O32">
            <v>14.782608695652174</v>
          </cell>
        </row>
        <row r="33">
          <cell r="A33">
            <v>20000805</v>
          </cell>
          <cell r="B33" t="str">
            <v>Иммуноферментный анализ (ИФА) - определение антител класса М к иерсиниям (полуколич. метод)</v>
          </cell>
          <cell r="C33">
            <v>612</v>
          </cell>
          <cell r="D33">
            <v>0.75</v>
          </cell>
          <cell r="E33">
            <v>279.29852999999997</v>
          </cell>
          <cell r="F33">
            <v>133.23750000000001</v>
          </cell>
          <cell r="G33">
            <v>412.53602999999998</v>
          </cell>
          <cell r="H33">
            <v>140.26225020000001</v>
          </cell>
          <cell r="I33">
            <v>552.79828020000002</v>
          </cell>
          <cell r="J33">
            <v>82.919742029999995</v>
          </cell>
          <cell r="K33">
            <v>635.71802222999997</v>
          </cell>
          <cell r="L33">
            <v>762.8616266759999</v>
          </cell>
          <cell r="M33">
            <v>702</v>
          </cell>
          <cell r="N33"/>
          <cell r="O33">
            <v>14.705882352941178</v>
          </cell>
        </row>
        <row r="34">
          <cell r="A34">
            <v>20000806</v>
          </cell>
          <cell r="B34" t="str">
            <v>Иммуноферментный анализ (ИФА) - определение антител класса G к патогенным иерсиниям (полуколич. метод)</v>
          </cell>
          <cell r="C34">
            <v>612</v>
          </cell>
          <cell r="D34">
            <v>0.75</v>
          </cell>
          <cell r="E34">
            <v>279.29852999999997</v>
          </cell>
          <cell r="F34">
            <v>133.23750000000001</v>
          </cell>
          <cell r="G34">
            <v>412.53602999999998</v>
          </cell>
          <cell r="H34">
            <v>140.26225020000001</v>
          </cell>
          <cell r="I34">
            <v>552.79828020000002</v>
          </cell>
          <cell r="J34">
            <v>82.919742029999995</v>
          </cell>
          <cell r="K34">
            <v>635.71802222999997</v>
          </cell>
          <cell r="L34">
            <v>762.8616266759999</v>
          </cell>
          <cell r="M34">
            <v>702</v>
          </cell>
          <cell r="N34"/>
          <cell r="O34">
            <v>14.705882352941178</v>
          </cell>
        </row>
        <row r="35">
          <cell r="A35">
            <v>20000807</v>
          </cell>
          <cell r="B35" t="str">
            <v>Иммуноферментный анализ (ИФА) - определение антител класса G к суммарному антигену бруцелл.</v>
          </cell>
          <cell r="C35">
            <v>660</v>
          </cell>
          <cell r="D35">
            <v>0.75</v>
          </cell>
          <cell r="E35">
            <v>279.29852999999997</v>
          </cell>
          <cell r="F35">
            <v>133.23750000000001</v>
          </cell>
          <cell r="G35">
            <v>412.53602999999998</v>
          </cell>
          <cell r="H35">
            <v>140.26225020000001</v>
          </cell>
          <cell r="I35">
            <v>552.79828020000002</v>
          </cell>
          <cell r="J35">
            <v>82.919742029999995</v>
          </cell>
          <cell r="K35">
            <v>635.71802222999997</v>
          </cell>
          <cell r="L35">
            <v>762.8616266759999</v>
          </cell>
          <cell r="M35">
            <v>759</v>
          </cell>
          <cell r="N35"/>
          <cell r="O35">
            <v>15</v>
          </cell>
        </row>
        <row r="36">
          <cell r="A36">
            <v>20000813</v>
          </cell>
          <cell r="B36" t="str">
            <v>Определение антител класса М к суммарному антигену бруцелл методом ИФА</v>
          </cell>
          <cell r="C36">
            <v>720</v>
          </cell>
          <cell r="D36">
            <v>0.75</v>
          </cell>
          <cell r="E36">
            <v>279.29852999999997</v>
          </cell>
          <cell r="F36">
            <v>133.23750000000001</v>
          </cell>
          <cell r="G36">
            <v>412.53602999999998</v>
          </cell>
          <cell r="H36">
            <v>140.26225020000001</v>
          </cell>
          <cell r="I36">
            <v>552.79828020000002</v>
          </cell>
          <cell r="J36">
            <v>82.919742029999995</v>
          </cell>
          <cell r="K36">
            <v>635.71802222999997</v>
          </cell>
          <cell r="L36">
            <v>762.8616266759999</v>
          </cell>
          <cell r="M36">
            <v>828</v>
          </cell>
          <cell r="N36"/>
          <cell r="O36">
            <v>15</v>
          </cell>
        </row>
        <row r="37">
          <cell r="A37">
            <v>20000814</v>
          </cell>
          <cell r="B37" t="str">
            <v>Определение антител класса А к суммарному антигену бруцелл методом ИФА</v>
          </cell>
          <cell r="C37">
            <v>720</v>
          </cell>
          <cell r="D37">
            <v>0.75</v>
          </cell>
          <cell r="E37">
            <v>279.29852999999997</v>
          </cell>
          <cell r="F37">
            <v>133.23750000000001</v>
          </cell>
          <cell r="G37">
            <v>412.53602999999998</v>
          </cell>
          <cell r="H37">
            <v>140.26225020000001</v>
          </cell>
          <cell r="I37">
            <v>552.79828020000002</v>
          </cell>
          <cell r="J37">
            <v>82.919742029999995</v>
          </cell>
          <cell r="K37">
            <v>635.71802222999997</v>
          </cell>
          <cell r="L37">
            <v>762.8616266759999</v>
          </cell>
          <cell r="M37">
            <v>825</v>
          </cell>
          <cell r="N37"/>
          <cell r="O37">
            <v>14.583333333333334</v>
          </cell>
        </row>
        <row r="38">
          <cell r="A38">
            <v>20000952</v>
          </cell>
          <cell r="B38" t="str">
            <v>Определение антител класса А к патогенным иерсиниям методом ИФА (полуколич. метод)</v>
          </cell>
          <cell r="C38">
            <v>648</v>
          </cell>
          <cell r="D38">
            <v>1.5</v>
          </cell>
          <cell r="E38">
            <v>558.59705999999994</v>
          </cell>
          <cell r="F38">
            <v>133.23750000000001</v>
          </cell>
          <cell r="G38">
            <v>691.83456000000001</v>
          </cell>
          <cell r="H38">
            <v>235.22375040000003</v>
          </cell>
          <cell r="I38">
            <v>927.05831039999998</v>
          </cell>
          <cell r="J38">
            <v>139.05874656</v>
          </cell>
          <cell r="K38">
            <v>1066.1170569599999</v>
          </cell>
          <cell r="L38">
            <v>1279.3404683519998</v>
          </cell>
          <cell r="M38">
            <v>744</v>
          </cell>
          <cell r="N38"/>
          <cell r="O38">
            <v>14.814814814814813</v>
          </cell>
        </row>
        <row r="39">
          <cell r="A39">
            <v>20000172</v>
          </cell>
          <cell r="B39" t="str">
            <v>ИФА на суммарные антитела к бруцеллезу</v>
          </cell>
          <cell r="C39">
            <v>723</v>
          </cell>
          <cell r="D39">
            <v>0.75</v>
          </cell>
          <cell r="E39">
            <v>279.29852999999997</v>
          </cell>
          <cell r="F39">
            <v>142.75206</v>
          </cell>
          <cell r="G39">
            <v>422.05058999999994</v>
          </cell>
          <cell r="H39">
            <v>143.49720059999999</v>
          </cell>
          <cell r="I39">
            <v>565.54779059999987</v>
          </cell>
          <cell r="J39">
            <v>84.832168589999981</v>
          </cell>
          <cell r="K39">
            <v>650.37995918999991</v>
          </cell>
          <cell r="L39">
            <v>780.45595102799984</v>
          </cell>
          <cell r="M39">
            <v>831</v>
          </cell>
          <cell r="N39"/>
          <cell r="O39">
            <v>14.937759336099585</v>
          </cell>
        </row>
        <row r="40">
          <cell r="A40" t="str">
            <v>Серологический метод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</row>
        <row r="41">
          <cell r="A41">
            <v>10000801</v>
          </cell>
          <cell r="B41" t="str">
            <v>Определение антител к гриппу в парных сыворотках с 4 антигенами (РТГА).</v>
          </cell>
          <cell r="C41">
            <v>1545</v>
          </cell>
          <cell r="D41">
            <v>2.25</v>
          </cell>
          <cell r="E41">
            <v>837.89558999999997</v>
          </cell>
          <cell r="F41">
            <v>43.37</v>
          </cell>
          <cell r="G41">
            <v>881.26558999999997</v>
          </cell>
          <cell r="H41">
            <v>299.6303006</v>
          </cell>
          <cell r="I41">
            <v>1180.8958906</v>
          </cell>
          <cell r="J41">
            <v>177.13438359</v>
          </cell>
          <cell r="K41">
            <v>1358.03027419</v>
          </cell>
          <cell r="L41">
            <v>1629.6363290279999</v>
          </cell>
          <cell r="M41">
            <v>1776</v>
          </cell>
          <cell r="N41"/>
          <cell r="O41">
            <v>14.951456310679612</v>
          </cell>
        </row>
        <row r="42">
          <cell r="A42">
            <v>10000823</v>
          </cell>
          <cell r="B42" t="str">
            <v>Определение антител к вирусу гриппа птиц (H5N1)  методом РТГА в сыворотке крови</v>
          </cell>
          <cell r="C42">
            <v>855</v>
          </cell>
          <cell r="D42">
            <v>3</v>
          </cell>
          <cell r="E42">
            <v>1117.1941199999999</v>
          </cell>
          <cell r="F42">
            <v>41.2</v>
          </cell>
          <cell r="G42">
            <v>1158.3941199999999</v>
          </cell>
          <cell r="H42">
            <v>393.85400079999999</v>
          </cell>
          <cell r="I42">
            <v>1552.2481207999999</v>
          </cell>
          <cell r="J42">
            <v>232.83721811999999</v>
          </cell>
          <cell r="K42">
            <v>1785.0853389199999</v>
          </cell>
          <cell r="L42">
            <v>2142.1024067039998</v>
          </cell>
          <cell r="M42">
            <v>981</v>
          </cell>
          <cell r="N42"/>
          <cell r="O42">
            <v>14.736842105263156</v>
          </cell>
        </row>
        <row r="43">
          <cell r="A43">
            <v>20000765</v>
          </cell>
          <cell r="B43" t="str">
            <v>Исследования на псевдотуберкулез серологические от людей и грызунов (РНГА)</v>
          </cell>
          <cell r="C43">
            <v>765</v>
          </cell>
          <cell r="D43">
            <v>0.79</v>
          </cell>
          <cell r="E43">
            <v>294.19445159999998</v>
          </cell>
          <cell r="F43">
            <v>101.50734</v>
          </cell>
          <cell r="G43">
            <v>395.70179159999998</v>
          </cell>
          <cell r="H43">
            <v>134.53860914399999</v>
          </cell>
          <cell r="I43">
            <v>530.240400744</v>
          </cell>
          <cell r="J43">
            <v>79.536060111599994</v>
          </cell>
          <cell r="K43">
            <v>609.77646085560002</v>
          </cell>
          <cell r="L43">
            <v>731.73175302671996</v>
          </cell>
          <cell r="M43">
            <v>879</v>
          </cell>
          <cell r="N43"/>
          <cell r="O43">
            <v>14.901960784313726</v>
          </cell>
        </row>
        <row r="44">
          <cell r="A44">
            <v>20000767</v>
          </cell>
          <cell r="B44" t="str">
            <v>Исследования на иерсиниоз серологическим методом от людей и грызунов  (РНГА) с диагностикумом О3</v>
          </cell>
          <cell r="C44">
            <v>765</v>
          </cell>
          <cell r="D44">
            <v>0.79</v>
          </cell>
          <cell r="E44">
            <v>294.19445159999998</v>
          </cell>
          <cell r="F44">
            <v>120.80574000000001</v>
          </cell>
          <cell r="G44">
            <v>415.00019159999999</v>
          </cell>
          <cell r="H44">
            <v>141.10006514400001</v>
          </cell>
          <cell r="I44">
            <v>556.10025674400003</v>
          </cell>
          <cell r="J44">
            <v>83.415038511600002</v>
          </cell>
          <cell r="K44">
            <v>639.51529525559999</v>
          </cell>
          <cell r="L44">
            <v>767.41835430671995</v>
          </cell>
          <cell r="M44">
            <v>879</v>
          </cell>
          <cell r="N44"/>
          <cell r="O44">
            <v>14.901960784313726</v>
          </cell>
        </row>
        <row r="45">
          <cell r="A45">
            <v>20000071</v>
          </cell>
          <cell r="B45" t="str">
            <v>Исследования на иерсиниоз серологическим методом от людей и грызунов  (РНГА) с диагностикумом О9</v>
          </cell>
          <cell r="C45">
            <v>765</v>
          </cell>
          <cell r="D45">
            <v>0.79</v>
          </cell>
          <cell r="E45">
            <v>294.19445159999998</v>
          </cell>
          <cell r="F45">
            <v>120.80574000000001</v>
          </cell>
          <cell r="G45">
            <v>415.00019159999999</v>
          </cell>
          <cell r="H45">
            <v>141.10006514400001</v>
          </cell>
          <cell r="I45">
            <v>556.10025674400003</v>
          </cell>
          <cell r="J45">
            <v>83.415038511600002</v>
          </cell>
          <cell r="K45">
            <v>639.51529525559999</v>
          </cell>
          <cell r="L45">
            <v>767.41835430671995</v>
          </cell>
          <cell r="M45">
            <v>879</v>
          </cell>
          <cell r="N45"/>
          <cell r="O45">
            <v>14.901960784313726</v>
          </cell>
        </row>
        <row r="46">
          <cell r="A46">
            <v>20000769</v>
          </cell>
          <cell r="B46" t="str">
            <v>Исследования на сыпной тиф методом РНГА  от людей</v>
          </cell>
          <cell r="C46">
            <v>1026</v>
          </cell>
          <cell r="D46">
            <v>0.79</v>
          </cell>
          <cell r="E46">
            <v>294.19445159999998</v>
          </cell>
          <cell r="F46">
            <v>219.38466000000003</v>
          </cell>
          <cell r="G46">
            <v>513.57911160000003</v>
          </cell>
          <cell r="H46">
            <v>174.61689794400002</v>
          </cell>
          <cell r="I46">
            <v>688.19600954400005</v>
          </cell>
          <cell r="J46">
            <v>103.22940143160001</v>
          </cell>
          <cell r="K46">
            <v>791.42541097560002</v>
          </cell>
          <cell r="L46">
            <v>949.71049317071993</v>
          </cell>
          <cell r="M46">
            <v>1179</v>
          </cell>
          <cell r="N46"/>
          <cell r="O46">
            <v>14.912280701754385</v>
          </cell>
        </row>
        <row r="47">
          <cell r="A47">
            <v>20000780</v>
          </cell>
          <cell r="B47" t="str">
            <v>Исследования на бруцеллез реакцией Хеддлсона  от людей</v>
          </cell>
          <cell r="C47">
            <v>495</v>
          </cell>
          <cell r="D47">
            <v>0.88</v>
          </cell>
          <cell r="E47">
            <v>327.71027520000001</v>
          </cell>
          <cell r="F47">
            <v>25.783560000000005</v>
          </cell>
          <cell r="G47">
            <v>353.49383520000004</v>
          </cell>
          <cell r="H47">
            <v>120.18790396800001</v>
          </cell>
          <cell r="I47">
            <v>473.68173916800004</v>
          </cell>
          <cell r="J47">
            <v>71.052260875200005</v>
          </cell>
          <cell r="K47">
            <v>544.73400004320001</v>
          </cell>
          <cell r="L47">
            <v>653.68080005184004</v>
          </cell>
          <cell r="M47">
            <v>567</v>
          </cell>
          <cell r="N47"/>
          <cell r="O47">
            <v>14.545454545454545</v>
          </cell>
        </row>
        <row r="48">
          <cell r="A48">
            <v>20000781</v>
          </cell>
          <cell r="B48" t="str">
            <v>Исследования на бруцеллез методом Райта от людей</v>
          </cell>
          <cell r="C48">
            <v>654</v>
          </cell>
          <cell r="D48">
            <v>0.88</v>
          </cell>
          <cell r="E48">
            <v>327.71027520000001</v>
          </cell>
          <cell r="F48">
            <v>107.00514000000001</v>
          </cell>
          <cell r="G48">
            <v>434.71541520000005</v>
          </cell>
          <cell r="H48">
            <v>147.80324116800003</v>
          </cell>
          <cell r="I48">
            <v>582.51865636800005</v>
          </cell>
          <cell r="J48">
            <v>87.377798455200008</v>
          </cell>
          <cell r="K48">
            <v>669.89645482320009</v>
          </cell>
          <cell r="L48">
            <v>803.87574578784006</v>
          </cell>
          <cell r="M48">
            <v>750</v>
          </cell>
          <cell r="N48"/>
          <cell r="O48">
            <v>14.678899082568808</v>
          </cell>
        </row>
        <row r="49">
          <cell r="A49">
            <v>20000792</v>
          </cell>
          <cell r="B49" t="str">
            <v>Исследования на туляремию методом РА от людей</v>
          </cell>
          <cell r="C49">
            <v>819</v>
          </cell>
          <cell r="D49">
            <v>0.88</v>
          </cell>
          <cell r="E49">
            <v>327.71027520000001</v>
          </cell>
          <cell r="F49">
            <v>101.90004</v>
          </cell>
          <cell r="G49">
            <v>429.6103152</v>
          </cell>
          <cell r="H49">
            <v>146.06750716800002</v>
          </cell>
          <cell r="I49">
            <v>575.67782236800008</v>
          </cell>
          <cell r="J49">
            <v>86.351673355200006</v>
          </cell>
          <cell r="K49">
            <v>662.02949572320006</v>
          </cell>
          <cell r="L49">
            <v>794.43539486784005</v>
          </cell>
          <cell r="M49">
            <v>939</v>
          </cell>
          <cell r="N49"/>
          <cell r="O49">
            <v>14.652014652014653</v>
          </cell>
        </row>
        <row r="50">
          <cell r="A50">
            <v>20000793</v>
          </cell>
          <cell r="B50" t="str">
            <v>Исследования на туляремию методом РНГА  от людей, грызунов</v>
          </cell>
          <cell r="C50">
            <v>909</v>
          </cell>
          <cell r="D50">
            <v>0.79</v>
          </cell>
          <cell r="E50">
            <v>294.19445159999998</v>
          </cell>
          <cell r="F50">
            <v>162.30852000000002</v>
          </cell>
          <cell r="G50">
            <v>456.50297160000002</v>
          </cell>
          <cell r="H50">
            <v>155.21101034400002</v>
          </cell>
          <cell r="I50">
            <v>611.71398194400001</v>
          </cell>
          <cell r="J50">
            <v>91.757097291600004</v>
          </cell>
          <cell r="K50">
            <v>703.47107923559997</v>
          </cell>
          <cell r="L50">
            <v>844.16529508271992</v>
          </cell>
          <cell r="M50">
            <v>1044</v>
          </cell>
          <cell r="N50"/>
          <cell r="O50">
            <v>14.85148514851485</v>
          </cell>
        </row>
        <row r="51">
          <cell r="A51">
            <v>20000794</v>
          </cell>
          <cell r="B51" t="str">
            <v>Исследования на туляремию методом РНАТ – грызуны, клещи и т. п.</v>
          </cell>
          <cell r="C51">
            <v>1122</v>
          </cell>
          <cell r="D51">
            <v>1.46</v>
          </cell>
          <cell r="E51">
            <v>543.70113839999999</v>
          </cell>
          <cell r="F51">
            <v>102.52836000000001</v>
          </cell>
          <cell r="G51">
            <v>646.22949840000001</v>
          </cell>
          <cell r="H51">
            <v>219.71802945600001</v>
          </cell>
          <cell r="I51">
            <v>865.94752785600008</v>
          </cell>
          <cell r="J51">
            <v>129.89212917840001</v>
          </cell>
          <cell r="K51">
            <v>995.83965703440003</v>
          </cell>
          <cell r="L51">
            <v>1195.0075884412799</v>
          </cell>
          <cell r="M51">
            <v>1290</v>
          </cell>
          <cell r="N51"/>
          <cell r="O51">
            <v>14.973262032085561</v>
          </cell>
        </row>
        <row r="52">
          <cell r="A52">
            <v>20001093</v>
          </cell>
          <cell r="B52" t="str">
            <v>Исследования на иерсиниоз О3 серотипа объемным методом РА от людей и животных</v>
          </cell>
          <cell r="C52">
            <v>813</v>
          </cell>
          <cell r="D52">
            <v>0.88</v>
          </cell>
          <cell r="E52">
            <v>327.71027520000001</v>
          </cell>
          <cell r="F52">
            <v>98.825760000000002</v>
          </cell>
          <cell r="G52">
            <v>426.53603520000001</v>
          </cell>
          <cell r="H52">
            <v>145.02225196800001</v>
          </cell>
          <cell r="I52">
            <v>571.55828716799999</v>
          </cell>
          <cell r="J52">
            <v>85.733743075199996</v>
          </cell>
          <cell r="K52">
            <v>657.29203024319997</v>
          </cell>
          <cell r="L52">
            <v>788.75043629183995</v>
          </cell>
          <cell r="M52">
            <v>933</v>
          </cell>
          <cell r="N52"/>
          <cell r="O52">
            <v>14.760147601476014</v>
          </cell>
        </row>
        <row r="53">
          <cell r="A53">
            <v>20001094</v>
          </cell>
          <cell r="B53" t="str">
            <v>Исследования на иерсиниоз О9 серотипа объемным методом РА от людей и животных</v>
          </cell>
          <cell r="C53">
            <v>813</v>
          </cell>
          <cell r="D53">
            <v>0.88</v>
          </cell>
          <cell r="E53">
            <v>327.71027520000001</v>
          </cell>
          <cell r="F53">
            <v>98.825760000000002</v>
          </cell>
          <cell r="G53">
            <v>426.53603520000001</v>
          </cell>
          <cell r="H53">
            <v>145.02225196800001</v>
          </cell>
          <cell r="I53">
            <v>571.55828716799999</v>
          </cell>
          <cell r="J53">
            <v>85.733743075199996</v>
          </cell>
          <cell r="K53">
            <v>657.29203024319997</v>
          </cell>
          <cell r="L53">
            <v>788.75043629183995</v>
          </cell>
          <cell r="M53">
            <v>933</v>
          </cell>
          <cell r="N53"/>
          <cell r="O53">
            <v>14.760147601476014</v>
          </cell>
        </row>
        <row r="54">
          <cell r="A54">
            <v>20001095</v>
          </cell>
          <cell r="B54" t="str">
            <v>Исследования на иерсиниоз О5;27 серотипа объемным методом РА от людей и животных</v>
          </cell>
          <cell r="C54">
            <v>813</v>
          </cell>
          <cell r="D54">
            <v>0.88</v>
          </cell>
          <cell r="E54">
            <v>327.71027520000001</v>
          </cell>
          <cell r="F54">
            <v>98.825760000000002</v>
          </cell>
          <cell r="G54">
            <v>426.53603520000001</v>
          </cell>
          <cell r="H54">
            <v>145.02225196800001</v>
          </cell>
          <cell r="I54">
            <v>571.55828716799999</v>
          </cell>
          <cell r="J54">
            <v>85.733743075199996</v>
          </cell>
          <cell r="K54">
            <v>657.29203024319997</v>
          </cell>
          <cell r="L54">
            <v>788.75043629183995</v>
          </cell>
          <cell r="M54">
            <v>933</v>
          </cell>
          <cell r="N54"/>
          <cell r="O54">
            <v>14.760147601476014</v>
          </cell>
        </row>
        <row r="55">
          <cell r="A55">
            <v>20001096</v>
          </cell>
          <cell r="B55" t="str">
            <v>Исследования на псевдотуберкулез I серотипа объемным методом РА от людей и животных</v>
          </cell>
          <cell r="C55">
            <v>813</v>
          </cell>
          <cell r="D55">
            <v>0.88</v>
          </cell>
          <cell r="E55">
            <v>327.71027520000001</v>
          </cell>
          <cell r="F55">
            <v>98.825760000000002</v>
          </cell>
          <cell r="G55">
            <v>426.53603520000001</v>
          </cell>
          <cell r="H55">
            <v>145.02225196800001</v>
          </cell>
          <cell r="I55">
            <v>571.55828716799999</v>
          </cell>
          <cell r="J55">
            <v>85.733743075199996</v>
          </cell>
          <cell r="K55">
            <v>657.29203024319997</v>
          </cell>
          <cell r="L55">
            <v>788.75043629183995</v>
          </cell>
          <cell r="M55">
            <v>933</v>
          </cell>
          <cell r="N55"/>
          <cell r="O55">
            <v>14.760147601476014</v>
          </cell>
        </row>
        <row r="56">
          <cell r="A56">
            <v>20001097</v>
          </cell>
          <cell r="B56" t="str">
            <v>Исследования на псевдотуберкулез III серотипа объемным методом РА от людей и животных</v>
          </cell>
          <cell r="C56">
            <v>813</v>
          </cell>
          <cell r="D56">
            <v>0.88</v>
          </cell>
          <cell r="E56">
            <v>327.71027520000001</v>
          </cell>
          <cell r="F56">
            <v>98.825760000000002</v>
          </cell>
          <cell r="G56">
            <v>426.53603520000001</v>
          </cell>
          <cell r="H56">
            <v>145.02225196800001</v>
          </cell>
          <cell r="I56">
            <v>571.55828716799999</v>
          </cell>
          <cell r="J56">
            <v>85.733743075199996</v>
          </cell>
          <cell r="K56">
            <v>657.29203024319997</v>
          </cell>
          <cell r="L56">
            <v>788.75043629183995</v>
          </cell>
          <cell r="M56">
            <v>933</v>
          </cell>
          <cell r="N56"/>
          <cell r="O56">
            <v>14.760147601476014</v>
          </cell>
        </row>
        <row r="57">
          <cell r="A57" t="str">
            <v>Бактериологический метод</v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</row>
        <row r="58">
          <cell r="A58">
            <v>10000177</v>
          </cell>
          <cell r="B58" t="str">
            <v>Бактериологическое исследование воздуха закрытых помещений.</v>
          </cell>
          <cell r="C58">
            <v>399</v>
          </cell>
          <cell r="D58">
            <v>1.88</v>
          </cell>
          <cell r="E58">
            <v>700.10831519999999</v>
          </cell>
          <cell r="F58">
            <v>0</v>
          </cell>
          <cell r="G58">
            <v>700.10831519999999</v>
          </cell>
          <cell r="H58">
            <v>238.036827168</v>
          </cell>
          <cell r="I58">
            <v>938.14514236800005</v>
          </cell>
          <cell r="J58">
            <v>140.72177135519999</v>
          </cell>
          <cell r="K58">
            <v>1078.8669137232</v>
          </cell>
          <cell r="L58">
            <v>1294.64029646784</v>
          </cell>
          <cell r="M58">
            <v>456</v>
          </cell>
          <cell r="N58"/>
          <cell r="O58">
            <v>14.285714285714285</v>
          </cell>
        </row>
        <row r="59">
          <cell r="A59">
            <v>20000762</v>
          </cell>
          <cell r="B59" t="str">
            <v>Исследование воды на иерсинии методом мембранного фильтрования</v>
          </cell>
          <cell r="C59">
            <v>633</v>
          </cell>
          <cell r="D59">
            <v>2.06</v>
          </cell>
          <cell r="E59">
            <v>767.13996239999994</v>
          </cell>
          <cell r="F59">
            <v>0</v>
          </cell>
          <cell r="G59">
            <v>767.13996239999994</v>
          </cell>
          <cell r="H59">
            <v>260.82758721599998</v>
          </cell>
          <cell r="I59">
            <v>1027.9675496159998</v>
          </cell>
          <cell r="J59">
            <v>154.19513244239997</v>
          </cell>
          <cell r="K59">
            <v>1182.1626820583997</v>
          </cell>
          <cell r="L59">
            <v>1418.5952184700795</v>
          </cell>
          <cell r="M59">
            <v>726</v>
          </cell>
          <cell r="N59"/>
          <cell r="O59">
            <v>14.691943127962084</v>
          </cell>
        </row>
        <row r="60">
          <cell r="A60">
            <v>20000766</v>
          </cell>
          <cell r="B60" t="str">
            <v>Бактериологическое исследование на псевдотуберкулез от людей, грызунов, из объектов внешней среды.</v>
          </cell>
          <cell r="C60">
            <v>951</v>
          </cell>
          <cell r="D60">
            <v>1.67</v>
          </cell>
          <cell r="E60">
            <v>621.90472679999993</v>
          </cell>
          <cell r="F60">
            <v>43.713120000000011</v>
          </cell>
          <cell r="G60">
            <v>665.61784679999994</v>
          </cell>
          <cell r="H60">
            <v>226.31006791199999</v>
          </cell>
          <cell r="I60">
            <v>891.92791471199996</v>
          </cell>
          <cell r="J60">
            <v>133.78918720679999</v>
          </cell>
          <cell r="K60">
            <v>1025.7171019187999</v>
          </cell>
          <cell r="L60">
            <v>1230.86052230256</v>
          </cell>
          <cell r="M60">
            <v>1092</v>
          </cell>
          <cell r="N60"/>
          <cell r="O60">
            <v>14.826498422712934</v>
          </cell>
        </row>
        <row r="61">
          <cell r="A61">
            <v>20000768</v>
          </cell>
          <cell r="B61" t="str">
            <v>Бактериологическое исследование на иерсиниоз  от людей, грызунов, из объектов внешней среды</v>
          </cell>
          <cell r="C61">
            <v>792</v>
          </cell>
          <cell r="D61">
            <v>1.67</v>
          </cell>
          <cell r="E61">
            <v>621.90472679999993</v>
          </cell>
          <cell r="F61">
            <v>43.713120000000011</v>
          </cell>
          <cell r="G61">
            <v>665.61784679999994</v>
          </cell>
          <cell r="H61">
            <v>226.31006791199999</v>
          </cell>
          <cell r="I61">
            <v>891.92791471199996</v>
          </cell>
          <cell r="J61">
            <v>133.78918720679999</v>
          </cell>
          <cell r="K61">
            <v>1025.7171019187999</v>
          </cell>
          <cell r="L61">
            <v>1230.86052230256</v>
          </cell>
          <cell r="M61">
            <v>909</v>
          </cell>
          <cell r="N61"/>
          <cell r="O61">
            <v>14.772727272727273</v>
          </cell>
        </row>
        <row r="62">
          <cell r="A62">
            <v>20000784</v>
          </cell>
          <cell r="B62" t="str">
            <v>Исследования на сибирскую язву от людей и объектов внешней среды бакпосев, биопроба, люм. микроскопия.</v>
          </cell>
          <cell r="C62">
            <v>4884</v>
          </cell>
          <cell r="D62">
            <v>4.9800000000000004</v>
          </cell>
          <cell r="E62">
            <v>1854.5422392</v>
          </cell>
          <cell r="F62">
            <v>179.21706</v>
          </cell>
          <cell r="G62">
            <v>2033.7592992</v>
          </cell>
          <cell r="H62">
            <v>691.47816172800003</v>
          </cell>
          <cell r="I62">
            <v>2725.237460928</v>
          </cell>
          <cell r="J62">
            <v>408.78561913919998</v>
          </cell>
          <cell r="K62">
            <v>3134.0230800671998</v>
          </cell>
          <cell r="L62">
            <v>3760.8276960806397</v>
          </cell>
          <cell r="M62">
            <v>5613</v>
          </cell>
          <cell r="N62"/>
          <cell r="O62">
            <v>14.926289926289925</v>
          </cell>
        </row>
        <row r="63">
          <cell r="A63">
            <v>20000788</v>
          </cell>
          <cell r="B63" t="str">
            <v>Исследования на холеру:  контроль питательных сред (1 вид среды)</v>
          </cell>
          <cell r="C63">
            <v>1938</v>
          </cell>
          <cell r="D63">
            <v>4.33</v>
          </cell>
          <cell r="E63">
            <v>1612.4835132000001</v>
          </cell>
          <cell r="F63">
            <v>155.61018000000001</v>
          </cell>
          <cell r="G63">
            <v>1768.0936932</v>
          </cell>
          <cell r="H63">
            <v>601.15185568800007</v>
          </cell>
          <cell r="I63">
            <v>2369.245548888</v>
          </cell>
          <cell r="J63">
            <v>355.3868323332</v>
          </cell>
          <cell r="K63">
            <v>2724.6323812211999</v>
          </cell>
          <cell r="L63">
            <v>3269.5588574654398</v>
          </cell>
          <cell r="M63">
            <v>2226</v>
          </cell>
          <cell r="N63"/>
          <cell r="O63">
            <v>14.860681114551083</v>
          </cell>
        </row>
        <row r="64">
          <cell r="A64">
            <v>20000789</v>
          </cell>
          <cell r="B64" t="str">
            <v>Исследования на холеру:  бак. метод  - люди по эпид. показаниям</v>
          </cell>
          <cell r="C64">
            <v>1902</v>
          </cell>
          <cell r="D64">
            <v>1.0900000000000001</v>
          </cell>
          <cell r="E64">
            <v>405.91386360000001</v>
          </cell>
          <cell r="F64">
            <v>461.3439600000001</v>
          </cell>
          <cell r="G64">
            <v>867.25782360000017</v>
          </cell>
          <cell r="H64">
            <v>294.86766002400009</v>
          </cell>
          <cell r="I64">
            <v>1162.1254836240003</v>
          </cell>
          <cell r="J64">
            <v>174.31882254360002</v>
          </cell>
          <cell r="K64">
            <v>1336.4443061676002</v>
          </cell>
          <cell r="L64">
            <v>1603.7331674011202</v>
          </cell>
          <cell r="M64">
            <v>2187</v>
          </cell>
          <cell r="N64"/>
          <cell r="O64">
            <v>14.98422712933754</v>
          </cell>
        </row>
        <row r="65">
          <cell r="A65">
            <v>20000790</v>
          </cell>
          <cell r="B65" t="str">
            <v>Исследования на холеру:  бак. метод - вода,  продукты, гидробионты и другие объекты внешней среды.</v>
          </cell>
          <cell r="C65">
            <v>2277</v>
          </cell>
          <cell r="D65">
            <v>2</v>
          </cell>
          <cell r="E65">
            <v>744.79607999999996</v>
          </cell>
          <cell r="F65">
            <v>516.71465999999998</v>
          </cell>
          <cell r="G65">
            <v>1261.5107399999999</v>
          </cell>
          <cell r="H65">
            <v>428.91365160000004</v>
          </cell>
          <cell r="I65">
            <v>1690.4243916</v>
          </cell>
          <cell r="J65">
            <v>253.56365873999999</v>
          </cell>
          <cell r="K65">
            <v>1943.98805034</v>
          </cell>
          <cell r="L65">
            <v>2332.7856604079998</v>
          </cell>
          <cell r="M65">
            <v>2616</v>
          </cell>
          <cell r="N65"/>
          <cell r="O65">
            <v>14.888010540184455</v>
          </cell>
        </row>
        <row r="66">
          <cell r="A66">
            <v>20001098</v>
          </cell>
          <cell r="B66" t="str">
            <v>Бактериологическое исследование продуктов на иерсиниоз</v>
          </cell>
          <cell r="C66">
            <v>813</v>
          </cell>
          <cell r="D66">
            <v>1.67</v>
          </cell>
          <cell r="E66">
            <v>621.90472679999993</v>
          </cell>
          <cell r="F66">
            <v>41.693519999999999</v>
          </cell>
          <cell r="G66">
            <v>663.59824679999997</v>
          </cell>
          <cell r="H66">
            <v>225.62340391200001</v>
          </cell>
          <cell r="I66">
            <v>889.22165071199993</v>
          </cell>
          <cell r="J66">
            <v>133.38324760679998</v>
          </cell>
          <cell r="K66">
            <v>1022.6048983187999</v>
          </cell>
          <cell r="L66">
            <v>1227.1258779825598</v>
          </cell>
          <cell r="M66">
            <v>933</v>
          </cell>
          <cell r="N66"/>
          <cell r="O66">
            <v>14.760147601476014</v>
          </cell>
        </row>
        <row r="67">
          <cell r="A67">
            <v>20000763</v>
          </cell>
          <cell r="B67" t="str">
            <v>Исследование методом биопроб на туляремию</v>
          </cell>
          <cell r="C67">
            <v>3228</v>
          </cell>
          <cell r="D67">
            <v>3.67</v>
          </cell>
          <cell r="E67">
            <v>1366.7008068</v>
          </cell>
          <cell r="F67">
            <v>364.5378</v>
          </cell>
          <cell r="G67">
            <v>1731.2386068000001</v>
          </cell>
          <cell r="H67">
            <v>588.62112631200011</v>
          </cell>
          <cell r="I67">
            <v>2319.859733112</v>
          </cell>
          <cell r="J67">
            <v>347.97895996680001</v>
          </cell>
          <cell r="K67">
            <v>2667.8386930788001</v>
          </cell>
          <cell r="L67">
            <v>3201.4064316945601</v>
          </cell>
          <cell r="M67">
            <v>3711</v>
          </cell>
          <cell r="N67"/>
          <cell r="O67">
            <v>14.96282527881041</v>
          </cell>
        </row>
        <row r="68">
          <cell r="A68">
            <v>20000764</v>
          </cell>
          <cell r="B68" t="str">
            <v>Идентификация возбудителя туляремии</v>
          </cell>
          <cell r="C68">
            <v>3381</v>
          </cell>
          <cell r="D68">
            <v>9.17</v>
          </cell>
          <cell r="E68">
            <v>3414.8900267999998</v>
          </cell>
          <cell r="F68">
            <v>374.41140000000001</v>
          </cell>
          <cell r="G68">
            <v>3789.3014267999997</v>
          </cell>
          <cell r="H68">
            <v>1288.3624851120001</v>
          </cell>
          <cell r="I68">
            <v>5077.663911912</v>
          </cell>
          <cell r="J68">
            <v>761.6495867868</v>
          </cell>
          <cell r="K68">
            <v>5839.3134986987998</v>
          </cell>
          <cell r="L68">
            <v>7007.1761984385594</v>
          </cell>
          <cell r="M68">
            <v>3888</v>
          </cell>
          <cell r="N68"/>
          <cell r="O68">
            <v>14.995563442768411</v>
          </cell>
        </row>
        <row r="69">
          <cell r="A69">
            <v>20000783</v>
          </cell>
          <cell r="B69" t="str">
            <v>Исследования на ботулизм методом реакции нейтрализации на белых мышах с поливалентной сывороткой (смесью сывороток типа А, В, С, Е, F)</v>
          </cell>
          <cell r="C69">
            <v>4353</v>
          </cell>
          <cell r="D69">
            <v>3</v>
          </cell>
          <cell r="E69">
            <v>1117.1941199999999</v>
          </cell>
          <cell r="F69">
            <v>637.91309999999999</v>
          </cell>
          <cell r="G69">
            <v>1755.1072199999999</v>
          </cell>
          <cell r="H69">
            <v>596.73645480000005</v>
          </cell>
          <cell r="I69">
            <v>2351.8436747999999</v>
          </cell>
          <cell r="J69">
            <v>352.77655121999999</v>
          </cell>
          <cell r="K69">
            <v>2704.6202260199998</v>
          </cell>
          <cell r="L69">
            <v>3245.5442712239997</v>
          </cell>
          <cell r="M69">
            <v>5004</v>
          </cell>
          <cell r="N69"/>
          <cell r="O69">
            <v>14.955203308063405</v>
          </cell>
        </row>
        <row r="70">
          <cell r="A70">
            <v>20000801</v>
          </cell>
          <cell r="B70" t="str">
            <v>Исследования на ботулизм методом реакции нейтрализации на белых мышах с моновалентными сыворотками типа А, В, С, Е, F</v>
          </cell>
          <cell r="C70">
            <v>4884</v>
          </cell>
          <cell r="D70">
            <v>4</v>
          </cell>
          <cell r="E70">
            <v>1489.5921599999999</v>
          </cell>
          <cell r="F70">
            <v>470.83608000000004</v>
          </cell>
          <cell r="G70">
            <v>1960.42824</v>
          </cell>
          <cell r="H70">
            <v>666.54560160000005</v>
          </cell>
          <cell r="I70">
            <v>2626.9738416</v>
          </cell>
          <cell r="J70">
            <v>394.04607623999999</v>
          </cell>
          <cell r="K70">
            <v>3021.0199178399998</v>
          </cell>
          <cell r="L70">
            <v>3625.2239014079996</v>
          </cell>
          <cell r="M70">
            <v>5616</v>
          </cell>
          <cell r="N70"/>
          <cell r="O70">
            <v>14.987714987714988</v>
          </cell>
        </row>
        <row r="71">
          <cell r="A71">
            <v>20000956</v>
          </cell>
          <cell r="B71" t="str">
            <v>Автоклавирование при 132 ° С</v>
          </cell>
          <cell r="C71">
            <v>447</v>
          </cell>
          <cell r="D71">
            <v>0.21</v>
          </cell>
          <cell r="E71">
            <v>78.203588399999987</v>
          </cell>
          <cell r="F71">
            <v>65.076000000000008</v>
          </cell>
          <cell r="G71">
            <v>143.27958839999999</v>
          </cell>
          <cell r="H71">
            <v>48.715060055999999</v>
          </cell>
          <cell r="I71">
            <v>191.99464845599999</v>
          </cell>
          <cell r="J71">
            <v>28.799197268399997</v>
          </cell>
          <cell r="K71">
            <v>220.7938457244</v>
          </cell>
          <cell r="L71">
            <v>264.95261486928001</v>
          </cell>
          <cell r="M71">
            <v>513</v>
          </cell>
          <cell r="N71"/>
          <cell r="O71">
            <v>14.76510067114094</v>
          </cell>
        </row>
        <row r="72">
          <cell r="A72" t="str">
            <v>Клинический материал и объекты внешней среды методом ПЦР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</row>
        <row r="73">
          <cell r="A73">
            <v>40000090</v>
          </cell>
          <cell r="B73" t="str">
            <v>Исследование проб биологического материала на грипп   с определением субтипов А(Н1N1)/А(Н3N2)</v>
          </cell>
          <cell r="C73">
            <v>1518</v>
          </cell>
          <cell r="D73">
            <v>3</v>
          </cell>
          <cell r="E73">
            <v>1117.1941199999999</v>
          </cell>
          <cell r="F73">
            <v>284.108</v>
          </cell>
          <cell r="G73">
            <v>1401.3021199999998</v>
          </cell>
          <cell r="H73">
            <v>476.44272079999996</v>
          </cell>
          <cell r="I73">
            <v>1877.7448407999998</v>
          </cell>
          <cell r="J73">
            <v>281.66172611999997</v>
          </cell>
          <cell r="K73">
            <v>2159.4065669199999</v>
          </cell>
          <cell r="L73">
            <v>2591.2878803039998</v>
          </cell>
          <cell r="M73">
            <v>1743</v>
          </cell>
          <cell r="N73"/>
          <cell r="O73">
            <v>14.822134387351779</v>
          </cell>
        </row>
        <row r="74">
          <cell r="A74">
            <v>40000091</v>
          </cell>
          <cell r="B74" t="str">
            <v>Исследование проб биологического материала  на грипп с определением субтипа  А/H1N1(sw2009)</v>
          </cell>
          <cell r="C74">
            <v>1461</v>
          </cell>
          <cell r="D74">
            <v>3</v>
          </cell>
          <cell r="E74">
            <v>1117.1941199999999</v>
          </cell>
          <cell r="F74">
            <v>225.74199999999999</v>
          </cell>
          <cell r="G74">
            <v>1342.9361199999998</v>
          </cell>
          <cell r="H74">
            <v>456.5982808</v>
          </cell>
          <cell r="I74">
            <v>1799.5344007999997</v>
          </cell>
          <cell r="J74">
            <v>269.93016011999993</v>
          </cell>
          <cell r="K74">
            <v>2069.4645609199997</v>
          </cell>
          <cell r="L74">
            <v>2483.3574731039994</v>
          </cell>
          <cell r="M74">
            <v>1680</v>
          </cell>
          <cell r="N74"/>
          <cell r="O74">
            <v>14.989733059548255</v>
          </cell>
        </row>
        <row r="75">
          <cell r="A75">
            <v>40000004</v>
          </cell>
          <cell r="B75" t="str">
            <v xml:space="preserve">Исследование проб биологического материала на вирус Эпштейна-Барр </v>
          </cell>
          <cell r="C75">
            <v>846</v>
          </cell>
          <cell r="D75">
            <v>3</v>
          </cell>
          <cell r="E75">
            <v>1117.1941199999999</v>
          </cell>
          <cell r="F75">
            <v>72.660720000000026</v>
          </cell>
          <cell r="G75">
            <v>1189.85484</v>
          </cell>
          <cell r="H75">
            <v>404.5506456</v>
          </cell>
          <cell r="I75">
            <v>1594.4054856</v>
          </cell>
          <cell r="J75">
            <v>239.16082283999998</v>
          </cell>
          <cell r="K75">
            <v>1833.5663084400001</v>
          </cell>
          <cell r="L75">
            <v>2200.2795701280002</v>
          </cell>
          <cell r="M75">
            <v>972</v>
          </cell>
          <cell r="N75"/>
          <cell r="O75">
            <v>14.893617021276595</v>
          </cell>
        </row>
        <row r="76">
          <cell r="A76">
            <v>40000005</v>
          </cell>
          <cell r="B76" t="str">
            <v>Исследование проб биологического материала на вирус простого герпеса 1-2 типа</v>
          </cell>
          <cell r="C76">
            <v>846</v>
          </cell>
          <cell r="D76">
            <v>3</v>
          </cell>
          <cell r="E76">
            <v>1117.1941199999999</v>
          </cell>
          <cell r="F76">
            <v>16.437300000000004</v>
          </cell>
          <cell r="G76">
            <v>1133.6314199999999</v>
          </cell>
          <cell r="H76">
            <v>385.43468280000002</v>
          </cell>
          <cell r="I76">
            <v>1519.0661028</v>
          </cell>
          <cell r="J76">
            <v>227.85991541999999</v>
          </cell>
          <cell r="K76">
            <v>1746.9260182200001</v>
          </cell>
          <cell r="L76">
            <v>2096.3112218639999</v>
          </cell>
          <cell r="M76">
            <v>972</v>
          </cell>
          <cell r="N76"/>
          <cell r="O76">
            <v>14.893617021276595</v>
          </cell>
        </row>
        <row r="77">
          <cell r="A77">
            <v>40000006</v>
          </cell>
          <cell r="B77" t="str">
            <v>Исследование проб биологического материала на цитомегаловирус</v>
          </cell>
          <cell r="C77">
            <v>846</v>
          </cell>
          <cell r="D77">
            <v>3</v>
          </cell>
          <cell r="E77">
            <v>1117.1941199999999</v>
          </cell>
          <cell r="F77">
            <v>42.961379999999998</v>
          </cell>
          <cell r="G77">
            <v>1160.1554999999998</v>
          </cell>
          <cell r="H77">
            <v>394.45286999999996</v>
          </cell>
          <cell r="I77">
            <v>1554.6083699999999</v>
          </cell>
          <cell r="J77">
            <v>233.19125549999998</v>
          </cell>
          <cell r="K77">
            <v>1787.7996254999998</v>
          </cell>
          <cell r="L77">
            <v>2145.3595505999997</v>
          </cell>
          <cell r="M77">
            <v>972</v>
          </cell>
          <cell r="N77"/>
          <cell r="O77">
            <v>14.893617021276595</v>
          </cell>
        </row>
        <row r="78">
          <cell r="A78">
            <v>40000034</v>
          </cell>
          <cell r="B78" t="str">
            <v>Исследование проб биологического материала на микоплазму пневмониэ и хламидофиллу пневмониэ</v>
          </cell>
          <cell r="C78">
            <v>1440</v>
          </cell>
          <cell r="D78">
            <v>3</v>
          </cell>
          <cell r="E78">
            <v>1117.1941199999999</v>
          </cell>
          <cell r="F78">
            <v>236.88786000000002</v>
          </cell>
          <cell r="G78">
            <v>1354.0819799999999</v>
          </cell>
          <cell r="H78">
            <v>460.3878732</v>
          </cell>
          <cell r="I78">
            <v>1814.4698532</v>
          </cell>
          <cell r="J78">
            <v>272.17047797999999</v>
          </cell>
          <cell r="K78">
            <v>2086.64033118</v>
          </cell>
          <cell r="L78">
            <v>2503.9683974159998</v>
          </cell>
          <cell r="M78">
            <v>1656</v>
          </cell>
          <cell r="N78"/>
          <cell r="O78">
            <v>15</v>
          </cell>
        </row>
        <row r="79">
          <cell r="A79">
            <v>40000041</v>
          </cell>
          <cell r="B79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79">
            <v>1089</v>
          </cell>
          <cell r="D79">
            <v>3</v>
          </cell>
          <cell r="E79">
            <v>1117.1941199999999</v>
          </cell>
          <cell r="F79">
            <v>89.23266000000001</v>
          </cell>
          <cell r="G79">
            <v>1206.4267799999998</v>
          </cell>
          <cell r="H79">
            <v>410.18510519999995</v>
          </cell>
          <cell r="I79">
            <v>1616.6118851999997</v>
          </cell>
          <cell r="J79">
            <v>242.49178277999994</v>
          </cell>
          <cell r="K79">
            <v>1859.1036679799997</v>
          </cell>
          <cell r="L79">
            <v>2230.9244015759996</v>
          </cell>
          <cell r="M79">
            <v>1251</v>
          </cell>
          <cell r="N79"/>
          <cell r="O79">
            <v>14.87603305785124</v>
          </cell>
        </row>
        <row r="80">
          <cell r="A80">
            <v>40000043</v>
          </cell>
          <cell r="B80" t="str">
            <v>Исследование проб биологического материала на бруцеллез.</v>
          </cell>
          <cell r="C80">
            <v>807</v>
          </cell>
          <cell r="D80">
            <v>3</v>
          </cell>
          <cell r="E80">
            <v>1117.1941199999999</v>
          </cell>
          <cell r="F80">
            <v>17.458320000000001</v>
          </cell>
          <cell r="G80">
            <v>1134.6524399999998</v>
          </cell>
          <cell r="H80">
            <v>385.78182959999998</v>
          </cell>
          <cell r="I80">
            <v>1520.4342695999999</v>
          </cell>
          <cell r="J80">
            <v>228.06514043999996</v>
          </cell>
          <cell r="K80">
            <v>1748.4994100399999</v>
          </cell>
          <cell r="L80">
            <v>2098.1992920479997</v>
          </cell>
          <cell r="M80">
            <v>927</v>
          </cell>
          <cell r="N80"/>
          <cell r="O80">
            <v>14.869888475836431</v>
          </cell>
        </row>
        <row r="81">
          <cell r="A81">
            <v>40000044</v>
          </cell>
          <cell r="B81" t="str">
            <v xml:space="preserve">Исследование проб биологического материала, внешней среды на сибирскую язву. </v>
          </cell>
          <cell r="C81">
            <v>1449</v>
          </cell>
          <cell r="D81">
            <v>3</v>
          </cell>
          <cell r="E81">
            <v>1117.1941199999999</v>
          </cell>
          <cell r="F81">
            <v>20.824320000000004</v>
          </cell>
          <cell r="G81">
            <v>1138.0184399999998</v>
          </cell>
          <cell r="H81">
            <v>386.92626959999996</v>
          </cell>
          <cell r="I81">
            <v>1524.9447095999999</v>
          </cell>
          <cell r="J81">
            <v>228.74170643999997</v>
          </cell>
          <cell r="K81">
            <v>1753.6864160399998</v>
          </cell>
          <cell r="L81">
            <v>2104.4236992479996</v>
          </cell>
          <cell r="M81">
            <v>1665</v>
          </cell>
          <cell r="N81"/>
          <cell r="O81">
            <v>14.906832298136646</v>
          </cell>
        </row>
        <row r="82">
          <cell r="A82">
            <v>40000045</v>
          </cell>
          <cell r="B82" t="str">
            <v>Исследование проб биологического материала на легионеллез.</v>
          </cell>
          <cell r="C82">
            <v>771</v>
          </cell>
          <cell r="D82">
            <v>3</v>
          </cell>
          <cell r="E82">
            <v>1117.1941199999999</v>
          </cell>
          <cell r="F82">
            <v>16.56072</v>
          </cell>
          <cell r="G82">
            <v>1133.7548399999998</v>
          </cell>
          <cell r="H82">
            <v>385.47664559999998</v>
          </cell>
          <cell r="I82">
            <v>1519.2314855999998</v>
          </cell>
          <cell r="J82">
            <v>227.88472283999997</v>
          </cell>
          <cell r="K82">
            <v>1747.1162084399998</v>
          </cell>
          <cell r="L82">
            <v>2096.5394501279998</v>
          </cell>
          <cell r="M82">
            <v>885</v>
          </cell>
          <cell r="N82"/>
          <cell r="O82">
            <v>14.785992217898833</v>
          </cell>
        </row>
        <row r="83">
          <cell r="A83">
            <v>40000048</v>
          </cell>
          <cell r="B83" t="str">
            <v>Исследование проб биологического материала на аденовирус/бокавирус</v>
          </cell>
          <cell r="C83">
            <v>888</v>
          </cell>
          <cell r="D83">
            <v>3</v>
          </cell>
          <cell r="E83">
            <v>1117.1941199999999</v>
          </cell>
          <cell r="F83">
            <v>27.612420000000004</v>
          </cell>
          <cell r="G83">
            <v>1144.8065399999998</v>
          </cell>
          <cell r="H83">
            <v>389.23422359999995</v>
          </cell>
          <cell r="I83">
            <v>1534.0407635999998</v>
          </cell>
          <cell r="J83">
            <v>230.10611453999996</v>
          </cell>
          <cell r="K83">
            <v>1764.1468781399997</v>
          </cell>
          <cell r="L83">
            <v>2116.9762537679994</v>
          </cell>
          <cell r="M83">
            <v>1020</v>
          </cell>
          <cell r="N83"/>
          <cell r="O83">
            <v>14.864864864864865</v>
          </cell>
        </row>
        <row r="84">
          <cell r="A84">
            <v>40000035</v>
          </cell>
          <cell r="B84" t="str">
            <v>Исследование биологического материала на возбудителей ОРВИ</v>
          </cell>
          <cell r="C84">
            <v>2448</v>
          </cell>
          <cell r="D84">
            <v>3</v>
          </cell>
          <cell r="E84">
            <v>1117.1941199999999</v>
          </cell>
          <cell r="F84">
            <v>384.34110000000004</v>
          </cell>
          <cell r="G84">
            <v>1501.53522</v>
          </cell>
          <cell r="H84">
            <v>510.52197480000001</v>
          </cell>
          <cell r="I84">
            <v>2012.0571947999999</v>
          </cell>
          <cell r="J84">
            <v>301.80857921999996</v>
          </cell>
          <cell r="K84">
            <v>2313.8657740199997</v>
          </cell>
          <cell r="L84">
            <v>2776.6389288239993</v>
          </cell>
          <cell r="M84">
            <v>2814</v>
          </cell>
          <cell r="N84"/>
          <cell r="O84">
            <v>14.950980392156863</v>
          </cell>
        </row>
        <row r="85">
          <cell r="A85">
            <v>40000056</v>
          </cell>
          <cell r="B85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85">
            <v>2208</v>
          </cell>
          <cell r="D85">
            <v>3</v>
          </cell>
          <cell r="E85">
            <v>1117.1941199999999</v>
          </cell>
          <cell r="F85">
            <v>289.64429999999999</v>
          </cell>
          <cell r="G85">
            <v>1406.8384199999998</v>
          </cell>
          <cell r="H85">
            <v>478.32506279999996</v>
          </cell>
          <cell r="I85">
            <v>1885.1634827999997</v>
          </cell>
          <cell r="J85">
            <v>282.77452241999993</v>
          </cell>
          <cell r="K85">
            <v>2167.9380052199995</v>
          </cell>
          <cell r="L85">
            <v>2601.5256062639992</v>
          </cell>
          <cell r="M85">
            <v>2538</v>
          </cell>
          <cell r="N85"/>
          <cell r="O85">
            <v>14.945652173913043</v>
          </cell>
        </row>
        <row r="86">
          <cell r="A86">
            <v>40000057</v>
          </cell>
          <cell r="B86" t="str">
            <v>Исследование проб биологического материала, внешней среды на эшерихиозы методом ПЦР</v>
          </cell>
          <cell r="C86">
            <v>2097</v>
          </cell>
          <cell r="D86">
            <v>3</v>
          </cell>
          <cell r="E86">
            <v>1117.1941199999999</v>
          </cell>
          <cell r="F86">
            <v>245.94240000000002</v>
          </cell>
          <cell r="G86">
            <v>1363.13652</v>
          </cell>
          <cell r="H86">
            <v>463.46641680000005</v>
          </cell>
          <cell r="I86">
            <v>1826.6029368</v>
          </cell>
          <cell r="J86">
            <v>273.99044051999999</v>
          </cell>
          <cell r="K86">
            <v>2100.5933773199999</v>
          </cell>
          <cell r="L86">
            <v>2520.7120527839998</v>
          </cell>
          <cell r="M86">
            <v>2409</v>
          </cell>
          <cell r="N86"/>
          <cell r="O86">
            <v>14.878397711015737</v>
          </cell>
        </row>
        <row r="87">
          <cell r="A87">
            <v>40000036</v>
          </cell>
          <cell r="B87" t="str">
            <v>Исследование биологического материала на метапневмовирус/респираторно-синцитиальный вирус</v>
          </cell>
          <cell r="C87">
            <v>1656</v>
          </cell>
          <cell r="D87">
            <v>3</v>
          </cell>
          <cell r="E87">
            <v>1117.1941199999999</v>
          </cell>
          <cell r="F87">
            <v>306.55284000000006</v>
          </cell>
          <cell r="G87">
            <v>1423.7469599999999</v>
          </cell>
          <cell r="H87">
            <v>484.07396640000002</v>
          </cell>
          <cell r="I87">
            <v>1907.8209264</v>
          </cell>
          <cell r="J87">
            <v>286.17313895999996</v>
          </cell>
          <cell r="K87">
            <v>2193.9940653599997</v>
          </cell>
          <cell r="L87">
            <v>2632.7928784319997</v>
          </cell>
          <cell r="M87">
            <v>1902</v>
          </cell>
          <cell r="N87"/>
          <cell r="O87">
            <v>14.855072463768115</v>
          </cell>
        </row>
        <row r="88">
          <cell r="A88">
            <v>40000038</v>
          </cell>
          <cell r="B88" t="str">
            <v>Исследование биологического материала на риновирус</v>
          </cell>
          <cell r="C88">
            <v>1656</v>
          </cell>
          <cell r="D88">
            <v>3</v>
          </cell>
          <cell r="E88">
            <v>1117.1941199999999</v>
          </cell>
          <cell r="F88">
            <v>306.55284000000006</v>
          </cell>
          <cell r="G88">
            <v>1423.7469599999999</v>
          </cell>
          <cell r="H88">
            <v>484.07396640000002</v>
          </cell>
          <cell r="I88">
            <v>1907.8209264</v>
          </cell>
          <cell r="J88">
            <v>286.17313895999996</v>
          </cell>
          <cell r="K88">
            <v>2193.9940653599997</v>
          </cell>
          <cell r="L88">
            <v>2632.7928784319997</v>
          </cell>
          <cell r="M88">
            <v>1902</v>
          </cell>
          <cell r="N88"/>
          <cell r="O88">
            <v>14.855072463768115</v>
          </cell>
        </row>
        <row r="89">
          <cell r="A89">
            <v>40000856</v>
          </cell>
          <cell r="B89" t="str">
            <v>Исследование проб биологического материала на коронавирусную инфекцию</v>
          </cell>
          <cell r="C89">
            <v>984</v>
          </cell>
          <cell r="D89">
            <v>3</v>
          </cell>
          <cell r="E89">
            <v>1117.1941199999999</v>
          </cell>
          <cell r="F89">
            <v>83.286060000000006</v>
          </cell>
          <cell r="G89">
            <v>1200.4801799999998</v>
          </cell>
          <cell r="H89">
            <v>408.16326119999997</v>
          </cell>
          <cell r="I89">
            <v>1608.6434411999999</v>
          </cell>
          <cell r="J89">
            <v>241.29651617999997</v>
          </cell>
          <cell r="K89">
            <v>1849.9399573799999</v>
          </cell>
          <cell r="L89">
            <v>2219.9279488559996</v>
          </cell>
          <cell r="M89">
            <v>1131</v>
          </cell>
          <cell r="N89"/>
          <cell r="O89">
            <v>14.939024390243901</v>
          </cell>
        </row>
        <row r="90">
          <cell r="A90">
            <v>40000857</v>
          </cell>
          <cell r="B90" t="str">
            <v xml:space="preserve">Исследование проб биологического материала, внешней среды на вирус гепатита А </v>
          </cell>
          <cell r="C90">
            <v>984</v>
          </cell>
          <cell r="D90">
            <v>3</v>
          </cell>
          <cell r="E90">
            <v>1117.1941199999999</v>
          </cell>
          <cell r="F90">
            <v>70.24842000000001</v>
          </cell>
          <cell r="G90">
            <v>1187.44254</v>
          </cell>
          <cell r="H90">
            <v>403.73046360000001</v>
          </cell>
          <cell r="I90">
            <v>1591.1730035999999</v>
          </cell>
          <cell r="J90">
            <v>238.67595053999997</v>
          </cell>
          <cell r="K90">
            <v>1829.8489541399999</v>
          </cell>
          <cell r="L90">
            <v>2195.8187449679999</v>
          </cell>
          <cell r="M90">
            <v>1131</v>
          </cell>
          <cell r="N90"/>
          <cell r="O90">
            <v>14.939024390243901</v>
          </cell>
        </row>
        <row r="91">
          <cell r="A91">
            <v>40000861</v>
          </cell>
          <cell r="B91" t="str">
            <v>Исследование проб биологического материала, клещей  на боррелиоз</v>
          </cell>
          <cell r="C91">
            <v>909</v>
          </cell>
          <cell r="D91">
            <v>3</v>
          </cell>
          <cell r="E91">
            <v>1117.1941199999999</v>
          </cell>
          <cell r="F91">
            <v>34.456620000000001</v>
          </cell>
          <cell r="G91">
            <v>1151.6507399999998</v>
          </cell>
          <cell r="H91">
            <v>391.56125159999999</v>
          </cell>
          <cell r="I91">
            <v>1543.2119915999997</v>
          </cell>
          <cell r="J91">
            <v>231.48179873999993</v>
          </cell>
          <cell r="K91">
            <v>1774.6937903399996</v>
          </cell>
          <cell r="L91">
            <v>2129.6325484079994</v>
          </cell>
          <cell r="M91">
            <v>1044</v>
          </cell>
          <cell r="N91"/>
          <cell r="O91">
            <v>14.85148514851485</v>
          </cell>
        </row>
        <row r="92">
          <cell r="A92">
            <v>40000082</v>
          </cell>
          <cell r="B92" t="str">
            <v>Исследование проб биологического материала, клещей  на Rickettsia sibirica/Ricrettsia heilongjiangensis</v>
          </cell>
          <cell r="C92">
            <v>909</v>
          </cell>
          <cell r="D92">
            <v>3</v>
          </cell>
          <cell r="E92">
            <v>1117.1941199999999</v>
          </cell>
          <cell r="F92">
            <v>70.865520000000004</v>
          </cell>
          <cell r="G92">
            <v>1188.0596399999999</v>
          </cell>
          <cell r="H92">
            <v>403.9402776</v>
          </cell>
          <cell r="I92">
            <v>1591.9999175999999</v>
          </cell>
          <cell r="J92">
            <v>238.79998763999998</v>
          </cell>
          <cell r="K92">
            <v>1830.7999052399998</v>
          </cell>
          <cell r="L92">
            <v>2196.9598862879998</v>
          </cell>
          <cell r="M92">
            <v>1044</v>
          </cell>
          <cell r="N92"/>
          <cell r="O92">
            <v>14.85148514851485</v>
          </cell>
        </row>
        <row r="93">
          <cell r="A93">
            <v>40000083</v>
          </cell>
          <cell r="B93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93">
            <v>909</v>
          </cell>
          <cell r="D93">
            <v>3</v>
          </cell>
          <cell r="E93">
            <v>1117.1941199999999</v>
          </cell>
          <cell r="F93">
            <v>70.865520000000004</v>
          </cell>
          <cell r="G93">
            <v>1188.0596399999999</v>
          </cell>
          <cell r="H93">
            <v>403.9402776</v>
          </cell>
          <cell r="I93">
            <v>1591.9999175999999</v>
          </cell>
          <cell r="J93">
            <v>238.79998763999998</v>
          </cell>
          <cell r="K93">
            <v>1830.7999052399998</v>
          </cell>
          <cell r="L93">
            <v>2196.9598862879998</v>
          </cell>
          <cell r="M93">
            <v>1044</v>
          </cell>
          <cell r="N93"/>
          <cell r="O93">
            <v>14.85148514851485</v>
          </cell>
        </row>
        <row r="94">
          <cell r="A94">
            <v>40000864</v>
          </cell>
          <cell r="B94" t="str">
            <v>Исследование проб биологического материала на энтеровирусы.</v>
          </cell>
          <cell r="C94">
            <v>888</v>
          </cell>
          <cell r="D94">
            <v>3</v>
          </cell>
          <cell r="E94">
            <v>1117.1941199999999</v>
          </cell>
          <cell r="F94">
            <v>60.890940000000008</v>
          </cell>
          <cell r="G94">
            <v>1178.0850599999999</v>
          </cell>
          <cell r="H94">
            <v>400.54892039999999</v>
          </cell>
          <cell r="I94">
            <v>1578.6339803999999</v>
          </cell>
          <cell r="J94">
            <v>236.79509705999999</v>
          </cell>
          <cell r="K94">
            <v>1815.4290774599999</v>
          </cell>
          <cell r="L94">
            <v>2178.5148929519996</v>
          </cell>
          <cell r="M94">
            <v>1020</v>
          </cell>
          <cell r="N94"/>
          <cell r="O94">
            <v>14.864864864864865</v>
          </cell>
        </row>
        <row r="95">
          <cell r="A95">
            <v>40000883</v>
          </cell>
          <cell r="B95" t="str">
            <v>Исследование проб биологического материала, внешней среды на туляремию</v>
          </cell>
          <cell r="C95">
            <v>807</v>
          </cell>
          <cell r="D95">
            <v>3</v>
          </cell>
          <cell r="E95">
            <v>1117.1941199999999</v>
          </cell>
          <cell r="F95">
            <v>33.78342</v>
          </cell>
          <cell r="G95">
            <v>1150.9775399999999</v>
          </cell>
          <cell r="H95">
            <v>391.33236360000001</v>
          </cell>
          <cell r="I95">
            <v>1542.3099035999999</v>
          </cell>
          <cell r="J95">
            <v>231.34648553999997</v>
          </cell>
          <cell r="K95">
            <v>1773.6563891399999</v>
          </cell>
          <cell r="L95">
            <v>2128.3876669679998</v>
          </cell>
          <cell r="M95">
            <v>927</v>
          </cell>
          <cell r="N95"/>
          <cell r="O95">
            <v>14.869888475836431</v>
          </cell>
        </row>
        <row r="96">
          <cell r="A96">
            <v>40000884</v>
          </cell>
          <cell r="B96" t="str">
            <v xml:space="preserve">Исследование проб биологического материала, внешней среды на холеру </v>
          </cell>
          <cell r="C96">
            <v>888</v>
          </cell>
          <cell r="D96">
            <v>3</v>
          </cell>
          <cell r="E96">
            <v>1117.1941199999999</v>
          </cell>
          <cell r="F96">
            <v>37.856280000000005</v>
          </cell>
          <cell r="G96">
            <v>1155.0503999999999</v>
          </cell>
          <cell r="H96">
            <v>392.71713599999998</v>
          </cell>
          <cell r="I96">
            <v>1547.7675359999998</v>
          </cell>
          <cell r="J96">
            <v>232.16513039999995</v>
          </cell>
          <cell r="K96">
            <v>1779.9326663999998</v>
          </cell>
          <cell r="L96">
            <v>2135.9191996799996</v>
          </cell>
          <cell r="M96">
            <v>1020</v>
          </cell>
          <cell r="N96"/>
          <cell r="O96">
            <v>14.864864864864865</v>
          </cell>
        </row>
        <row r="97">
          <cell r="A97">
            <v>40000885</v>
          </cell>
          <cell r="B97" t="str">
            <v xml:space="preserve">Исследование проб внешней среды на энтеровирусы . </v>
          </cell>
          <cell r="C97">
            <v>1179</v>
          </cell>
          <cell r="D97">
            <v>3</v>
          </cell>
          <cell r="E97">
            <v>1117.1941199999999</v>
          </cell>
          <cell r="F97">
            <v>132.57552000000001</v>
          </cell>
          <cell r="G97">
            <v>1249.76964</v>
          </cell>
          <cell r="H97">
            <v>424.92167760000001</v>
          </cell>
          <cell r="I97">
            <v>1674.6913176</v>
          </cell>
          <cell r="J97">
            <v>251.20369764</v>
          </cell>
          <cell r="K97">
            <v>1925.89501524</v>
          </cell>
          <cell r="L97">
            <v>2311.0740182879999</v>
          </cell>
          <cell r="M97">
            <v>1353</v>
          </cell>
          <cell r="N97"/>
          <cell r="O97">
            <v>14.758269720101779</v>
          </cell>
        </row>
        <row r="98">
          <cell r="A98">
            <v>40000894</v>
          </cell>
          <cell r="B98" t="str">
            <v xml:space="preserve">Исследование проб биологического материала, внешней среды  на ротавирусы, норовирусы, астровирусы </v>
          </cell>
          <cell r="C98">
            <v>1275</v>
          </cell>
          <cell r="D98">
            <v>3</v>
          </cell>
          <cell r="E98">
            <v>1117.1941199999999</v>
          </cell>
          <cell r="F98">
            <v>178.63362000000004</v>
          </cell>
          <cell r="G98">
            <v>1295.8277399999999</v>
          </cell>
          <cell r="H98">
            <v>440.58143160000003</v>
          </cell>
          <cell r="I98">
            <v>1736.4091716</v>
          </cell>
          <cell r="J98">
            <v>260.46137573999999</v>
          </cell>
          <cell r="K98">
            <v>1996.87054734</v>
          </cell>
          <cell r="L98">
            <v>2396.2446568079999</v>
          </cell>
          <cell r="M98">
            <v>1464</v>
          </cell>
          <cell r="N98"/>
          <cell r="O98">
            <v>14.823529411764705</v>
          </cell>
        </row>
        <row r="99">
          <cell r="A99">
            <v>40000895</v>
          </cell>
          <cell r="B99" t="str">
            <v>Исследование проб биологического материала, внешней среды на шигеллы, сальмонеллы, кампилобактерии, эшерихии</v>
          </cell>
          <cell r="C99">
            <v>1275</v>
          </cell>
          <cell r="D99">
            <v>3</v>
          </cell>
          <cell r="E99">
            <v>1117.1941199999999</v>
          </cell>
          <cell r="F99">
            <v>154.14036000000002</v>
          </cell>
          <cell r="G99">
            <v>1271.33448</v>
          </cell>
          <cell r="H99">
            <v>432.25372320000002</v>
          </cell>
          <cell r="I99">
            <v>1703.5882032</v>
          </cell>
          <cell r="J99">
            <v>255.53823047999998</v>
          </cell>
          <cell r="K99">
            <v>1959.12643368</v>
          </cell>
          <cell r="L99">
            <v>2350.9517204159997</v>
          </cell>
          <cell r="M99">
            <v>1464</v>
          </cell>
          <cell r="N99"/>
          <cell r="O99">
            <v>14.823529411764705</v>
          </cell>
        </row>
        <row r="100">
          <cell r="A100">
            <v>40000896</v>
          </cell>
          <cell r="B100" t="str">
            <v>Исследование проб биологического материала на парагрипп.</v>
          </cell>
          <cell r="C100">
            <v>867</v>
          </cell>
          <cell r="D100">
            <v>3</v>
          </cell>
          <cell r="E100">
            <v>1117.1941199999999</v>
          </cell>
          <cell r="F100">
            <v>63.20226000000001</v>
          </cell>
          <cell r="G100">
            <v>1180.3963799999999</v>
          </cell>
          <cell r="H100">
            <v>401.33476919999998</v>
          </cell>
          <cell r="I100">
            <v>1581.7311491999999</v>
          </cell>
          <cell r="J100">
            <v>237.25967237999998</v>
          </cell>
          <cell r="K100">
            <v>1818.9908215799999</v>
          </cell>
          <cell r="L100">
            <v>2182.7889858959998</v>
          </cell>
          <cell r="M100">
            <v>996</v>
          </cell>
          <cell r="N100"/>
          <cell r="O100">
            <v>14.878892733564014</v>
          </cell>
        </row>
        <row r="101">
          <cell r="A101">
            <v>40000897</v>
          </cell>
          <cell r="B101" t="str">
            <v>Исследование проб биологического материала, внешней среды на иерсиниозы методом ПЦР</v>
          </cell>
          <cell r="C101">
            <v>1842</v>
          </cell>
          <cell r="D101">
            <v>3</v>
          </cell>
          <cell r="E101">
            <v>1117.1941199999999</v>
          </cell>
          <cell r="F101">
            <v>150.05628000000002</v>
          </cell>
          <cell r="G101">
            <v>1267.2503999999999</v>
          </cell>
          <cell r="H101">
            <v>430.86513600000001</v>
          </cell>
          <cell r="I101">
            <v>1698.1155359999998</v>
          </cell>
          <cell r="J101">
            <v>254.71733039999995</v>
          </cell>
          <cell r="K101">
            <v>1952.8328663999998</v>
          </cell>
          <cell r="L101">
            <v>2343.3994396799999</v>
          </cell>
          <cell r="M101">
            <v>2118</v>
          </cell>
          <cell r="N101"/>
          <cell r="O101">
            <v>14.983713355048861</v>
          </cell>
        </row>
        <row r="102">
          <cell r="A102">
            <v>40000054</v>
          </cell>
          <cell r="B102" t="str">
            <v>Исследование биологического материала на лихорадку Западного Нила</v>
          </cell>
          <cell r="C102">
            <v>1656</v>
          </cell>
          <cell r="D102">
            <v>3</v>
          </cell>
          <cell r="E102">
            <v>1117.1941199999999</v>
          </cell>
          <cell r="F102">
            <v>242.30712000000003</v>
          </cell>
          <cell r="G102">
            <v>1359.5012399999998</v>
          </cell>
          <cell r="H102">
            <v>462.2304216</v>
          </cell>
          <cell r="I102">
            <v>1821.7316615999998</v>
          </cell>
          <cell r="J102">
            <v>273.25974923999996</v>
          </cell>
          <cell r="K102">
            <v>2094.9914108399998</v>
          </cell>
          <cell r="L102">
            <v>2513.9896930079999</v>
          </cell>
          <cell r="M102">
            <v>1902</v>
          </cell>
          <cell r="N102"/>
          <cell r="O102">
            <v>14.855072463768115</v>
          </cell>
        </row>
        <row r="103">
          <cell r="A103">
            <v>40000965</v>
          </cell>
          <cell r="B103" t="str">
            <v>Исследование проб биологического материала, внешней среды на КУ-лихорадку</v>
          </cell>
          <cell r="C103">
            <v>1656</v>
          </cell>
          <cell r="D103">
            <v>3</v>
          </cell>
          <cell r="E103">
            <v>1117.1941199999999</v>
          </cell>
          <cell r="F103">
            <v>311.25402000000008</v>
          </cell>
          <cell r="G103">
            <v>1428.44814</v>
          </cell>
          <cell r="H103">
            <v>485.67236760000003</v>
          </cell>
          <cell r="I103">
            <v>1914.1205076000001</v>
          </cell>
          <cell r="J103">
            <v>287.11807614000003</v>
          </cell>
          <cell r="K103">
            <v>2201.2385837400002</v>
          </cell>
          <cell r="L103">
            <v>2641.4863004880003</v>
          </cell>
          <cell r="M103">
            <v>1902</v>
          </cell>
          <cell r="N103"/>
          <cell r="O103">
            <v>14.855072463768115</v>
          </cell>
        </row>
        <row r="104">
          <cell r="A104">
            <v>40000097</v>
          </cell>
          <cell r="B104" t="str">
            <v>Исследование проб биологического материала, внешней среды на новую коронавирусную инфекцию SARS-CoV-2</v>
          </cell>
          <cell r="C104">
            <v>1380</v>
          </cell>
          <cell r="D104">
            <v>3</v>
          </cell>
          <cell r="E104">
            <v>1117.1941199999999</v>
          </cell>
          <cell r="F104">
            <v>219.58199999999999</v>
          </cell>
          <cell r="G104">
            <v>1336.77612</v>
          </cell>
          <cell r="H104">
            <v>454.50388080000005</v>
          </cell>
          <cell r="I104">
            <v>1791.2800007999999</v>
          </cell>
          <cell r="J104">
            <v>268.69200011999999</v>
          </cell>
          <cell r="K104">
            <v>2059.97200092</v>
          </cell>
          <cell r="L104">
            <v>2471.9664011039999</v>
          </cell>
          <cell r="M104">
            <v>1587</v>
          </cell>
          <cell r="N104"/>
          <cell r="O104">
            <v>15</v>
          </cell>
        </row>
        <row r="105">
          <cell r="A105">
            <v>40000100</v>
          </cell>
          <cell r="B105" t="str">
            <v>Исследование объектов внешней среды методом смывов на новую коронавирусную инфекцию SARS-CoV-2</v>
          </cell>
          <cell r="C105">
            <v>1380</v>
          </cell>
          <cell r="D105">
            <v>3</v>
          </cell>
          <cell r="E105">
            <v>1117.1941199999999</v>
          </cell>
          <cell r="F105">
            <v>447.40300000000002</v>
          </cell>
          <cell r="G105">
            <v>1564.5971199999999</v>
          </cell>
          <cell r="H105">
            <v>531.96302079999998</v>
          </cell>
          <cell r="I105">
            <v>2096.5601407999998</v>
          </cell>
          <cell r="J105">
            <v>314.48402111999997</v>
          </cell>
          <cell r="K105">
            <v>2411.0441619199996</v>
          </cell>
          <cell r="L105">
            <v>2893.2529943039995</v>
          </cell>
          <cell r="M105">
            <v>1587</v>
          </cell>
          <cell r="N105"/>
          <cell r="O105">
            <v>15</v>
          </cell>
        </row>
        <row r="106">
          <cell r="A106">
            <v>40000103</v>
          </cell>
          <cell r="B106" t="str">
            <v>Исследование проб воды, в т.ч. бассейнов на новую коронавирусную инфекцию SARS-CoV-2</v>
          </cell>
          <cell r="C106">
            <v>1380</v>
          </cell>
          <cell r="D106">
            <v>3</v>
          </cell>
          <cell r="E106">
            <v>1117.1941199999999</v>
          </cell>
          <cell r="F106">
            <v>154.077</v>
          </cell>
          <cell r="G106">
            <v>1271.2711199999999</v>
          </cell>
          <cell r="H106">
            <v>432.23218079999998</v>
          </cell>
          <cell r="I106">
            <v>1703.5033007999998</v>
          </cell>
          <cell r="J106">
            <v>255.52549511999996</v>
          </cell>
          <cell r="K106">
            <v>1959.0287959199998</v>
          </cell>
          <cell r="L106">
            <v>2350.8345551039997</v>
          </cell>
          <cell r="M106">
            <v>1587</v>
          </cell>
          <cell r="N106"/>
          <cell r="O106">
            <v>15</v>
          </cell>
        </row>
        <row r="107">
          <cell r="A107">
            <v>40000104</v>
          </cell>
          <cell r="B107" t="str">
            <v>Исследование проб биологического материала на грипп А/В с определением субтипов (H1N1/H3N2/H1N1pdm2009)</v>
          </cell>
          <cell r="C107">
            <v>3468</v>
          </cell>
          <cell r="D107">
            <v>3</v>
          </cell>
          <cell r="E107">
            <v>1117.1941199999999</v>
          </cell>
          <cell r="F107">
            <v>852.03800000000001</v>
          </cell>
          <cell r="G107">
            <v>1969.2321199999999</v>
          </cell>
          <cell r="H107">
            <v>669.53892080000003</v>
          </cell>
          <cell r="I107">
            <v>2638.7710407999998</v>
          </cell>
          <cell r="J107">
            <v>395.81565611999997</v>
          </cell>
          <cell r="K107">
            <v>3034.5866969199997</v>
          </cell>
          <cell r="L107">
            <v>3641.5040363039993</v>
          </cell>
          <cell r="M107">
            <v>3987</v>
          </cell>
          <cell r="N107"/>
          <cell r="O107">
            <v>14.965397923875431</v>
          </cell>
        </row>
        <row r="108">
          <cell r="A108">
            <v>40000113</v>
          </cell>
          <cell r="B108" t="str">
            <v>Исследование проб биологического материала на коклюш/паракоклюш/бронхосептикоз</v>
          </cell>
          <cell r="C108">
            <v>1311</v>
          </cell>
          <cell r="D108">
            <v>1.05</v>
          </cell>
          <cell r="E108">
            <v>391.01794199999995</v>
          </cell>
          <cell r="F108">
            <v>403.29</v>
          </cell>
          <cell r="G108">
            <v>794.30794199999991</v>
          </cell>
          <cell r="H108">
            <v>270.06470028000001</v>
          </cell>
          <cell r="I108">
            <v>1064.37264228</v>
          </cell>
          <cell r="J108">
            <v>159.65589634200001</v>
          </cell>
          <cell r="K108">
            <v>1224.028538622</v>
          </cell>
          <cell r="L108">
            <v>1468.8342463464001</v>
          </cell>
          <cell r="M108">
            <v>1506</v>
          </cell>
          <cell r="N108"/>
          <cell r="O108">
            <v>14.874141876430205</v>
          </cell>
        </row>
        <row r="109">
          <cell r="A109" t="str">
            <v>Обследование сотрудников ДОУ методом ПЦР</v>
          </cell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</row>
        <row r="110">
          <cell r="A110">
            <v>40000078</v>
          </cell>
          <cell r="B110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110">
            <v>861</v>
          </cell>
          <cell r="D110">
            <v>3</v>
          </cell>
          <cell r="E110">
            <v>1117.1941199999999</v>
          </cell>
          <cell r="F110">
            <v>34.591260000000005</v>
          </cell>
          <cell r="G110">
            <v>1151.7853799999998</v>
          </cell>
          <cell r="H110">
            <v>391.60702919999994</v>
          </cell>
          <cell r="I110">
            <v>1543.3924091999997</v>
          </cell>
          <cell r="J110">
            <v>231.50886137999996</v>
          </cell>
          <cell r="K110">
            <v>1774.9012705799996</v>
          </cell>
          <cell r="L110">
            <v>2129.8815246959994</v>
          </cell>
          <cell r="M110">
            <v>990</v>
          </cell>
          <cell r="N110"/>
          <cell r="O110">
            <v>14.982578397212542</v>
          </cell>
        </row>
        <row r="111">
          <cell r="A111">
            <v>40000958</v>
          </cell>
          <cell r="B111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11">
            <v>1179</v>
          </cell>
          <cell r="D111">
            <v>3</v>
          </cell>
          <cell r="E111">
            <v>1117.1941199999999</v>
          </cell>
          <cell r="F111">
            <v>166.28039999999999</v>
          </cell>
          <cell r="G111">
            <v>1283.4745199999998</v>
          </cell>
          <cell r="H111">
            <v>436.38133679999993</v>
          </cell>
          <cell r="I111">
            <v>1719.8558567999996</v>
          </cell>
          <cell r="J111">
            <v>257.97837851999992</v>
          </cell>
          <cell r="K111">
            <v>1977.8342353199996</v>
          </cell>
          <cell r="L111">
            <v>2373.4010823839994</v>
          </cell>
          <cell r="M111">
            <v>1353</v>
          </cell>
          <cell r="N111"/>
          <cell r="O111">
            <v>14.758269720101779</v>
          </cell>
        </row>
        <row r="112">
          <cell r="A112" t="str">
            <v>Идентификация ДНК пищевой продукции методом ПЦР</v>
          </cell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</row>
        <row r="113">
          <cell r="A113">
            <v>40000855</v>
          </cell>
          <cell r="B113" t="str">
            <v>Исследование по идентификации рекомбинантной ДНК в пищевых продуктах (1 проба)</v>
          </cell>
          <cell r="C113">
            <v>6189</v>
          </cell>
          <cell r="D113">
            <v>3</v>
          </cell>
          <cell r="E113">
            <v>1117.1941199999999</v>
          </cell>
          <cell r="F113">
            <v>1245.607</v>
          </cell>
          <cell r="G113">
            <v>2362.8011200000001</v>
          </cell>
          <cell r="H113">
            <v>803.35238080000011</v>
          </cell>
          <cell r="I113">
            <v>3166.1535008000001</v>
          </cell>
          <cell r="J113">
            <v>474.92302511999998</v>
          </cell>
          <cell r="K113">
            <v>3641.0765259200002</v>
          </cell>
          <cell r="L113">
            <v>4369.2918311040003</v>
          </cell>
          <cell r="M113">
            <v>7116</v>
          </cell>
          <cell r="N113"/>
          <cell r="O113">
            <v>14.978187106156081</v>
          </cell>
        </row>
        <row r="114">
          <cell r="A114">
            <v>40000956</v>
          </cell>
          <cell r="B114" t="str">
            <v>Исследование по идентификации рекомбинантной ДНК в пищевых продуктах (2 пробы)</v>
          </cell>
          <cell r="C114">
            <v>5202</v>
          </cell>
          <cell r="D114">
            <v>2</v>
          </cell>
          <cell r="E114">
            <v>744.79607999999996</v>
          </cell>
          <cell r="F114">
            <v>1245.607</v>
          </cell>
          <cell r="G114">
            <v>1990.40308</v>
          </cell>
          <cell r="H114">
            <v>676.73704720000012</v>
          </cell>
          <cell r="I114">
            <v>2667.1401272000003</v>
          </cell>
          <cell r="J114">
            <v>400.07101908000004</v>
          </cell>
          <cell r="K114">
            <v>3067.2111462800003</v>
          </cell>
          <cell r="L114">
            <v>3680.6533755360001</v>
          </cell>
          <cell r="M114">
            <v>5982</v>
          </cell>
          <cell r="N114"/>
          <cell r="O114">
            <v>14.994232987312571</v>
          </cell>
        </row>
        <row r="115">
          <cell r="A115">
            <v>40000957</v>
          </cell>
          <cell r="B115" t="str">
            <v>Исследование по идентификации рекомбинантной ДНК в пищевых продуктах (3 пробы и более)</v>
          </cell>
          <cell r="C115">
            <v>4167</v>
          </cell>
          <cell r="D115">
            <v>1.3</v>
          </cell>
          <cell r="E115">
            <v>484.11745199999996</v>
          </cell>
          <cell r="F115">
            <v>1245.607</v>
          </cell>
          <cell r="G115">
            <v>1729.7244519999999</v>
          </cell>
          <cell r="H115">
            <v>588.10631367999997</v>
          </cell>
          <cell r="I115">
            <v>2317.8307656799998</v>
          </cell>
          <cell r="J115">
            <v>347.67461485199993</v>
          </cell>
          <cell r="K115">
            <v>2665.5053805319999</v>
          </cell>
          <cell r="L115">
            <v>3198.6064566383998</v>
          </cell>
          <cell r="M115">
            <v>4791</v>
          </cell>
          <cell r="N115"/>
          <cell r="O115">
            <v>14.974802015838733</v>
          </cell>
        </row>
        <row r="116">
          <cell r="A116">
            <v>40000952</v>
          </cell>
          <cell r="B116" t="str">
            <v>Исследование по идентификации видовой принадлежности ДНК крупного рогатого скота (КРС)</v>
          </cell>
          <cell r="C116">
            <v>2862</v>
          </cell>
          <cell r="D116">
            <v>3</v>
          </cell>
          <cell r="E116">
            <v>1117.1941199999999</v>
          </cell>
          <cell r="F116">
            <v>1245.607</v>
          </cell>
          <cell r="G116">
            <v>2362.8011200000001</v>
          </cell>
          <cell r="H116">
            <v>803.35238080000011</v>
          </cell>
          <cell r="I116">
            <v>3166.1535008000001</v>
          </cell>
          <cell r="J116">
            <v>474.92302511999998</v>
          </cell>
          <cell r="K116">
            <v>3641.0765259200002</v>
          </cell>
          <cell r="L116">
            <v>4369.2918311040003</v>
          </cell>
          <cell r="M116">
            <v>3291</v>
          </cell>
          <cell r="N116"/>
          <cell r="O116">
            <v>14.989517819706499</v>
          </cell>
        </row>
        <row r="117">
          <cell r="A117">
            <v>40000953</v>
          </cell>
          <cell r="B117" t="str">
            <v>Исследование по идентификации видовой принадлежности ДНК курицы/индейки</v>
          </cell>
          <cell r="C117">
            <v>2862</v>
          </cell>
          <cell r="D117">
            <v>3</v>
          </cell>
          <cell r="E117">
            <v>1117.1941199999999</v>
          </cell>
          <cell r="F117">
            <v>1245.607</v>
          </cell>
          <cell r="G117">
            <v>2362.8011200000001</v>
          </cell>
          <cell r="H117">
            <v>803.35238080000011</v>
          </cell>
          <cell r="I117">
            <v>3166.1535008000001</v>
          </cell>
          <cell r="J117">
            <v>474.92302511999998</v>
          </cell>
          <cell r="K117">
            <v>3641.0765259200002</v>
          </cell>
          <cell r="L117">
            <v>4369.2918311040003</v>
          </cell>
          <cell r="M117">
            <v>3291</v>
          </cell>
          <cell r="N117"/>
          <cell r="O117">
            <v>14.989517819706499</v>
          </cell>
        </row>
        <row r="118">
          <cell r="A118">
            <v>40000080</v>
          </cell>
          <cell r="B118" t="str">
            <v>Исследование по идентификации видовой принадлежности ДНК баранины</v>
          </cell>
          <cell r="C118">
            <v>2862</v>
          </cell>
          <cell r="D118">
            <v>3</v>
          </cell>
          <cell r="E118">
            <v>1117.1941199999999</v>
          </cell>
          <cell r="F118">
            <v>1245.607</v>
          </cell>
          <cell r="G118">
            <v>2362.8011200000001</v>
          </cell>
          <cell r="H118">
            <v>803.35238080000011</v>
          </cell>
          <cell r="I118">
            <v>3166.1535008000001</v>
          </cell>
          <cell r="J118">
            <v>474.92302511999998</v>
          </cell>
          <cell r="K118">
            <v>3641.0765259200002</v>
          </cell>
          <cell r="L118">
            <v>4369.2918311040003</v>
          </cell>
          <cell r="M118">
            <v>3291</v>
          </cell>
          <cell r="N118"/>
          <cell r="O118">
            <v>14.989517819706499</v>
          </cell>
        </row>
        <row r="119">
          <cell r="A119">
            <v>40000081</v>
          </cell>
          <cell r="B119" t="str">
            <v>Исследование по идентификации видовой принадлежности ДНК свинины</v>
          </cell>
          <cell r="C119">
            <v>2862</v>
          </cell>
          <cell r="D119">
            <v>3</v>
          </cell>
          <cell r="E119">
            <v>1117.1941199999999</v>
          </cell>
          <cell r="F119">
            <v>1245.607</v>
          </cell>
          <cell r="G119">
            <v>2362.8011200000001</v>
          </cell>
          <cell r="H119">
            <v>803.35238080000011</v>
          </cell>
          <cell r="I119">
            <v>3166.1535008000001</v>
          </cell>
          <cell r="J119">
            <v>474.92302511999998</v>
          </cell>
          <cell r="K119">
            <v>3641.0765259200002</v>
          </cell>
          <cell r="L119">
            <v>4369.2918311040003</v>
          </cell>
          <cell r="M119">
            <v>3291</v>
          </cell>
          <cell r="N119"/>
          <cell r="O119">
            <v>14.989517819706499</v>
          </cell>
        </row>
        <row r="120">
          <cell r="A120">
            <v>40000954</v>
          </cell>
          <cell r="B120" t="str">
            <v>Исследование по идентификации видовой принадлежности рыб семейства лососевых (горбуша-кета-нерка)</v>
          </cell>
          <cell r="C120">
            <v>2730</v>
          </cell>
          <cell r="D120">
            <v>3</v>
          </cell>
          <cell r="E120">
            <v>1117.1941199999999</v>
          </cell>
          <cell r="F120">
            <v>1245.607</v>
          </cell>
          <cell r="G120">
            <v>2362.8011200000001</v>
          </cell>
          <cell r="H120">
            <v>803.35238080000011</v>
          </cell>
          <cell r="I120">
            <v>3166.1535008000001</v>
          </cell>
          <cell r="J120">
            <v>474.92302511999998</v>
          </cell>
          <cell r="K120">
            <v>3641.0765259200002</v>
          </cell>
          <cell r="L120">
            <v>4369.2918311040003</v>
          </cell>
          <cell r="M120">
            <v>3138</v>
          </cell>
          <cell r="N120"/>
          <cell r="O120">
            <v>14.945054945054945</v>
          </cell>
        </row>
        <row r="121">
          <cell r="A121" t="str">
            <v>Внутренний контроль качества проводимых исследований</v>
          </cell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</row>
        <row r="122">
          <cell r="A122">
            <v>40000647</v>
          </cell>
          <cell r="B122" t="str">
            <v xml:space="preserve">Смывы с рабочих поверхностей для определения  возможной контаминации </v>
          </cell>
          <cell r="C122">
            <v>357</v>
          </cell>
          <cell r="D122">
            <v>3</v>
          </cell>
          <cell r="E122">
            <v>1117.1941199999999</v>
          </cell>
          <cell r="F122">
            <v>0</v>
          </cell>
          <cell r="G122">
            <v>1117.1941199999999</v>
          </cell>
          <cell r="H122">
            <v>379.84600080000001</v>
          </cell>
          <cell r="I122">
            <v>1497.0401207999998</v>
          </cell>
          <cell r="J122">
            <v>224.55601811999998</v>
          </cell>
          <cell r="K122">
            <v>1721.5961389199997</v>
          </cell>
          <cell r="L122">
            <v>2065.9153667039996</v>
          </cell>
          <cell r="M122">
            <v>408</v>
          </cell>
          <cell r="N122"/>
          <cell r="O122">
            <v>14.285714285714285</v>
          </cell>
        </row>
        <row r="123">
          <cell r="A123" t="str">
            <v xml:space="preserve">Паразитологическая лаборатория </v>
          </cell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>
            <v>0</v>
          </cell>
          <cell r="N123"/>
          <cell r="O123">
            <v>14.09333395301883</v>
          </cell>
        </row>
        <row r="124">
          <cell r="A124">
            <v>30000823</v>
          </cell>
          <cell r="B124" t="str">
            <v>Копрологические исследования по Като</v>
          </cell>
          <cell r="C124">
            <v>213</v>
          </cell>
          <cell r="D124">
            <v>0.28999999999999998</v>
          </cell>
          <cell r="E124">
            <v>107.99543159999999</v>
          </cell>
          <cell r="F124">
            <v>39.404640000000001</v>
          </cell>
          <cell r="G124">
            <v>147.40007159999999</v>
          </cell>
          <cell r="H124">
            <v>50.116024344000003</v>
          </cell>
          <cell r="I124">
            <v>197.516095944</v>
          </cell>
          <cell r="J124">
            <v>29.627414391599999</v>
          </cell>
          <cell r="K124">
            <v>227.14351033560001</v>
          </cell>
          <cell r="L124">
            <v>272.57221240272003</v>
          </cell>
          <cell r="M124">
            <v>243</v>
          </cell>
          <cell r="N124"/>
          <cell r="O124">
            <v>14.084507042253522</v>
          </cell>
        </row>
        <row r="125">
          <cell r="A125">
            <v>30000824</v>
          </cell>
          <cell r="B125" t="str">
            <v>Копрологические исследования формалин-эфирным методом</v>
          </cell>
          <cell r="C125">
            <v>489</v>
          </cell>
          <cell r="D125">
            <v>0.54</v>
          </cell>
          <cell r="E125">
            <v>201.0949416</v>
          </cell>
          <cell r="F125">
            <v>65.008679999999998</v>
          </cell>
          <cell r="G125">
            <v>266.1036216</v>
          </cell>
          <cell r="H125">
            <v>90.475231344000008</v>
          </cell>
          <cell r="I125">
            <v>356.578852944</v>
          </cell>
          <cell r="J125">
            <v>53.486827941599998</v>
          </cell>
          <cell r="K125">
            <v>410.06568088559999</v>
          </cell>
          <cell r="L125">
            <v>492.07881706271996</v>
          </cell>
          <cell r="M125">
            <v>561</v>
          </cell>
          <cell r="N125"/>
          <cell r="O125">
            <v>14.723926380368098</v>
          </cell>
        </row>
        <row r="126">
          <cell r="A126">
            <v>30000825</v>
          </cell>
          <cell r="B126" t="str">
            <v>Копрологические исследования на простейшие кишечника</v>
          </cell>
          <cell r="C126">
            <v>447</v>
          </cell>
          <cell r="D126">
            <v>0.54</v>
          </cell>
          <cell r="E126">
            <v>201.0949416</v>
          </cell>
          <cell r="F126">
            <v>64.099860000000007</v>
          </cell>
          <cell r="G126">
            <v>265.19480160000001</v>
          </cell>
          <cell r="H126">
            <v>90.16623254400001</v>
          </cell>
          <cell r="I126">
            <v>355.36103414400003</v>
          </cell>
          <cell r="J126">
            <v>53.304155121600004</v>
          </cell>
          <cell r="K126">
            <v>408.66518926560002</v>
          </cell>
          <cell r="L126">
            <v>490.39822711872</v>
          </cell>
          <cell r="M126">
            <v>513</v>
          </cell>
          <cell r="N126"/>
          <cell r="O126">
            <v>14.76510067114094</v>
          </cell>
        </row>
        <row r="127">
          <cell r="A127">
            <v>30000826</v>
          </cell>
          <cell r="B127" t="str">
            <v>Копрологические исследования по Калантарян (м.флотации)</v>
          </cell>
          <cell r="C127">
            <v>543</v>
          </cell>
          <cell r="D127">
            <v>0.38</v>
          </cell>
          <cell r="E127">
            <v>141.51125519999999</v>
          </cell>
          <cell r="F127">
            <v>67.353660000000005</v>
          </cell>
          <cell r="G127">
            <v>208.86491519999998</v>
          </cell>
          <cell r="H127">
            <v>71.014071168000001</v>
          </cell>
          <cell r="I127">
            <v>279.87898636799997</v>
          </cell>
          <cell r="J127">
            <v>41.981847955199996</v>
          </cell>
          <cell r="K127">
            <v>321.86083432319998</v>
          </cell>
          <cell r="L127">
            <v>386.23300118783999</v>
          </cell>
          <cell r="M127">
            <v>624</v>
          </cell>
          <cell r="N127"/>
          <cell r="O127">
            <v>14.917127071823206</v>
          </cell>
        </row>
        <row r="128">
          <cell r="A128">
            <v>30000827</v>
          </cell>
          <cell r="B128" t="str">
            <v>Соскоб с глицерином</v>
          </cell>
          <cell r="C128">
            <v>213</v>
          </cell>
          <cell r="D128">
            <v>0.28999999999999998</v>
          </cell>
          <cell r="E128">
            <v>107.99543159999999</v>
          </cell>
          <cell r="F128">
            <v>39.404640000000001</v>
          </cell>
          <cell r="G128">
            <v>147.40007159999999</v>
          </cell>
          <cell r="H128">
            <v>50.116024344000003</v>
          </cell>
          <cell r="I128">
            <v>197.516095944</v>
          </cell>
          <cell r="J128">
            <v>29.627414391599999</v>
          </cell>
          <cell r="K128">
            <v>227.14351033560001</v>
          </cell>
          <cell r="L128">
            <v>272.57221240272003</v>
          </cell>
          <cell r="M128">
            <v>243</v>
          </cell>
          <cell r="N128"/>
          <cell r="O128">
            <v>14.084507042253522</v>
          </cell>
        </row>
        <row r="129">
          <cell r="A129">
            <v>30000828</v>
          </cell>
          <cell r="B129" t="str">
            <v>Соскоб липкой лентой (по Грэхему)</v>
          </cell>
          <cell r="C129">
            <v>297</v>
          </cell>
          <cell r="D129">
            <v>0.28999999999999998</v>
          </cell>
          <cell r="E129">
            <v>107.99543159999999</v>
          </cell>
          <cell r="F129">
            <v>39.404640000000001</v>
          </cell>
          <cell r="G129">
            <v>147.40007159999999</v>
          </cell>
          <cell r="H129">
            <v>50.116024344000003</v>
          </cell>
          <cell r="I129">
            <v>197.516095944</v>
          </cell>
          <cell r="J129">
            <v>29.627414391599999</v>
          </cell>
          <cell r="K129">
            <v>227.14351033560001</v>
          </cell>
          <cell r="L129">
            <v>272.57221240272003</v>
          </cell>
          <cell r="M129">
            <v>339</v>
          </cell>
          <cell r="N129"/>
          <cell r="O129">
            <v>14.14141414141414</v>
          </cell>
        </row>
        <row r="130">
          <cell r="A130">
            <v>30000830</v>
          </cell>
          <cell r="B130" t="str">
            <v>Макроанализ (идентификация паразитов, их фрагментов).</v>
          </cell>
          <cell r="C130">
            <v>405</v>
          </cell>
          <cell r="D130">
            <v>0.9</v>
          </cell>
          <cell r="E130">
            <v>335.15823600000004</v>
          </cell>
          <cell r="F130">
            <v>39.730019999999996</v>
          </cell>
          <cell r="G130">
            <v>374.88825600000007</v>
          </cell>
          <cell r="H130">
            <v>127.46200704000003</v>
          </cell>
          <cell r="I130">
            <v>502.35026304000007</v>
          </cell>
          <cell r="J130">
            <v>75.352539456000002</v>
          </cell>
          <cell r="K130">
            <v>577.70280249600012</v>
          </cell>
          <cell r="L130">
            <v>693.24336299520007</v>
          </cell>
          <cell r="M130">
            <v>465</v>
          </cell>
          <cell r="N130"/>
          <cell r="O130">
            <v>14.814814814814813</v>
          </cell>
        </row>
        <row r="131">
          <cell r="A131">
            <v>30000831</v>
          </cell>
          <cell r="B131" t="str">
            <v>Исследование фекалий на криптоспоридии (методом протозооскопии)</v>
          </cell>
          <cell r="C131">
            <v>654</v>
          </cell>
          <cell r="D131">
            <v>1.63</v>
          </cell>
          <cell r="E131">
            <v>607.00880519999998</v>
          </cell>
          <cell r="F131">
            <v>42.77064</v>
          </cell>
          <cell r="G131">
            <v>649.77944519999994</v>
          </cell>
          <cell r="H131">
            <v>220.92501136799999</v>
          </cell>
          <cell r="I131">
            <v>870.70445656799996</v>
          </cell>
          <cell r="J131">
            <v>130.6056684852</v>
          </cell>
          <cell r="K131">
            <v>1001.3101250532</v>
          </cell>
          <cell r="L131">
            <v>1201.5721500638399</v>
          </cell>
          <cell r="M131">
            <v>750</v>
          </cell>
          <cell r="N131"/>
          <cell r="O131">
            <v>14.678899082568808</v>
          </cell>
        </row>
        <row r="132">
          <cell r="A132">
            <v>30000855</v>
          </cell>
          <cell r="B132" t="str">
            <v>Исследование кала с использованием концентраторов Parasep</v>
          </cell>
          <cell r="C132">
            <v>792</v>
          </cell>
          <cell r="D132">
            <v>1.1499999999999999</v>
          </cell>
          <cell r="E132">
            <v>428.25774599999994</v>
          </cell>
          <cell r="F132">
            <v>150.5163</v>
          </cell>
          <cell r="G132">
            <v>578.774046</v>
          </cell>
          <cell r="H132">
            <v>196.78317564000002</v>
          </cell>
          <cell r="I132">
            <v>775.55722164000008</v>
          </cell>
          <cell r="J132">
            <v>116.333583246</v>
          </cell>
          <cell r="K132">
            <v>891.89080488600007</v>
          </cell>
          <cell r="L132">
            <v>1070.2689658632</v>
          </cell>
          <cell r="M132">
            <v>810</v>
          </cell>
          <cell r="N132"/>
          <cell r="O132">
            <v>2.2727272727272729</v>
          </cell>
        </row>
        <row r="133">
          <cell r="A133">
            <v>30000166</v>
          </cell>
          <cell r="B133" t="str">
            <v>Соскоб на энтеробиоз по Рабиновичу</v>
          </cell>
          <cell r="C133">
            <v>219</v>
          </cell>
          <cell r="D133">
            <v>0.28999999999999998</v>
          </cell>
          <cell r="E133">
            <v>107.99543159999999</v>
          </cell>
          <cell r="F133">
            <v>56.341999999999999</v>
          </cell>
          <cell r="G133">
            <v>164.3374316</v>
          </cell>
          <cell r="H133">
            <v>55.874726744000007</v>
          </cell>
          <cell r="I133">
            <v>220.21215834400002</v>
          </cell>
          <cell r="J133">
            <v>33.031823751600001</v>
          </cell>
          <cell r="K133">
            <v>253.24398209560002</v>
          </cell>
          <cell r="L133">
            <v>303.89277851472002</v>
          </cell>
          <cell r="M133">
            <v>249</v>
          </cell>
          <cell r="N133"/>
          <cell r="O133">
            <v>13.698630136986301</v>
          </cell>
        </row>
        <row r="134">
          <cell r="A134" t="str">
            <v>Исследование препаратов крови, пунктатов</v>
          </cell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A135">
            <v>30000829</v>
          </cell>
          <cell r="B135" t="str">
            <v>Исследование желчи, дуоденального содержимого, мочи, мокроты на личинки и яйца гельминтов , цисты простейших.</v>
          </cell>
          <cell r="C135">
            <v>489</v>
          </cell>
          <cell r="D135">
            <v>0.45</v>
          </cell>
          <cell r="E135">
            <v>167.57911800000002</v>
          </cell>
          <cell r="F135">
            <v>109.57452000000001</v>
          </cell>
          <cell r="G135">
            <v>277.153638</v>
          </cell>
          <cell r="H135">
            <v>94.232236920000005</v>
          </cell>
          <cell r="I135">
            <v>371.38587491999999</v>
          </cell>
          <cell r="J135">
            <v>55.707881237999999</v>
          </cell>
          <cell r="K135">
            <v>427.09375615800002</v>
          </cell>
          <cell r="L135">
            <v>512.51250738960005</v>
          </cell>
          <cell r="M135">
            <v>561</v>
          </cell>
          <cell r="N135"/>
          <cell r="O135">
            <v>14.723926380368098</v>
          </cell>
        </row>
        <row r="136">
          <cell r="A136">
            <v>30000832</v>
          </cell>
          <cell r="B136" t="str">
            <v>Исследование мазков крови на малярию</v>
          </cell>
          <cell r="C136">
            <v>633</v>
          </cell>
          <cell r="D136">
            <v>1.38</v>
          </cell>
          <cell r="E136">
            <v>513.90929519999997</v>
          </cell>
          <cell r="F136">
            <v>44.072160000000011</v>
          </cell>
          <cell r="G136">
            <v>557.98145520000003</v>
          </cell>
          <cell r="H136">
            <v>189.71369476800001</v>
          </cell>
          <cell r="I136">
            <v>747.69514996800001</v>
          </cell>
          <cell r="J136">
            <v>112.1542724952</v>
          </cell>
          <cell r="K136">
            <v>859.84942246319997</v>
          </cell>
          <cell r="L136">
            <v>1031.8193069558399</v>
          </cell>
          <cell r="M136">
            <v>726</v>
          </cell>
          <cell r="N136"/>
          <cell r="O136">
            <v>14.691943127962084</v>
          </cell>
        </row>
        <row r="137">
          <cell r="A137">
            <v>30000833</v>
          </cell>
          <cell r="B137" t="str">
            <v>Исследование мазков крови на микрофилярии</v>
          </cell>
          <cell r="C137">
            <v>669</v>
          </cell>
          <cell r="D137">
            <v>1.38</v>
          </cell>
          <cell r="E137">
            <v>513.90929519999997</v>
          </cell>
          <cell r="F137">
            <v>44.072160000000011</v>
          </cell>
          <cell r="G137">
            <v>557.98145520000003</v>
          </cell>
          <cell r="H137">
            <v>189.71369476800001</v>
          </cell>
          <cell r="I137">
            <v>747.69514996800001</v>
          </cell>
          <cell r="J137">
            <v>112.1542724952</v>
          </cell>
          <cell r="K137">
            <v>859.84942246319997</v>
          </cell>
          <cell r="L137">
            <v>1031.8193069558399</v>
          </cell>
          <cell r="M137">
            <v>768</v>
          </cell>
          <cell r="N137"/>
          <cell r="O137">
            <v>14.798206278026907</v>
          </cell>
        </row>
        <row r="138">
          <cell r="A138">
            <v>30000834</v>
          </cell>
          <cell r="B138" t="str">
            <v>Исследование мазков на кожный лейшманиоз</v>
          </cell>
          <cell r="C138">
            <v>558</v>
          </cell>
          <cell r="D138">
            <v>0.63</v>
          </cell>
          <cell r="E138">
            <v>234.6107652</v>
          </cell>
          <cell r="F138">
            <v>44.599500000000006</v>
          </cell>
          <cell r="G138">
            <v>279.21026519999998</v>
          </cell>
          <cell r="H138">
            <v>94.931490167999996</v>
          </cell>
          <cell r="I138">
            <v>374.14175536799996</v>
          </cell>
          <cell r="J138">
            <v>56.121263305199996</v>
          </cell>
          <cell r="K138">
            <v>430.26301867319995</v>
          </cell>
          <cell r="L138">
            <v>516.3156224078399</v>
          </cell>
          <cell r="M138">
            <v>639</v>
          </cell>
          <cell r="N138"/>
          <cell r="O138">
            <v>14.516129032258066</v>
          </cell>
        </row>
        <row r="139">
          <cell r="A139">
            <v>30000835</v>
          </cell>
          <cell r="B139" t="str">
            <v>Исследование мазков на висцеральный лейшманиоз</v>
          </cell>
          <cell r="C139">
            <v>558</v>
          </cell>
          <cell r="D139">
            <v>0.93</v>
          </cell>
          <cell r="E139">
            <v>346.33017720000004</v>
          </cell>
          <cell r="F139">
            <v>45.048299999999998</v>
          </cell>
          <cell r="G139">
            <v>391.37847720000002</v>
          </cell>
          <cell r="H139">
            <v>133.06868224800002</v>
          </cell>
          <cell r="I139">
            <v>524.44715944800009</v>
          </cell>
          <cell r="J139">
            <v>78.667073917200014</v>
          </cell>
          <cell r="K139">
            <v>603.11423336520011</v>
          </cell>
          <cell r="L139">
            <v>723.73708003824015</v>
          </cell>
          <cell r="M139">
            <v>639</v>
          </cell>
          <cell r="N139"/>
          <cell r="O139">
            <v>14.516129032258066</v>
          </cell>
        </row>
        <row r="140">
          <cell r="A140">
            <v>30000836</v>
          </cell>
          <cell r="B140" t="str">
            <v>Исследования венозной крови на микрофилярии и других кровепаразитов</v>
          </cell>
          <cell r="C140">
            <v>633</v>
          </cell>
          <cell r="D140">
            <v>1.38</v>
          </cell>
          <cell r="E140">
            <v>513.90929519999997</v>
          </cell>
          <cell r="F140">
            <v>45.048299999999998</v>
          </cell>
          <cell r="G140">
            <v>558.95759520000001</v>
          </cell>
          <cell r="H140">
            <v>190.04558236800003</v>
          </cell>
          <cell r="I140">
            <v>749.00317756800007</v>
          </cell>
          <cell r="J140">
            <v>112.35047663520001</v>
          </cell>
          <cell r="K140">
            <v>861.35365420320011</v>
          </cell>
          <cell r="L140">
            <v>1033.62438504384</v>
          </cell>
          <cell r="M140">
            <v>726</v>
          </cell>
          <cell r="N140"/>
          <cell r="O140">
            <v>14.691943127962084</v>
          </cell>
        </row>
        <row r="141">
          <cell r="A141" t="str">
            <v>Исследования методом ИФА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</row>
        <row r="142">
          <cell r="A142">
            <v>30000820</v>
          </cell>
          <cell r="B142" t="str">
            <v>Исследование сыворотки крови на клонорхоз методом                        ИФА (IgG)</v>
          </cell>
          <cell r="C142">
            <v>606</v>
          </cell>
          <cell r="D142">
            <v>0.51</v>
          </cell>
          <cell r="E142">
            <v>189.92300039999998</v>
          </cell>
          <cell r="F142">
            <v>77.608739999999997</v>
          </cell>
          <cell r="G142">
            <v>267.53174039999999</v>
          </cell>
          <cell r="H142">
            <v>90.960791736000004</v>
          </cell>
          <cell r="I142">
            <v>358.49253213600002</v>
          </cell>
          <cell r="J142">
            <v>53.773879820400005</v>
          </cell>
          <cell r="K142">
            <v>412.26641195640002</v>
          </cell>
          <cell r="L142">
            <v>494.71969434767999</v>
          </cell>
          <cell r="M142">
            <v>696</v>
          </cell>
          <cell r="N142"/>
          <cell r="O142">
            <v>14.85148514851485</v>
          </cell>
        </row>
        <row r="143">
          <cell r="A143">
            <v>30000821</v>
          </cell>
          <cell r="B143" t="str">
            <v>Исследование сыворотки крови на трихинеллез острый методом ИФА(IgМ)</v>
          </cell>
          <cell r="C143">
            <v>606</v>
          </cell>
          <cell r="D143">
            <v>0.51</v>
          </cell>
          <cell r="E143">
            <v>189.92300039999998</v>
          </cell>
          <cell r="F143">
            <v>77.608739999999997</v>
          </cell>
          <cell r="G143">
            <v>267.53174039999999</v>
          </cell>
          <cell r="H143">
            <v>90.960791736000004</v>
          </cell>
          <cell r="I143">
            <v>358.49253213600002</v>
          </cell>
          <cell r="J143">
            <v>53.773879820400005</v>
          </cell>
          <cell r="K143">
            <v>412.26641195640002</v>
          </cell>
          <cell r="L143">
            <v>494.71969434767999</v>
          </cell>
          <cell r="M143">
            <v>696</v>
          </cell>
          <cell r="N143"/>
          <cell r="O143">
            <v>14.85148514851485</v>
          </cell>
        </row>
        <row r="144">
          <cell r="A144">
            <v>30000822</v>
          </cell>
          <cell r="B144" t="str">
            <v>Исследование сыворотки крови на трихинеллез хронический методом ИФА(IgG)</v>
          </cell>
          <cell r="C144">
            <v>606</v>
          </cell>
          <cell r="D144">
            <v>0.51</v>
          </cell>
          <cell r="E144">
            <v>189.92300039999998</v>
          </cell>
          <cell r="F144">
            <v>77.608739999999997</v>
          </cell>
          <cell r="G144">
            <v>267.53174039999999</v>
          </cell>
          <cell r="H144">
            <v>90.960791736000004</v>
          </cell>
          <cell r="I144">
            <v>358.49253213600002</v>
          </cell>
          <cell r="J144">
            <v>53.773879820400005</v>
          </cell>
          <cell r="K144">
            <v>412.26641195640002</v>
          </cell>
          <cell r="L144">
            <v>494.71969434767999</v>
          </cell>
          <cell r="M144">
            <v>696</v>
          </cell>
          <cell r="N144"/>
          <cell r="O144">
            <v>14.85148514851485</v>
          </cell>
        </row>
        <row r="145">
          <cell r="A145">
            <v>30000837</v>
          </cell>
          <cell r="B145" t="str">
            <v>Исследование сыворотки крови на описторхоз хронический методом ИФА (IgG)</v>
          </cell>
          <cell r="C145">
            <v>495</v>
          </cell>
          <cell r="D145">
            <v>0.51</v>
          </cell>
          <cell r="E145">
            <v>189.92300039999998</v>
          </cell>
          <cell r="F145">
            <v>66.669240000000002</v>
          </cell>
          <cell r="G145">
            <v>256.59224039999998</v>
          </cell>
          <cell r="H145">
            <v>87.241361736000002</v>
          </cell>
          <cell r="I145">
            <v>343.83360213599997</v>
          </cell>
          <cell r="J145">
            <v>51.575040320399992</v>
          </cell>
          <cell r="K145">
            <v>395.40864245639995</v>
          </cell>
          <cell r="L145">
            <v>474.49037094767993</v>
          </cell>
          <cell r="M145">
            <v>567</v>
          </cell>
          <cell r="N145"/>
          <cell r="O145">
            <v>14.545454545454545</v>
          </cell>
        </row>
        <row r="146">
          <cell r="A146">
            <v>30000838</v>
          </cell>
          <cell r="B146" t="str">
            <v>Исследование сыворотки крови  на эхинококкоз методом               ИФА (IgG)</v>
          </cell>
          <cell r="C146">
            <v>510</v>
          </cell>
          <cell r="D146">
            <v>0.51</v>
          </cell>
          <cell r="E146">
            <v>189.92300039999998</v>
          </cell>
          <cell r="F146">
            <v>77.608739999999997</v>
          </cell>
          <cell r="G146">
            <v>267.53174039999999</v>
          </cell>
          <cell r="H146">
            <v>90.960791736000004</v>
          </cell>
          <cell r="I146">
            <v>358.49253213600002</v>
          </cell>
          <cell r="J146">
            <v>53.773879820400005</v>
          </cell>
          <cell r="K146">
            <v>412.26641195640002</v>
          </cell>
          <cell r="L146">
            <v>494.71969434767999</v>
          </cell>
          <cell r="M146">
            <v>585</v>
          </cell>
          <cell r="N146"/>
          <cell r="O146">
            <v>14.705882352941178</v>
          </cell>
        </row>
        <row r="147">
          <cell r="A147">
            <v>30000839</v>
          </cell>
          <cell r="B147" t="str">
            <v>Исследование сыворотки крови на  аскаридоз методом ИФА(IgG)</v>
          </cell>
          <cell r="C147">
            <v>495</v>
          </cell>
          <cell r="D147">
            <v>0.51</v>
          </cell>
          <cell r="E147">
            <v>189.92300039999998</v>
          </cell>
          <cell r="F147">
            <v>77.608739999999997</v>
          </cell>
          <cell r="G147">
            <v>267.53174039999999</v>
          </cell>
          <cell r="H147">
            <v>90.960791736000004</v>
          </cell>
          <cell r="I147">
            <v>358.49253213600002</v>
          </cell>
          <cell r="J147">
            <v>53.773879820400005</v>
          </cell>
          <cell r="K147">
            <v>412.26641195640002</v>
          </cell>
          <cell r="L147">
            <v>494.71969434767999</v>
          </cell>
          <cell r="M147">
            <v>567</v>
          </cell>
          <cell r="N147"/>
          <cell r="O147">
            <v>14.545454545454545</v>
          </cell>
        </row>
        <row r="148">
          <cell r="A148">
            <v>30000840</v>
          </cell>
          <cell r="B148" t="str">
            <v>Исследование сыворотки крови  на токсокароз методом ИФА(IgG)</v>
          </cell>
          <cell r="C148">
            <v>495</v>
          </cell>
          <cell r="D148">
            <v>0.51</v>
          </cell>
          <cell r="E148">
            <v>189.92300039999998</v>
          </cell>
          <cell r="F148">
            <v>77.608739999999997</v>
          </cell>
          <cell r="G148">
            <v>267.53174039999999</v>
          </cell>
          <cell r="H148">
            <v>90.960791736000004</v>
          </cell>
          <cell r="I148">
            <v>358.49253213600002</v>
          </cell>
          <cell r="J148">
            <v>53.773879820400005</v>
          </cell>
          <cell r="K148">
            <v>412.26641195640002</v>
          </cell>
          <cell r="L148">
            <v>494.71969434767999</v>
          </cell>
          <cell r="M148">
            <v>567</v>
          </cell>
          <cell r="N148"/>
          <cell r="O148">
            <v>14.545454545454545</v>
          </cell>
        </row>
        <row r="149">
          <cell r="A149">
            <v>30000842</v>
          </cell>
          <cell r="B149" t="str">
            <v>Исследование сыворотки крови на токсоплазмоз острый методом  ИФА (IgМ)</v>
          </cell>
          <cell r="C149">
            <v>447</v>
          </cell>
          <cell r="D149">
            <v>0.51</v>
          </cell>
          <cell r="E149">
            <v>189.92300039999998</v>
          </cell>
          <cell r="F149">
            <v>77.608739999999997</v>
          </cell>
          <cell r="G149">
            <v>267.53174039999999</v>
          </cell>
          <cell r="H149">
            <v>90.960791736000004</v>
          </cell>
          <cell r="I149">
            <v>358.49253213600002</v>
          </cell>
          <cell r="J149">
            <v>53.773879820400005</v>
          </cell>
          <cell r="K149">
            <v>412.26641195640002</v>
          </cell>
          <cell r="L149">
            <v>494.71969434767999</v>
          </cell>
          <cell r="M149">
            <v>513</v>
          </cell>
          <cell r="N149"/>
          <cell r="O149">
            <v>14.76510067114094</v>
          </cell>
        </row>
        <row r="150">
          <cell r="A150">
            <v>30000843</v>
          </cell>
          <cell r="B150" t="str">
            <v>Сыворотки крови  на токсоплазмоз хронический  методом               ИФА (IgG)</v>
          </cell>
          <cell r="C150">
            <v>447</v>
          </cell>
          <cell r="D150">
            <v>0.51</v>
          </cell>
          <cell r="E150">
            <v>189.92300039999998</v>
          </cell>
          <cell r="F150">
            <v>77.608739999999997</v>
          </cell>
          <cell r="G150">
            <v>267.53174039999999</v>
          </cell>
          <cell r="H150">
            <v>90.960791736000004</v>
          </cell>
          <cell r="I150">
            <v>358.49253213600002</v>
          </cell>
          <cell r="J150">
            <v>53.773879820400005</v>
          </cell>
          <cell r="K150">
            <v>412.26641195640002</v>
          </cell>
          <cell r="L150">
            <v>494.71969434767999</v>
          </cell>
          <cell r="M150">
            <v>513</v>
          </cell>
          <cell r="N150"/>
          <cell r="O150">
            <v>14.76510067114094</v>
          </cell>
        </row>
        <row r="151">
          <cell r="A151">
            <v>30000844</v>
          </cell>
          <cell r="B151" t="str">
            <v>Исследование сыворотки крови на лямблиоз методом ИФА(суммарный IgA/IgM/IgG)</v>
          </cell>
          <cell r="C151">
            <v>489</v>
          </cell>
          <cell r="D151">
            <v>0.51</v>
          </cell>
          <cell r="E151">
            <v>189.92300039999998</v>
          </cell>
          <cell r="F151">
            <v>77.608739999999997</v>
          </cell>
          <cell r="G151">
            <v>267.53174039999999</v>
          </cell>
          <cell r="H151">
            <v>90.960791736000004</v>
          </cell>
          <cell r="I151">
            <v>358.49253213600002</v>
          </cell>
          <cell r="J151">
            <v>53.773879820400005</v>
          </cell>
          <cell r="K151">
            <v>412.26641195640002</v>
          </cell>
          <cell r="L151">
            <v>494.71969434767999</v>
          </cell>
          <cell r="M151">
            <v>561</v>
          </cell>
          <cell r="N151"/>
          <cell r="O151">
            <v>14.723926380368098</v>
          </cell>
        </row>
        <row r="152">
          <cell r="A152">
            <v>30000867</v>
          </cell>
          <cell r="B152" t="str">
            <v>Исследование положительной сыворотки с указанием титров</v>
          </cell>
          <cell r="C152">
            <v>330</v>
          </cell>
          <cell r="D152">
            <v>0.9</v>
          </cell>
          <cell r="E152">
            <v>335.15823600000004</v>
          </cell>
          <cell r="F152">
            <v>44.88</v>
          </cell>
          <cell r="G152">
            <v>380.03823600000004</v>
          </cell>
          <cell r="H152">
            <v>129.21300024000001</v>
          </cell>
          <cell r="I152">
            <v>509.25123624000003</v>
          </cell>
          <cell r="J152">
            <v>76.387685435999998</v>
          </cell>
          <cell r="K152">
            <v>585.638921676</v>
          </cell>
          <cell r="L152">
            <v>702.76670601119997</v>
          </cell>
          <cell r="M152">
            <v>378</v>
          </cell>
          <cell r="N152"/>
          <cell r="O152">
            <v>14.545454545454545</v>
          </cell>
        </row>
        <row r="153">
          <cell r="A153">
            <v>30000167</v>
          </cell>
          <cell r="B153" t="str">
            <v>Экспресс-метод определения криптоспоридий в суспензии фекалий (иммунохроматографический метод)</v>
          </cell>
          <cell r="C153">
            <v>1896</v>
          </cell>
          <cell r="D153">
            <v>0.17</v>
          </cell>
          <cell r="E153">
            <v>63.307666800000007</v>
          </cell>
          <cell r="F153">
            <v>977.82</v>
          </cell>
          <cell r="G153">
            <v>1041.1276668</v>
          </cell>
          <cell r="H153">
            <v>353.98340671200003</v>
          </cell>
          <cell r="I153">
            <v>1395.1110735120001</v>
          </cell>
          <cell r="J153">
            <v>209.26666102679999</v>
          </cell>
          <cell r="K153">
            <v>1604.3777345388</v>
          </cell>
          <cell r="L153">
            <v>1925.2532814465599</v>
          </cell>
          <cell r="M153">
            <v>1896</v>
          </cell>
          <cell r="N153"/>
          <cell r="O153">
            <v>0</v>
          </cell>
        </row>
        <row r="154">
          <cell r="A154">
            <v>30000182</v>
          </cell>
          <cell r="B154" t="str">
            <v>Экспресс-метод определения лямблий в суспензии фекалий (иммунохроматографический метод)</v>
          </cell>
          <cell r="C154">
            <v>1896</v>
          </cell>
          <cell r="D154">
            <v>0.18</v>
          </cell>
          <cell r="E154">
            <v>67.031647199999995</v>
          </cell>
          <cell r="F154">
            <v>977.82</v>
          </cell>
          <cell r="G154">
            <v>1044.8516472000001</v>
          </cell>
          <cell r="H154">
            <v>355.24956004800009</v>
          </cell>
          <cell r="I154">
            <v>1400.1012072480003</v>
          </cell>
          <cell r="J154">
            <v>210.01518108720003</v>
          </cell>
          <cell r="K154">
            <v>1610.1163883352003</v>
          </cell>
          <cell r="L154">
            <v>1932.1396660022403</v>
          </cell>
          <cell r="M154">
            <v>1896</v>
          </cell>
          <cell r="N154"/>
          <cell r="O154">
            <v>0</v>
          </cell>
        </row>
        <row r="155">
          <cell r="A155">
            <v>30000158</v>
          </cell>
          <cell r="B155" t="str">
            <v>Исследование сыворотки крови на цисти-церкоз методом ИФА (IgG)</v>
          </cell>
          <cell r="C155">
            <v>591</v>
          </cell>
          <cell r="D155">
            <v>0.51</v>
          </cell>
          <cell r="E155">
            <v>189.92300039999998</v>
          </cell>
          <cell r="F155">
            <v>145.11000000000001</v>
          </cell>
          <cell r="G155">
            <v>335.03300039999999</v>
          </cell>
          <cell r="H155">
            <v>113.91122013600001</v>
          </cell>
          <cell r="I155">
            <v>448.94422053599999</v>
          </cell>
          <cell r="J155">
            <v>67.341633080400001</v>
          </cell>
          <cell r="K155">
            <v>516.2858536164</v>
          </cell>
          <cell r="L155">
            <v>619.54302433967996</v>
          </cell>
          <cell r="M155">
            <v>678</v>
          </cell>
          <cell r="N155"/>
          <cell r="O155">
            <v>14.720812182741117</v>
          </cell>
        </row>
        <row r="156">
          <cell r="A156">
            <v>30000159</v>
          </cell>
          <cell r="B156" t="str">
            <v>Исследование сыворотки крови на опи-сторхоз острый методом ИФА (IgM)</v>
          </cell>
          <cell r="C156">
            <v>543</v>
          </cell>
          <cell r="D156">
            <v>0.51</v>
          </cell>
          <cell r="E156">
            <v>189.92300039999998</v>
          </cell>
          <cell r="F156">
            <v>147.94999999999999</v>
          </cell>
          <cell r="G156">
            <v>337.87300039999997</v>
          </cell>
          <cell r="H156">
            <v>114.87682013599999</v>
          </cell>
          <cell r="I156">
            <v>452.74982053599996</v>
          </cell>
          <cell r="J156">
            <v>67.912473080399991</v>
          </cell>
          <cell r="K156">
            <v>520.66229361639989</v>
          </cell>
          <cell r="L156">
            <v>624.7947523396798</v>
          </cell>
          <cell r="M156">
            <v>624</v>
          </cell>
          <cell r="N156"/>
          <cell r="O156">
            <v>14.917127071823206</v>
          </cell>
        </row>
        <row r="157">
          <cell r="A157">
            <v>30000864</v>
          </cell>
          <cell r="B157" t="str">
            <v>Выявление антигена лямблий в фекалиях методом ИФА</v>
          </cell>
          <cell r="C157">
            <v>792</v>
          </cell>
          <cell r="D157">
            <v>0.68</v>
          </cell>
          <cell r="E157">
            <v>253.23066720000003</v>
          </cell>
          <cell r="F157">
            <v>219.03684000000004</v>
          </cell>
          <cell r="G157">
            <v>472.26750720000007</v>
          </cell>
          <cell r="H157">
            <v>160.57095244800004</v>
          </cell>
          <cell r="I157">
            <v>632.83845964800014</v>
          </cell>
          <cell r="J157">
            <v>94.925768947200012</v>
          </cell>
          <cell r="K157">
            <v>727.76422859520017</v>
          </cell>
          <cell r="L157">
            <v>873.31707431424013</v>
          </cell>
          <cell r="M157">
            <v>909</v>
          </cell>
          <cell r="N157"/>
          <cell r="O157">
            <v>14.772727272727273</v>
          </cell>
        </row>
        <row r="158">
          <cell r="A158">
            <v>30000155</v>
          </cell>
          <cell r="B158" t="str">
            <v>Исследование сыворотки крови на коклюш методом ИФА (IgA/IgM-антител к Bordetella pertussis)</v>
          </cell>
          <cell r="C158">
            <v>762</v>
          </cell>
          <cell r="D158">
            <v>0.51</v>
          </cell>
          <cell r="E158">
            <v>189.92300039999998</v>
          </cell>
          <cell r="F158">
            <v>254.89</v>
          </cell>
          <cell r="G158">
            <v>444.81300039999996</v>
          </cell>
          <cell r="H158">
            <v>151.23642013599999</v>
          </cell>
          <cell r="I158">
            <v>596.04942053599996</v>
          </cell>
          <cell r="J158">
            <v>89.407413080399991</v>
          </cell>
          <cell r="K158">
            <v>685.45683361639999</v>
          </cell>
          <cell r="L158">
            <v>822.54820033967997</v>
          </cell>
          <cell r="M158">
            <v>876</v>
          </cell>
          <cell r="N158"/>
          <cell r="O158">
            <v>14.960629921259844</v>
          </cell>
        </row>
        <row r="159">
          <cell r="A159" t="str">
            <v xml:space="preserve"> Почва, вода</v>
          </cell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</row>
        <row r="160">
          <cell r="A160">
            <v>30000845</v>
          </cell>
          <cell r="B160" t="str">
            <v>Исследования почвы на я/гельминтов</v>
          </cell>
          <cell r="C160">
            <v>675</v>
          </cell>
          <cell r="D160">
            <v>1.46</v>
          </cell>
          <cell r="E160">
            <v>543.70113839999999</v>
          </cell>
          <cell r="F160">
            <v>121.03014</v>
          </cell>
          <cell r="G160">
            <v>664.73127839999995</v>
          </cell>
          <cell r="H160">
            <v>226.008634656</v>
          </cell>
          <cell r="I160">
            <v>890.73991305599998</v>
          </cell>
          <cell r="J160">
            <v>133.61098695839999</v>
          </cell>
          <cell r="K160">
            <v>1024.3509000143999</v>
          </cell>
          <cell r="L160">
            <v>1229.22108001728</v>
          </cell>
          <cell r="M160">
            <v>774</v>
          </cell>
          <cell r="N160"/>
          <cell r="O160">
            <v>14.666666666666666</v>
          </cell>
        </row>
        <row r="161">
          <cell r="A161">
            <v>30000846</v>
          </cell>
          <cell r="B161" t="str">
            <v>Исследования воды  на я/гельминтов</v>
          </cell>
          <cell r="C161">
            <v>819</v>
          </cell>
          <cell r="D161">
            <v>1.75</v>
          </cell>
          <cell r="E161">
            <v>651.69656999999995</v>
          </cell>
          <cell r="F161">
            <v>51.20808000000001</v>
          </cell>
          <cell r="G161">
            <v>702.90464999999995</v>
          </cell>
          <cell r="H161">
            <v>238.98758100000001</v>
          </cell>
          <cell r="I161">
            <v>941.89223099999992</v>
          </cell>
          <cell r="J161">
            <v>141.28383464999999</v>
          </cell>
          <cell r="K161">
            <v>1083.1760656499998</v>
          </cell>
          <cell r="L161">
            <v>1299.8112787799998</v>
          </cell>
          <cell r="M161">
            <v>939</v>
          </cell>
          <cell r="N161"/>
          <cell r="O161">
            <v>14.652014652014653</v>
          </cell>
        </row>
        <row r="162">
          <cell r="A162">
            <v>30000848</v>
          </cell>
          <cell r="B162" t="str">
            <v>Исследования почвы на криптоспоридии</v>
          </cell>
          <cell r="C162">
            <v>573</v>
          </cell>
          <cell r="D162">
            <v>1.46</v>
          </cell>
          <cell r="E162">
            <v>543.70113839999999</v>
          </cell>
          <cell r="F162">
            <v>1.0771200000000001</v>
          </cell>
          <cell r="G162">
            <v>544.77825840000003</v>
          </cell>
          <cell r="H162">
            <v>185.22460785600003</v>
          </cell>
          <cell r="I162">
            <v>730.00286625600006</v>
          </cell>
          <cell r="J162">
            <v>109.5004299384</v>
          </cell>
          <cell r="K162">
            <v>839.50329619440004</v>
          </cell>
          <cell r="L162">
            <v>1007.40395543328</v>
          </cell>
          <cell r="M162">
            <v>657</v>
          </cell>
          <cell r="N162"/>
          <cell r="O162">
            <v>14.659685863874344</v>
          </cell>
        </row>
        <row r="163">
          <cell r="A163">
            <v>30000849</v>
          </cell>
          <cell r="B163" t="str">
            <v>Исследования почвы  на цисты патогенных простейших.</v>
          </cell>
          <cell r="C163">
            <v>633</v>
          </cell>
          <cell r="D163">
            <v>1.46</v>
          </cell>
          <cell r="E163">
            <v>543.70113839999999</v>
          </cell>
          <cell r="F163">
            <v>0.31416000000000005</v>
          </cell>
          <cell r="G163">
            <v>544.01529840000001</v>
          </cell>
          <cell r="H163">
            <v>184.96520145600002</v>
          </cell>
          <cell r="I163">
            <v>728.98049985600005</v>
          </cell>
          <cell r="J163">
            <v>109.3470749784</v>
          </cell>
          <cell r="K163">
            <v>838.32757483440002</v>
          </cell>
          <cell r="L163">
            <v>1005.99308980128</v>
          </cell>
          <cell r="M163">
            <v>726</v>
          </cell>
          <cell r="N163"/>
          <cell r="O163">
            <v>14.691943127962084</v>
          </cell>
        </row>
        <row r="164">
          <cell r="A164">
            <v>30000850</v>
          </cell>
          <cell r="B164" t="str">
            <v>Исследование воды на цисты лямблий (питьевой, сточной, бассейнов, открытых водоемов).</v>
          </cell>
          <cell r="C164">
            <v>819</v>
          </cell>
          <cell r="D164">
            <v>1.96</v>
          </cell>
          <cell r="E164">
            <v>729.90015840000001</v>
          </cell>
          <cell r="F164">
            <v>40.335900000000009</v>
          </cell>
          <cell r="G164">
            <v>770.23605840000005</v>
          </cell>
          <cell r="H164">
            <v>261.88025985600001</v>
          </cell>
          <cell r="I164">
            <v>1032.1163182560001</v>
          </cell>
          <cell r="J164">
            <v>154.81744773840001</v>
          </cell>
          <cell r="K164">
            <v>1186.9337659944001</v>
          </cell>
          <cell r="L164">
            <v>1424.32051919328</v>
          </cell>
          <cell r="M164">
            <v>939</v>
          </cell>
          <cell r="N164"/>
          <cell r="O164">
            <v>14.652014652014653</v>
          </cell>
        </row>
        <row r="165">
          <cell r="A165">
            <v>30000851</v>
          </cell>
          <cell r="B165" t="str">
            <v>Исследование воды на ооцисты криптоспоридий(питьевой, сточной, воды бассейнов и т.д.)</v>
          </cell>
          <cell r="C165">
            <v>792</v>
          </cell>
          <cell r="D165">
            <v>1.96</v>
          </cell>
          <cell r="E165">
            <v>729.90015840000001</v>
          </cell>
          <cell r="F165">
            <v>3.6689400000000001</v>
          </cell>
          <cell r="G165">
            <v>733.56909840000003</v>
          </cell>
          <cell r="H165">
            <v>249.41349345600003</v>
          </cell>
          <cell r="I165">
            <v>982.982591856</v>
          </cell>
          <cell r="J165">
            <v>147.44738877839998</v>
          </cell>
          <cell r="K165">
            <v>1130.4299806344</v>
          </cell>
          <cell r="L165">
            <v>1356.5159767612799</v>
          </cell>
          <cell r="M165">
            <v>909</v>
          </cell>
          <cell r="N165"/>
          <cell r="O165">
            <v>14.772727272727273</v>
          </cell>
        </row>
        <row r="166">
          <cell r="A166">
            <v>30000164</v>
          </cell>
          <cell r="B166" t="str">
            <v>Исследования воды  на цисты и ооцисты патогенных простейших, яйца и личинки гельминтов</v>
          </cell>
          <cell r="C166">
            <v>1455</v>
          </cell>
          <cell r="D166">
            <v>1.89</v>
          </cell>
          <cell r="E166">
            <v>703.83229559999995</v>
          </cell>
          <cell r="F166">
            <v>121</v>
          </cell>
          <cell r="G166">
            <v>824.83229559999995</v>
          </cell>
          <cell r="H166">
            <v>280.44298050399999</v>
          </cell>
          <cell r="I166">
            <v>1105.2752761039999</v>
          </cell>
          <cell r="J166">
            <v>165.79129141559997</v>
          </cell>
          <cell r="K166">
            <v>1271.0665675195999</v>
          </cell>
          <cell r="L166">
            <v>1525.2798810235197</v>
          </cell>
          <cell r="M166">
            <v>1671</v>
          </cell>
          <cell r="N166"/>
          <cell r="O166">
            <v>14.845360824742269</v>
          </cell>
        </row>
        <row r="167">
          <cell r="A167">
            <v>30000163</v>
          </cell>
          <cell r="B167" t="str">
            <v>Исследования почвы, песка на жизнеспособные яйца и личинки гельминтов и цисты (ооцисты) патогенных кишечных простейших</v>
          </cell>
          <cell r="C167">
            <v>1179</v>
          </cell>
          <cell r="D167">
            <v>1.89</v>
          </cell>
          <cell r="E167">
            <v>703.83229559999995</v>
          </cell>
          <cell r="F167">
            <v>121</v>
          </cell>
          <cell r="G167">
            <v>824.83229559999995</v>
          </cell>
          <cell r="H167">
            <v>280.44298050399999</v>
          </cell>
          <cell r="I167">
            <v>1105.2752761039999</v>
          </cell>
          <cell r="J167">
            <v>165.79129141559997</v>
          </cell>
          <cell r="K167">
            <v>1271.0665675195999</v>
          </cell>
          <cell r="L167">
            <v>1525.2798810235197</v>
          </cell>
          <cell r="M167">
            <v>1500</v>
          </cell>
          <cell r="N167"/>
          <cell r="O167">
            <v>27.226463104325699</v>
          </cell>
        </row>
        <row r="168">
          <cell r="A168">
            <v>30000157</v>
          </cell>
          <cell r="B168" t="str">
            <v>Энтомологическое исследование почвы на личинки, куколки синантропных мух</v>
          </cell>
          <cell r="C168">
            <v>587</v>
          </cell>
          <cell r="D168">
            <v>1.3</v>
          </cell>
          <cell r="E168">
            <v>484.11745199999996</v>
          </cell>
          <cell r="F168">
            <v>0</v>
          </cell>
          <cell r="G168">
            <v>484.11745199999996</v>
          </cell>
          <cell r="H168">
            <v>164.59993367999999</v>
          </cell>
          <cell r="I168">
            <v>648.71738568000001</v>
          </cell>
          <cell r="J168">
            <v>97.307607852000004</v>
          </cell>
          <cell r="K168">
            <v>746.02499353200005</v>
          </cell>
          <cell r="L168">
            <v>895.22999223840009</v>
          </cell>
          <cell r="M168">
            <v>675</v>
          </cell>
          <cell r="N168"/>
          <cell r="O168">
            <v>14.991482112436117</v>
          </cell>
        </row>
        <row r="169">
          <cell r="A169" t="str">
            <v>Пищевые продукты</v>
          </cell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</row>
        <row r="170">
          <cell r="A170">
            <v>30000847</v>
          </cell>
          <cell r="B170" t="str">
            <v>Исследования овощей, фруктов, зелени на я/гельминтов</v>
          </cell>
          <cell r="C170">
            <v>750</v>
          </cell>
          <cell r="D170">
            <v>1.46</v>
          </cell>
          <cell r="E170">
            <v>543.70113839999999</v>
          </cell>
          <cell r="F170">
            <v>59.881140000000002</v>
          </cell>
          <cell r="G170">
            <v>603.58227839999995</v>
          </cell>
          <cell r="H170">
            <v>205.217974656</v>
          </cell>
          <cell r="I170">
            <v>808.80025305599997</v>
          </cell>
          <cell r="J170">
            <v>121.32003795839999</v>
          </cell>
          <cell r="K170">
            <v>930.12029101439998</v>
          </cell>
          <cell r="L170">
            <v>1116.14434921728</v>
          </cell>
          <cell r="M170">
            <v>861</v>
          </cell>
          <cell r="N170"/>
          <cell r="O170">
            <v>14.799999999999999</v>
          </cell>
        </row>
        <row r="171">
          <cell r="A171">
            <v>30000852</v>
          </cell>
          <cell r="B171" t="str">
            <v>Исследование рыбы и рыбной продукции на личинки паразитов(нематод,трематод, цестод и скребней) 1 проба</v>
          </cell>
          <cell r="C171">
            <v>867</v>
          </cell>
          <cell r="D171">
            <v>1.3</v>
          </cell>
          <cell r="E171">
            <v>484.11745199999996</v>
          </cell>
          <cell r="F171">
            <v>39.404640000000001</v>
          </cell>
          <cell r="G171">
            <v>523.52209199999993</v>
          </cell>
          <cell r="H171">
            <v>177.99751128</v>
          </cell>
          <cell r="I171">
            <v>701.51960327999996</v>
          </cell>
          <cell r="J171">
            <v>105.22794049199999</v>
          </cell>
          <cell r="K171">
            <v>806.74754377199997</v>
          </cell>
          <cell r="L171">
            <v>968.09705252639992</v>
          </cell>
          <cell r="M171">
            <v>996</v>
          </cell>
          <cell r="N171"/>
          <cell r="O171">
            <v>14.878892733564014</v>
          </cell>
        </row>
        <row r="172">
          <cell r="A172">
            <v>30000853</v>
          </cell>
          <cell r="B172" t="str">
            <v>Исследование мяса и мясопродукции на личинки биогельминтов</v>
          </cell>
          <cell r="C172">
            <v>573</v>
          </cell>
          <cell r="D172">
            <v>1.2</v>
          </cell>
          <cell r="E172">
            <v>446.87764800000002</v>
          </cell>
          <cell r="F172">
            <v>62.38</v>
          </cell>
          <cell r="G172">
            <v>509.25764800000002</v>
          </cell>
          <cell r="H172">
            <v>173.14760032000001</v>
          </cell>
          <cell r="I172">
            <v>682.40524832000006</v>
          </cell>
          <cell r="J172">
            <v>102.36078724800001</v>
          </cell>
          <cell r="K172">
            <v>784.76603556800001</v>
          </cell>
          <cell r="L172">
            <v>941.71924268160001</v>
          </cell>
          <cell r="M172">
            <v>657</v>
          </cell>
          <cell r="N172"/>
          <cell r="O172">
            <v>14.659685863874344</v>
          </cell>
        </row>
        <row r="173">
          <cell r="A173">
            <v>30000856</v>
          </cell>
          <cell r="B173" t="str">
            <v>Исследование овощей, фруктов и зелени  на цисты простейших.</v>
          </cell>
          <cell r="C173">
            <v>690</v>
          </cell>
          <cell r="D173">
            <v>1.46</v>
          </cell>
          <cell r="E173">
            <v>543.70113839999999</v>
          </cell>
          <cell r="F173">
            <v>90.433199999999999</v>
          </cell>
          <cell r="G173">
            <v>634.13433839999993</v>
          </cell>
          <cell r="H173">
            <v>215.605675056</v>
          </cell>
          <cell r="I173">
            <v>849.74001345599993</v>
          </cell>
          <cell r="J173">
            <v>127.46100201839998</v>
          </cell>
          <cell r="K173">
            <v>977.20101547439992</v>
          </cell>
          <cell r="L173">
            <v>1172.6412185692798</v>
          </cell>
          <cell r="M173">
            <v>792</v>
          </cell>
          <cell r="N173"/>
          <cell r="O173">
            <v>14.782608695652174</v>
          </cell>
        </row>
        <row r="174">
          <cell r="A174">
            <v>30000857</v>
          </cell>
          <cell r="B174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74">
            <v>675</v>
          </cell>
          <cell r="D174">
            <v>1.46</v>
          </cell>
          <cell r="E174">
            <v>543.70113839999999</v>
          </cell>
          <cell r="F174">
            <v>64.739400000000018</v>
          </cell>
          <cell r="G174">
            <v>608.44053840000004</v>
          </cell>
          <cell r="H174">
            <v>206.86978305600002</v>
          </cell>
          <cell r="I174">
            <v>815.31032145600011</v>
          </cell>
          <cell r="J174">
            <v>122.29654821840001</v>
          </cell>
          <cell r="K174">
            <v>937.60686967440006</v>
          </cell>
          <cell r="L174">
            <v>1125.1282436092799</v>
          </cell>
          <cell r="M174">
            <v>774</v>
          </cell>
          <cell r="N174"/>
          <cell r="O174">
            <v>14.666666666666666</v>
          </cell>
        </row>
        <row r="175">
          <cell r="A175">
            <v>30000165</v>
          </cell>
          <cell r="B175" t="str">
            <v>Исследования овощей, фруктов, зелени на яйца гельминтов и цисты (ооцисты) патогенных кишечных простейших</v>
          </cell>
          <cell r="C175">
            <v>1290</v>
          </cell>
          <cell r="D175">
            <v>1.46</v>
          </cell>
          <cell r="E175">
            <v>543.70113839999999</v>
          </cell>
          <cell r="F175">
            <v>54.44</v>
          </cell>
          <cell r="G175">
            <v>598.14113840000005</v>
          </cell>
          <cell r="H175">
            <v>203.36798705600003</v>
          </cell>
          <cell r="I175">
            <v>801.50912545600011</v>
          </cell>
          <cell r="J175">
            <v>120.2263688184</v>
          </cell>
          <cell r="K175">
            <v>921.73549427440014</v>
          </cell>
          <cell r="L175">
            <v>1106.0825931292802</v>
          </cell>
          <cell r="M175">
            <v>1482</v>
          </cell>
          <cell r="N175"/>
          <cell r="O175">
            <v>14.883720930232558</v>
          </cell>
        </row>
        <row r="176">
          <cell r="A176" t="str">
            <v>Смывы с объектов внешней среды</v>
          </cell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</row>
        <row r="177">
          <cell r="A177">
            <v>30000854</v>
          </cell>
          <cell r="B177" t="str">
            <v>Исследование смывов с предметов окружающей среды на яйца гельминтов и цисты патогенных  простейших.</v>
          </cell>
          <cell r="C177">
            <v>696</v>
          </cell>
          <cell r="D177">
            <v>0.9</v>
          </cell>
          <cell r="E177">
            <v>335.15823600000004</v>
          </cell>
          <cell r="F177">
            <v>25.009380000000004</v>
          </cell>
          <cell r="G177">
            <v>360.16761600000007</v>
          </cell>
          <cell r="H177">
            <v>122.45698944000003</v>
          </cell>
          <cell r="I177">
            <v>482.6246054400001</v>
          </cell>
          <cell r="J177">
            <v>72.393690816000017</v>
          </cell>
          <cell r="K177">
            <v>555.0182962560001</v>
          </cell>
          <cell r="L177">
            <v>666.02195550720012</v>
          </cell>
          <cell r="M177">
            <v>798</v>
          </cell>
          <cell r="N177"/>
          <cell r="O177">
            <v>14.655172413793101</v>
          </cell>
        </row>
        <row r="178">
          <cell r="A178" t="str">
            <v>Обучение</v>
          </cell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</row>
        <row r="179">
          <cell r="A179">
            <v>30000860</v>
          </cell>
          <cell r="B179" t="str">
            <v>Обучение санитарно-паразитологическим методом исследования; диагностике гельминтозов, протозоозов, малярии</v>
          </cell>
          <cell r="C179">
            <v>22809</v>
          </cell>
          <cell r="D179">
            <v>75</v>
          </cell>
          <cell r="E179">
            <v>27929.853000000003</v>
          </cell>
          <cell r="F179">
            <v>1539.7767000000001</v>
          </cell>
          <cell r="G179">
            <v>29469.629700000001</v>
          </cell>
          <cell r="H179">
            <v>10019.674098000001</v>
          </cell>
          <cell r="I179">
            <v>39489.303798000001</v>
          </cell>
          <cell r="J179">
            <v>5923.3955697000001</v>
          </cell>
          <cell r="K179">
            <v>45412.699367699999</v>
          </cell>
          <cell r="L179">
            <v>54495.23924124</v>
          </cell>
          <cell r="M179">
            <v>26229</v>
          </cell>
          <cell r="N179"/>
          <cell r="O179">
            <v>14.9940812837038</v>
          </cell>
        </row>
        <row r="180">
          <cell r="A180" t="str">
            <v>Бактериологическая  лаборатория</v>
          </cell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>
            <v>0</v>
          </cell>
          <cell r="N180"/>
          <cell r="O180"/>
        </row>
        <row r="181">
          <cell r="A181" t="str">
            <v>Пищевые продукты</v>
          </cell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>
            <v>0</v>
          </cell>
          <cell r="N181"/>
          <cell r="O181">
            <v>14.538367907921044</v>
          </cell>
        </row>
        <row r="182">
          <cell r="A182">
            <v>50001327</v>
          </cell>
          <cell r="B182" t="str">
            <v>Пробоподготовка при бактериологическом исследовании пищевых продуктов</v>
          </cell>
          <cell r="C182">
            <v>159</v>
          </cell>
          <cell r="D182">
            <v>0.57999999999999996</v>
          </cell>
          <cell r="E182">
            <v>215.99086319999998</v>
          </cell>
          <cell r="F182">
            <v>18.243720000000003</v>
          </cell>
          <cell r="G182">
            <v>234.23458319999997</v>
          </cell>
          <cell r="H182">
            <v>79.639758287999996</v>
          </cell>
          <cell r="I182">
            <v>313.87434148799997</v>
          </cell>
          <cell r="J182">
            <v>47.081151223199996</v>
          </cell>
          <cell r="K182">
            <v>360.95549271119995</v>
          </cell>
          <cell r="L182">
            <v>433.14659125343991</v>
          </cell>
          <cell r="M182">
            <v>180</v>
          </cell>
          <cell r="N182"/>
          <cell r="O182">
            <v>13.20754716981132</v>
          </cell>
        </row>
        <row r="183">
          <cell r="A183">
            <v>50001315</v>
          </cell>
          <cell r="B183" t="str">
            <v>Бактериологическое исследование консервированной продукции (мясной, рыбной, молочной, овощной, фруктовой и др.)</v>
          </cell>
          <cell r="C183">
            <v>1281</v>
          </cell>
          <cell r="D183">
            <v>5.41</v>
          </cell>
          <cell r="E183">
            <v>2014.6733964</v>
          </cell>
          <cell r="F183">
            <v>18.210060000000002</v>
          </cell>
          <cell r="G183">
            <v>2032.8834564000001</v>
          </cell>
          <cell r="H183">
            <v>691.1803751760001</v>
          </cell>
          <cell r="I183">
            <v>2724.0638315760002</v>
          </cell>
          <cell r="J183">
            <v>408.60957473640002</v>
          </cell>
          <cell r="K183">
            <v>3132.6734063124004</v>
          </cell>
          <cell r="L183">
            <v>3759.2080875748802</v>
          </cell>
          <cell r="M183">
            <v>1473</v>
          </cell>
          <cell r="N183"/>
          <cell r="O183">
            <v>14.988290398126464</v>
          </cell>
        </row>
        <row r="184">
          <cell r="A184">
            <v>50000035</v>
          </cell>
          <cell r="B184" t="str">
            <v>Определение ингибирующих веществ в сыром молоке.</v>
          </cell>
          <cell r="C184">
            <v>462</v>
          </cell>
          <cell r="D184">
            <v>0.88</v>
          </cell>
          <cell r="E184">
            <v>327.71027520000001</v>
          </cell>
          <cell r="F184">
            <v>0.84150000000000014</v>
          </cell>
          <cell r="G184">
            <v>328.55177520000001</v>
          </cell>
          <cell r="H184">
            <v>111.70760356800001</v>
          </cell>
          <cell r="I184">
            <v>440.25937876800003</v>
          </cell>
          <cell r="J184">
            <v>66.038906815200008</v>
          </cell>
          <cell r="K184">
            <v>506.29828558320003</v>
          </cell>
          <cell r="L184">
            <v>607.55794269984005</v>
          </cell>
          <cell r="M184">
            <v>531</v>
          </cell>
          <cell r="N184"/>
          <cell r="O184">
            <v>14.935064935064934</v>
          </cell>
        </row>
        <row r="185">
          <cell r="A185">
            <v>50000930</v>
          </cell>
          <cell r="B185" t="str">
            <v>Определение количества соматических клеток в сыром молоке.</v>
          </cell>
          <cell r="C185">
            <v>228</v>
          </cell>
          <cell r="D185">
            <v>1</v>
          </cell>
          <cell r="E185">
            <v>372.39803999999998</v>
          </cell>
          <cell r="F185">
            <v>0.19074000000000005</v>
          </cell>
          <cell r="G185">
            <v>372.58877999999999</v>
          </cell>
          <cell r="H185">
            <v>126.68018520000001</v>
          </cell>
          <cell r="I185">
            <v>499.26896520000003</v>
          </cell>
          <cell r="J185">
            <v>74.890344780000007</v>
          </cell>
          <cell r="K185">
            <v>574.15930997999999</v>
          </cell>
          <cell r="L185">
            <v>688.99117197599992</v>
          </cell>
          <cell r="M185">
            <v>261</v>
          </cell>
          <cell r="N185"/>
          <cell r="O185">
            <v>14.473684210526317</v>
          </cell>
        </row>
        <row r="186">
          <cell r="A186">
            <v>50000025</v>
          </cell>
          <cell r="B186" t="str">
            <v>Определение остаточного количества антибиотиков в пищевых продуктах (на один антибиотик).</v>
          </cell>
          <cell r="C186">
            <v>1545</v>
          </cell>
          <cell r="D186">
            <v>6.79</v>
          </cell>
          <cell r="E186">
            <v>2528.5826916000001</v>
          </cell>
          <cell r="F186">
            <v>56.683440000000012</v>
          </cell>
          <cell r="G186">
            <v>2585.2661315999999</v>
          </cell>
          <cell r="H186">
            <v>878.99048474400001</v>
          </cell>
          <cell r="I186">
            <v>3464.2566163439997</v>
          </cell>
          <cell r="J186">
            <v>519.63849245159997</v>
          </cell>
          <cell r="K186">
            <v>3983.8951087955998</v>
          </cell>
          <cell r="L186">
            <v>4780.6741305547193</v>
          </cell>
          <cell r="M186">
            <v>1776</v>
          </cell>
          <cell r="N186"/>
          <cell r="O186">
            <v>14.951456310679612</v>
          </cell>
        </row>
        <row r="187">
          <cell r="A187">
            <v>50000044</v>
          </cell>
          <cell r="B187" t="str">
            <v>Бактериологическое исследование пищевых продуктов на Cl.botulinum</v>
          </cell>
          <cell r="C187">
            <v>573</v>
          </cell>
          <cell r="D187">
            <v>2.21</v>
          </cell>
          <cell r="E187">
            <v>822.99966840000002</v>
          </cell>
          <cell r="F187">
            <v>39.86</v>
          </cell>
          <cell r="G187">
            <v>862.85966840000003</v>
          </cell>
          <cell r="H187">
            <v>293.37228725600005</v>
          </cell>
          <cell r="I187">
            <v>1156.2319556560001</v>
          </cell>
          <cell r="J187">
            <v>173.43479334840001</v>
          </cell>
          <cell r="K187">
            <v>1329.6667490044001</v>
          </cell>
          <cell r="L187">
            <v>1595.6000988052801</v>
          </cell>
          <cell r="M187">
            <v>657</v>
          </cell>
          <cell r="N187"/>
          <cell r="O187">
            <v>14.659685863874344</v>
          </cell>
        </row>
        <row r="188">
          <cell r="A188">
            <v>50000045</v>
          </cell>
          <cell r="B188" t="str">
            <v>Бактериологическое исследование на КМАФАнМ, КМАэМ</v>
          </cell>
          <cell r="C188">
            <v>213</v>
          </cell>
          <cell r="D188">
            <v>0.71</v>
          </cell>
          <cell r="E188">
            <v>264.40260840000002</v>
          </cell>
          <cell r="F188">
            <v>26.06</v>
          </cell>
          <cell r="G188">
            <v>290.46260840000002</v>
          </cell>
          <cell r="H188">
            <v>98.757286856000007</v>
          </cell>
          <cell r="I188">
            <v>389.21989525600003</v>
          </cell>
          <cell r="J188">
            <v>58.382984288400003</v>
          </cell>
          <cell r="K188">
            <v>447.60287954440003</v>
          </cell>
          <cell r="L188">
            <v>537.12345545328003</v>
          </cell>
          <cell r="M188">
            <v>243</v>
          </cell>
          <cell r="N188"/>
          <cell r="O188">
            <v>14.084507042253522</v>
          </cell>
        </row>
        <row r="189">
          <cell r="A189">
            <v>50000099</v>
          </cell>
          <cell r="B189" t="str">
            <v>Бактериологическое исследование на БГКП (колиформы)</v>
          </cell>
          <cell r="C189">
            <v>141</v>
          </cell>
          <cell r="D189">
            <v>0.63</v>
          </cell>
          <cell r="E189">
            <v>234.6107652</v>
          </cell>
          <cell r="F189">
            <v>6.47</v>
          </cell>
          <cell r="G189">
            <v>241.0807652</v>
          </cell>
          <cell r="H189">
            <v>81.967460168000002</v>
          </cell>
          <cell r="I189">
            <v>323.04822536799998</v>
          </cell>
          <cell r="J189">
            <v>48.457233805199998</v>
          </cell>
          <cell r="K189">
            <v>371.50545917319999</v>
          </cell>
          <cell r="L189">
            <v>445.80655100783997</v>
          </cell>
          <cell r="M189">
            <v>162</v>
          </cell>
          <cell r="N189"/>
          <cell r="O189">
            <v>14.893617021276595</v>
          </cell>
        </row>
        <row r="190">
          <cell r="A190">
            <v>50000109</v>
          </cell>
          <cell r="B190" t="str">
            <v>Бактериологическое исследование на стафилококки S. аureus.</v>
          </cell>
          <cell r="C190">
            <v>105</v>
          </cell>
          <cell r="D190">
            <v>0.71</v>
          </cell>
          <cell r="E190">
            <v>264.40260840000002</v>
          </cell>
          <cell r="F190">
            <v>22.87</v>
          </cell>
          <cell r="G190">
            <v>287.27260840000002</v>
          </cell>
          <cell r="H190">
            <v>97.672686856000013</v>
          </cell>
          <cell r="I190">
            <v>384.94529525600001</v>
          </cell>
          <cell r="J190">
            <v>57.741794288400001</v>
          </cell>
          <cell r="K190">
            <v>442.68708954440001</v>
          </cell>
          <cell r="L190">
            <v>531.22450745328001</v>
          </cell>
          <cell r="M190">
            <v>120</v>
          </cell>
          <cell r="N190"/>
          <cell r="O190">
            <v>14.285714285714285</v>
          </cell>
        </row>
        <row r="191">
          <cell r="A191">
            <v>50000105</v>
          </cell>
          <cell r="B191" t="str">
            <v>Бактериологическое исследование на бактерии рода  Proteus.</v>
          </cell>
          <cell r="C191">
            <v>105</v>
          </cell>
          <cell r="D191">
            <v>0.71</v>
          </cell>
          <cell r="E191">
            <v>264.40260840000002</v>
          </cell>
          <cell r="F191">
            <v>8.9</v>
          </cell>
          <cell r="G191">
            <v>273.3026084</v>
          </cell>
          <cell r="H191">
            <v>92.922886856000005</v>
          </cell>
          <cell r="I191">
            <v>366.22549525599999</v>
          </cell>
          <cell r="J191">
            <v>54.933824288399997</v>
          </cell>
          <cell r="K191">
            <v>421.15931954439998</v>
          </cell>
          <cell r="L191">
            <v>505.39118345327995</v>
          </cell>
          <cell r="M191">
            <v>120</v>
          </cell>
          <cell r="N191"/>
          <cell r="O191">
            <v>14.285714285714285</v>
          </cell>
        </row>
        <row r="192">
          <cell r="A192">
            <v>50000046</v>
          </cell>
          <cell r="B192" t="str">
            <v>Бактериологическое исследование на дрожжи, плесени, концентрацию дрожжевых клеток</v>
          </cell>
          <cell r="C192">
            <v>213</v>
          </cell>
          <cell r="D192">
            <v>0.63</v>
          </cell>
          <cell r="E192">
            <v>234.6107652</v>
          </cell>
          <cell r="F192">
            <v>16</v>
          </cell>
          <cell r="G192">
            <v>250.6107652</v>
          </cell>
          <cell r="H192">
            <v>85.207660168000004</v>
          </cell>
          <cell r="I192">
            <v>335.81842536800002</v>
          </cell>
          <cell r="J192">
            <v>50.372763805200002</v>
          </cell>
          <cell r="K192">
            <v>386.19118917320003</v>
          </cell>
          <cell r="L192">
            <v>463.42942700783999</v>
          </cell>
          <cell r="M192">
            <v>243</v>
          </cell>
          <cell r="N192"/>
          <cell r="O192">
            <v>14.084507042253522</v>
          </cell>
        </row>
        <row r="193">
          <cell r="A193">
            <v>50000100</v>
          </cell>
          <cell r="B193" t="str">
            <v>Бактериологическое исследование на сульфитредуцирующие клостридии, мезофильные клостридии</v>
          </cell>
          <cell r="C193">
            <v>84</v>
          </cell>
          <cell r="D193">
            <v>0.71</v>
          </cell>
          <cell r="E193">
            <v>264.40260840000002</v>
          </cell>
          <cell r="F193">
            <v>16.158999999999999</v>
          </cell>
          <cell r="G193">
            <v>280.56160840000001</v>
          </cell>
          <cell r="H193">
            <v>95.390946856000014</v>
          </cell>
          <cell r="I193">
            <v>375.95255525600004</v>
          </cell>
          <cell r="J193">
            <v>56.392883288400007</v>
          </cell>
          <cell r="K193">
            <v>432.34543854440005</v>
          </cell>
          <cell r="L193">
            <v>518.81452625328006</v>
          </cell>
          <cell r="M193">
            <v>96</v>
          </cell>
          <cell r="N193"/>
          <cell r="O193">
            <v>14.285714285714285</v>
          </cell>
        </row>
        <row r="194">
          <cell r="A194">
            <v>50000104</v>
          </cell>
          <cell r="B194" t="str">
            <v>Бактериологическое исследование на E.coli</v>
          </cell>
          <cell r="C194">
            <v>165</v>
          </cell>
          <cell r="D194">
            <v>0.71</v>
          </cell>
          <cell r="E194">
            <v>264.40260840000002</v>
          </cell>
          <cell r="F194">
            <v>20.12</v>
          </cell>
          <cell r="G194">
            <v>284.52260840000002</v>
          </cell>
          <cell r="H194">
            <v>96.73768685600001</v>
          </cell>
          <cell r="I194">
            <v>381.26029525600006</v>
          </cell>
          <cell r="J194">
            <v>57.189044288400005</v>
          </cell>
          <cell r="K194">
            <v>438.44933954440006</v>
          </cell>
          <cell r="L194">
            <v>526.13920745328005</v>
          </cell>
          <cell r="M194">
            <v>189</v>
          </cell>
          <cell r="N194"/>
          <cell r="O194">
            <v>14.545454545454545</v>
          </cell>
        </row>
        <row r="195">
          <cell r="A195">
            <v>50000103</v>
          </cell>
          <cell r="B195" t="str">
            <v>Бактериологическое исследование на энтерококки Enterococcus.</v>
          </cell>
          <cell r="C195">
            <v>141</v>
          </cell>
          <cell r="D195">
            <v>0.71</v>
          </cell>
          <cell r="E195">
            <v>264.40260840000002</v>
          </cell>
          <cell r="F195">
            <v>1.58</v>
          </cell>
          <cell r="G195">
            <v>265.9826084</v>
          </cell>
          <cell r="H195">
            <v>90.434086856000008</v>
          </cell>
          <cell r="I195">
            <v>356.41669525600003</v>
          </cell>
          <cell r="J195">
            <v>53.462504288400005</v>
          </cell>
          <cell r="K195">
            <v>409.87919954440002</v>
          </cell>
          <cell r="L195">
            <v>491.85503945328003</v>
          </cell>
          <cell r="M195">
            <v>162</v>
          </cell>
          <cell r="N195"/>
          <cell r="O195">
            <v>14.893617021276595</v>
          </cell>
        </row>
        <row r="196">
          <cell r="A196">
            <v>50000047</v>
          </cell>
          <cell r="B196" t="str">
            <v>Бактериологическое исследование на молочнокислые микроорганизмы</v>
          </cell>
          <cell r="C196">
            <v>276</v>
          </cell>
          <cell r="D196">
            <v>0.71</v>
          </cell>
          <cell r="E196">
            <v>264.40260840000002</v>
          </cell>
          <cell r="F196">
            <v>2.1339999999999999</v>
          </cell>
          <cell r="G196">
            <v>266.53660840000003</v>
          </cell>
          <cell r="H196">
            <v>90.622446856000025</v>
          </cell>
          <cell r="I196">
            <v>357.15905525600004</v>
          </cell>
          <cell r="J196">
            <v>53.573858288400004</v>
          </cell>
          <cell r="K196">
            <v>410.73291354440005</v>
          </cell>
          <cell r="L196">
            <v>492.87949625328002</v>
          </cell>
          <cell r="M196">
            <v>315</v>
          </cell>
          <cell r="N196"/>
          <cell r="O196">
            <v>14.130434782608695</v>
          </cell>
        </row>
        <row r="197">
          <cell r="A197">
            <v>50001075</v>
          </cell>
          <cell r="B197" t="str">
            <v>Бактериологическое исследование на бифидобактерии.</v>
          </cell>
          <cell r="C197">
            <v>288</v>
          </cell>
          <cell r="D197">
            <v>0.71</v>
          </cell>
          <cell r="E197">
            <v>264.40260840000002</v>
          </cell>
          <cell r="F197">
            <v>20.981400000000001</v>
          </cell>
          <cell r="G197">
            <v>285.38400840000003</v>
          </cell>
          <cell r="H197">
            <v>97.030562856000017</v>
          </cell>
          <cell r="I197">
            <v>382.41457125600004</v>
          </cell>
          <cell r="J197">
            <v>57.362185688400004</v>
          </cell>
          <cell r="K197">
            <v>439.77675694440006</v>
          </cell>
          <cell r="L197">
            <v>527.73210833328005</v>
          </cell>
          <cell r="M197">
            <v>330</v>
          </cell>
          <cell r="N197"/>
          <cell r="O197">
            <v>14.583333333333334</v>
          </cell>
        </row>
        <row r="198">
          <cell r="A198">
            <v>50000111</v>
          </cell>
          <cell r="B198" t="str">
            <v xml:space="preserve">Бактериологическое исследование на парагемолитический вибрион </v>
          </cell>
          <cell r="C198">
            <v>147</v>
          </cell>
          <cell r="D198">
            <v>0.54</v>
          </cell>
          <cell r="E198">
            <v>201.0949416</v>
          </cell>
          <cell r="F198">
            <v>20.128680000000003</v>
          </cell>
          <cell r="G198">
            <v>221.2236216</v>
          </cell>
          <cell r="H198">
            <v>75.216031344000001</v>
          </cell>
          <cell r="I198">
            <v>296.43965294399999</v>
          </cell>
          <cell r="J198">
            <v>44.4659479416</v>
          </cell>
          <cell r="K198">
            <v>340.90560088559999</v>
          </cell>
          <cell r="L198">
            <v>409.08672106271996</v>
          </cell>
          <cell r="M198">
            <v>168</v>
          </cell>
          <cell r="N198"/>
          <cell r="O198">
            <v>14.285714285714285</v>
          </cell>
        </row>
        <row r="199">
          <cell r="A199">
            <v>50000102</v>
          </cell>
          <cell r="B199" t="str">
            <v>Бактериологическое исследование на B.cereus.</v>
          </cell>
          <cell r="C199">
            <v>201</v>
          </cell>
          <cell r="D199">
            <v>0.71</v>
          </cell>
          <cell r="E199">
            <v>264.40260840000002</v>
          </cell>
          <cell r="F199">
            <v>26.052840000000003</v>
          </cell>
          <cell r="G199">
            <v>290.45544840000002</v>
          </cell>
          <cell r="H199">
            <v>98.754852456000009</v>
          </cell>
          <cell r="I199">
            <v>389.210300856</v>
          </cell>
          <cell r="J199">
            <v>58.381545128399999</v>
          </cell>
          <cell r="K199">
            <v>447.59184598439998</v>
          </cell>
          <cell r="L199">
            <v>537.11021518127995</v>
          </cell>
          <cell r="M199">
            <v>231</v>
          </cell>
          <cell r="N199"/>
          <cell r="O199">
            <v>14.925373134328357</v>
          </cell>
        </row>
        <row r="200">
          <cell r="A200">
            <v>50000110</v>
          </cell>
          <cell r="B200" t="str">
            <v>Бактериологическое исследование на листерии Listeria monocytogenes</v>
          </cell>
          <cell r="C200">
            <v>951</v>
          </cell>
          <cell r="D200">
            <v>1.88</v>
          </cell>
          <cell r="E200">
            <v>700.10831519999999</v>
          </cell>
          <cell r="F200">
            <v>57.053700000000006</v>
          </cell>
          <cell r="G200">
            <v>757.16201520000004</v>
          </cell>
          <cell r="H200">
            <v>257.43508516800006</v>
          </cell>
          <cell r="I200">
            <v>1014.5971003680002</v>
          </cell>
          <cell r="J200">
            <v>152.18956505520001</v>
          </cell>
          <cell r="K200">
            <v>1166.7866654232002</v>
          </cell>
          <cell r="L200">
            <v>1400.1439985078403</v>
          </cell>
          <cell r="M200">
            <v>1092</v>
          </cell>
          <cell r="N200"/>
          <cell r="O200">
            <v>14.826498422712934</v>
          </cell>
        </row>
        <row r="201">
          <cell r="A201">
            <v>50000048</v>
          </cell>
          <cell r="B201" t="str">
            <v>Бактериологическое исследование на патогенную микрофлору, в т.ч. cальмонеллы</v>
          </cell>
          <cell r="C201">
            <v>315</v>
          </cell>
          <cell r="D201">
            <v>1.88</v>
          </cell>
          <cell r="E201">
            <v>700.10831519999999</v>
          </cell>
          <cell r="F201">
            <v>39.020000000000003</v>
          </cell>
          <cell r="G201">
            <v>739.12831519999997</v>
          </cell>
          <cell r="H201">
            <v>251.30362716800002</v>
          </cell>
          <cell r="I201">
            <v>990.43194236800002</v>
          </cell>
          <cell r="J201">
            <v>148.56479135519999</v>
          </cell>
          <cell r="K201">
            <v>1138.9967337232001</v>
          </cell>
          <cell r="L201">
            <v>1366.7960804678401</v>
          </cell>
          <cell r="M201">
            <v>360</v>
          </cell>
          <cell r="N201"/>
          <cell r="O201">
            <v>14.285714285714285</v>
          </cell>
        </row>
        <row r="202">
          <cell r="A202">
            <v>50001077</v>
          </cell>
          <cell r="B202" t="str">
            <v>Бактериологическое исследование на синегнойную палочку Ps.aeruginosa.</v>
          </cell>
          <cell r="C202">
            <v>510</v>
          </cell>
          <cell r="D202">
            <v>0.71</v>
          </cell>
          <cell r="E202">
            <v>264.40260840000002</v>
          </cell>
          <cell r="F202">
            <v>58.602060000000002</v>
          </cell>
          <cell r="G202">
            <v>323.00466840000001</v>
          </cell>
          <cell r="H202">
            <v>109.82158725600002</v>
          </cell>
          <cell r="I202">
            <v>432.82625565600006</v>
          </cell>
          <cell r="J202">
            <v>64.9239383484</v>
          </cell>
          <cell r="K202">
            <v>497.75019400440004</v>
          </cell>
          <cell r="L202">
            <v>597.30023280528007</v>
          </cell>
          <cell r="M202">
            <v>585</v>
          </cell>
          <cell r="N202"/>
          <cell r="O202">
            <v>14.705882352941178</v>
          </cell>
        </row>
        <row r="203">
          <cell r="A203">
            <v>50001317</v>
          </cell>
          <cell r="B203" t="str">
            <v>Бактериологическое исследование на Enterobacter sakazakii</v>
          </cell>
          <cell r="C203">
            <v>426</v>
          </cell>
          <cell r="D203">
            <v>0.71</v>
          </cell>
          <cell r="E203">
            <v>264.40260840000002</v>
          </cell>
          <cell r="F203">
            <v>12.53274</v>
          </cell>
          <cell r="G203">
            <v>276.93534840000001</v>
          </cell>
          <cell r="H203">
            <v>94.158018456000008</v>
          </cell>
          <cell r="I203">
            <v>371.09336685599999</v>
          </cell>
          <cell r="J203">
            <v>55.664005028399998</v>
          </cell>
          <cell r="K203">
            <v>426.75737188439996</v>
          </cell>
          <cell r="L203">
            <v>512.10884626127995</v>
          </cell>
          <cell r="M203">
            <v>489</v>
          </cell>
          <cell r="N203"/>
          <cell r="O203">
            <v>14.788732394366196</v>
          </cell>
        </row>
        <row r="204">
          <cell r="A204">
            <v>50001318</v>
          </cell>
          <cell r="B204" t="str">
            <v>Бактериологическое исследование на неспорообразующие микроорганизмы</v>
          </cell>
          <cell r="C204">
            <v>258</v>
          </cell>
          <cell r="D204">
            <v>0.46</v>
          </cell>
          <cell r="E204">
            <v>171.30309840000001</v>
          </cell>
          <cell r="F204">
            <v>8.0447400000000009</v>
          </cell>
          <cell r="G204">
            <v>179.3478384</v>
          </cell>
          <cell r="H204">
            <v>60.978265056000005</v>
          </cell>
          <cell r="I204">
            <v>240.326103456</v>
          </cell>
          <cell r="J204">
            <v>36.048915518400001</v>
          </cell>
          <cell r="K204">
            <v>276.37501897440001</v>
          </cell>
          <cell r="L204">
            <v>331.65002276927999</v>
          </cell>
          <cell r="M204">
            <v>294</v>
          </cell>
          <cell r="N204"/>
          <cell r="O204">
            <v>13.953488372093023</v>
          </cell>
        </row>
        <row r="205">
          <cell r="A205">
            <v>50001072</v>
          </cell>
          <cell r="B205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05">
            <v>2091</v>
          </cell>
          <cell r="D205">
            <v>5.65</v>
          </cell>
          <cell r="E205">
            <v>2104.0489259999999</v>
          </cell>
          <cell r="F205">
            <v>98.567700000000002</v>
          </cell>
          <cell r="G205">
            <v>2202.616626</v>
          </cell>
          <cell r="H205">
            <v>748.88965284000005</v>
          </cell>
          <cell r="I205">
            <v>2951.50627884</v>
          </cell>
          <cell r="J205">
            <v>442.725941826</v>
          </cell>
          <cell r="K205">
            <v>3394.2322206660001</v>
          </cell>
          <cell r="L205">
            <v>4073.0786647991999</v>
          </cell>
          <cell r="M205">
            <v>2403</v>
          </cell>
          <cell r="N205"/>
          <cell r="O205">
            <v>14.921090387374461</v>
          </cell>
        </row>
        <row r="206">
          <cell r="A206">
            <v>50000256</v>
          </cell>
          <cell r="B206" t="str">
            <v>Бактериологическое исследование на Enterobacteriaceae</v>
          </cell>
          <cell r="C206">
            <v>225</v>
          </cell>
          <cell r="D206">
            <v>0.63</v>
          </cell>
          <cell r="E206">
            <v>234.6107652</v>
          </cell>
          <cell r="F206">
            <v>17.8</v>
          </cell>
          <cell r="G206">
            <v>252.41076520000001</v>
          </cell>
          <cell r="H206">
            <v>85.819660168000013</v>
          </cell>
          <cell r="I206">
            <v>338.23042536800006</v>
          </cell>
          <cell r="J206">
            <v>50.734563805200004</v>
          </cell>
          <cell r="K206">
            <v>388.96498917320008</v>
          </cell>
          <cell r="L206">
            <v>466.75798700784009</v>
          </cell>
          <cell r="M206">
            <v>258</v>
          </cell>
          <cell r="N206"/>
          <cell r="O206">
            <v>14.666666666666666</v>
          </cell>
        </row>
        <row r="207">
          <cell r="A207" t="str">
            <v>Вода и почва</v>
          </cell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>
            <v>0</v>
          </cell>
          <cell r="N207"/>
          <cell r="O207"/>
        </row>
        <row r="208">
          <cell r="A208">
            <v>50000245</v>
          </cell>
          <cell r="B208" t="str">
            <v>Бактериологическое исследование воды на обобщенные колиформные бактерии (ОКБ)</v>
          </cell>
          <cell r="C208">
            <v>336</v>
          </cell>
          <cell r="D208">
            <v>1.38</v>
          </cell>
          <cell r="E208">
            <v>513.90929519999997</v>
          </cell>
          <cell r="F208">
            <v>32.04</v>
          </cell>
          <cell r="G208">
            <v>545.94929519999994</v>
          </cell>
          <cell r="H208">
            <v>185.622760368</v>
          </cell>
          <cell r="I208">
            <v>731.572055568</v>
          </cell>
          <cell r="J208">
            <v>109.73580833519999</v>
          </cell>
          <cell r="K208">
            <v>841.30786390319997</v>
          </cell>
          <cell r="L208">
            <v>1009.56943668384</v>
          </cell>
          <cell r="M208">
            <v>384</v>
          </cell>
          <cell r="N208"/>
          <cell r="O208">
            <v>14.285714285714285</v>
          </cell>
        </row>
        <row r="209">
          <cell r="A209">
            <v>50001079</v>
          </cell>
          <cell r="B209" t="str">
            <v>Бактериологическое исследование воды на колифаги</v>
          </cell>
          <cell r="C209">
            <v>489</v>
          </cell>
          <cell r="D209">
            <v>1.75</v>
          </cell>
          <cell r="E209">
            <v>651.69656999999995</v>
          </cell>
          <cell r="F209">
            <v>19.614599999999999</v>
          </cell>
          <cell r="G209">
            <v>671.31116999999995</v>
          </cell>
          <cell r="H209">
            <v>228.24579779999999</v>
          </cell>
          <cell r="I209">
            <v>899.55696779999994</v>
          </cell>
          <cell r="J209">
            <v>134.93354516999997</v>
          </cell>
          <cell r="K209">
            <v>1034.4905129699998</v>
          </cell>
          <cell r="L209">
            <v>1241.3886155639998</v>
          </cell>
          <cell r="M209">
            <v>561</v>
          </cell>
          <cell r="N209"/>
          <cell r="O209">
            <v>14.723926380368098</v>
          </cell>
        </row>
        <row r="210">
          <cell r="A210">
            <v>50000049</v>
          </cell>
          <cell r="B210" t="str">
            <v>Бактериологическое исследование воды на споры сульфитредуцирующих клостридий</v>
          </cell>
          <cell r="C210">
            <v>156</v>
          </cell>
          <cell r="D210">
            <v>0.57999999999999996</v>
          </cell>
          <cell r="E210">
            <v>215.99086319999998</v>
          </cell>
          <cell r="F210">
            <v>13.71</v>
          </cell>
          <cell r="G210">
            <v>229.70086319999999</v>
          </cell>
          <cell r="H210">
            <v>78.098293487999996</v>
          </cell>
          <cell r="I210">
            <v>307.79915668799998</v>
          </cell>
          <cell r="J210">
            <v>46.169873503199995</v>
          </cell>
          <cell r="K210">
            <v>353.96903019119998</v>
          </cell>
          <cell r="L210">
            <v>424.76283622943998</v>
          </cell>
          <cell r="M210">
            <v>177</v>
          </cell>
          <cell r="N210"/>
          <cell r="O210">
            <v>13.461538461538462</v>
          </cell>
        </row>
        <row r="211">
          <cell r="A211">
            <v>50001122</v>
          </cell>
          <cell r="B211" t="str">
            <v>Бактериологическое исследование воды на синегнойную палочку Ps.aeruginosa.</v>
          </cell>
          <cell r="C211">
            <v>543</v>
          </cell>
          <cell r="D211">
            <v>2.58</v>
          </cell>
          <cell r="E211">
            <v>960.7869432</v>
          </cell>
          <cell r="F211">
            <v>8.0274000000000001</v>
          </cell>
          <cell r="G211">
            <v>968.81434319999994</v>
          </cell>
          <cell r="H211">
            <v>329.39687668800002</v>
          </cell>
          <cell r="I211">
            <v>1298.211219888</v>
          </cell>
          <cell r="J211">
            <v>194.73168298319999</v>
          </cell>
          <cell r="K211">
            <v>1492.9429028712</v>
          </cell>
          <cell r="L211">
            <v>1791.53148344544</v>
          </cell>
          <cell r="M211">
            <v>624</v>
          </cell>
          <cell r="N211"/>
          <cell r="O211">
            <v>14.917127071823206</v>
          </cell>
        </row>
        <row r="212">
          <cell r="A212">
            <v>50001134</v>
          </cell>
          <cell r="B212" t="str">
            <v>Бактериологическое исследование воды на ОМЧ 37°С</v>
          </cell>
          <cell r="C212">
            <v>156</v>
          </cell>
          <cell r="D212">
            <v>0.5</v>
          </cell>
          <cell r="E212">
            <v>186.19901999999999</v>
          </cell>
          <cell r="F212">
            <v>7.5174000000000003</v>
          </cell>
          <cell r="G212">
            <v>193.71642</v>
          </cell>
          <cell r="H212">
            <v>65.863582800000003</v>
          </cell>
          <cell r="I212">
            <v>259.58000279999999</v>
          </cell>
          <cell r="J212">
            <v>38.937000419999997</v>
          </cell>
          <cell r="K212">
            <v>298.51700321999999</v>
          </cell>
          <cell r="L212">
            <v>358.22040386399999</v>
          </cell>
          <cell r="M212">
            <v>177</v>
          </cell>
          <cell r="N212"/>
          <cell r="O212">
            <v>13.461538461538462</v>
          </cell>
        </row>
        <row r="213">
          <cell r="A213">
            <v>50001139</v>
          </cell>
          <cell r="B213" t="str">
            <v>Бактериологическое исследование воды на ОМЧ 22°С</v>
          </cell>
          <cell r="C213">
            <v>156</v>
          </cell>
          <cell r="D213">
            <v>0.57999999999999996</v>
          </cell>
          <cell r="E213">
            <v>215.99086319999998</v>
          </cell>
          <cell r="F213">
            <v>7.5174000000000003</v>
          </cell>
          <cell r="G213">
            <v>223.50826319999999</v>
          </cell>
          <cell r="H213">
            <v>75.992809488000006</v>
          </cell>
          <cell r="I213">
            <v>299.50107268800002</v>
          </cell>
          <cell r="J213">
            <v>44.925160903200002</v>
          </cell>
          <cell r="K213">
            <v>344.4262335912</v>
          </cell>
          <cell r="L213">
            <v>413.31148030944001</v>
          </cell>
          <cell r="M213">
            <v>177</v>
          </cell>
          <cell r="N213"/>
          <cell r="O213">
            <v>13.461538461538462</v>
          </cell>
        </row>
        <row r="214">
          <cell r="A214">
            <v>50001088</v>
          </cell>
          <cell r="B214" t="str">
            <v>Бактериологическое исследование воды на возбудители кишечных инфекций бактериальной природы</v>
          </cell>
          <cell r="C214">
            <v>1005</v>
          </cell>
          <cell r="D214">
            <v>3.54</v>
          </cell>
          <cell r="E214">
            <v>1318.2890616</v>
          </cell>
          <cell r="F214">
            <v>35.965199999999996</v>
          </cell>
          <cell r="G214">
            <v>1354.2542616000001</v>
          </cell>
          <cell r="H214">
            <v>460.44644894400005</v>
          </cell>
          <cell r="I214">
            <v>1814.7007105440002</v>
          </cell>
          <cell r="J214">
            <v>272.20510658160003</v>
          </cell>
          <cell r="K214">
            <v>2086.9058171256002</v>
          </cell>
          <cell r="L214">
            <v>2504.2869805507203</v>
          </cell>
          <cell r="M214">
            <v>1155</v>
          </cell>
          <cell r="N214"/>
          <cell r="O214">
            <v>14.925373134328357</v>
          </cell>
        </row>
        <row r="215">
          <cell r="A215">
            <v>50000140</v>
          </cell>
          <cell r="B215" t="str">
            <v>Бактериологическое исследование воды на Staphylococcus aureus</v>
          </cell>
          <cell r="C215">
            <v>201</v>
          </cell>
          <cell r="D215">
            <v>3.13</v>
          </cell>
          <cell r="E215">
            <v>1165.6058651999999</v>
          </cell>
          <cell r="F215">
            <v>34.445400000000006</v>
          </cell>
          <cell r="G215">
            <v>1200.0512652</v>
          </cell>
          <cell r="H215">
            <v>408.01743016800003</v>
          </cell>
          <cell r="I215">
            <v>1608.0686953680001</v>
          </cell>
          <cell r="J215">
            <v>241.2103043052</v>
          </cell>
          <cell r="K215">
            <v>1849.2789996732001</v>
          </cell>
          <cell r="L215">
            <v>2219.1347996078403</v>
          </cell>
          <cell r="M215">
            <v>231</v>
          </cell>
          <cell r="N215"/>
          <cell r="O215">
            <v>14.925373134328357</v>
          </cell>
        </row>
        <row r="216">
          <cell r="A216">
            <v>50001133</v>
          </cell>
          <cell r="B216" t="str">
            <v>Бактериологическое исследование воды на легионеллы.</v>
          </cell>
          <cell r="C216">
            <v>2553</v>
          </cell>
          <cell r="D216">
            <v>1.21</v>
          </cell>
          <cell r="E216">
            <v>450.60162839999998</v>
          </cell>
          <cell r="F216">
            <v>592.41599999999994</v>
          </cell>
          <cell r="G216">
            <v>1043.0176283999999</v>
          </cell>
          <cell r="H216">
            <v>354.62599365599999</v>
          </cell>
          <cell r="I216">
            <v>1397.6436220559999</v>
          </cell>
          <cell r="J216">
            <v>209.64654330839997</v>
          </cell>
          <cell r="K216">
            <v>1607.2901653643999</v>
          </cell>
          <cell r="L216">
            <v>1928.7481984372798</v>
          </cell>
          <cell r="M216">
            <v>2934</v>
          </cell>
          <cell r="N216"/>
          <cell r="O216">
            <v>14.923619271445359</v>
          </cell>
        </row>
        <row r="217">
          <cell r="A217">
            <v>50000174</v>
          </cell>
          <cell r="B217" t="str">
            <v>Бактериологическое исследование почвы и песка.</v>
          </cell>
          <cell r="C217">
            <v>1194</v>
          </cell>
          <cell r="D217">
            <v>3.58</v>
          </cell>
          <cell r="E217">
            <v>1333.1849832</v>
          </cell>
          <cell r="F217">
            <v>70.6554</v>
          </cell>
          <cell r="G217">
            <v>1403.8403832000001</v>
          </cell>
          <cell r="H217">
            <v>477.30573028800006</v>
          </cell>
          <cell r="I217">
            <v>1881.1461134880001</v>
          </cell>
          <cell r="J217">
            <v>282.17191702320002</v>
          </cell>
          <cell r="K217">
            <v>2163.3180305112</v>
          </cell>
          <cell r="L217">
            <v>2595.9816366134401</v>
          </cell>
          <cell r="M217">
            <v>1371</v>
          </cell>
          <cell r="N217"/>
          <cell r="O217">
            <v>14.824120603015075</v>
          </cell>
        </row>
        <row r="218">
          <cell r="A218">
            <v>50000051</v>
          </cell>
          <cell r="B218" t="str">
            <v>Бактериологическое исследование воды на энтерококки (фекальные стрептококки)</v>
          </cell>
          <cell r="C218">
            <v>213</v>
          </cell>
          <cell r="D218">
            <v>1</v>
          </cell>
          <cell r="E218">
            <v>372.39803999999998</v>
          </cell>
          <cell r="F218">
            <v>32.04</v>
          </cell>
          <cell r="G218">
            <v>404.43804</v>
          </cell>
          <cell r="H218">
            <v>137.50893360000001</v>
          </cell>
          <cell r="I218">
            <v>541.94697359999998</v>
          </cell>
          <cell r="J218">
            <v>81.292046039999988</v>
          </cell>
          <cell r="K218">
            <v>623.23901963999992</v>
          </cell>
          <cell r="L218">
            <v>747.88682356799984</v>
          </cell>
          <cell r="M218">
            <v>243</v>
          </cell>
          <cell r="N218"/>
          <cell r="O218">
            <v>14.084507042253522</v>
          </cell>
        </row>
        <row r="219">
          <cell r="A219">
            <v>50000052</v>
          </cell>
          <cell r="B219" t="str">
            <v>Бактериологическое исследование воды  на E.сoli/БГКП</v>
          </cell>
          <cell r="C219">
            <v>156</v>
          </cell>
          <cell r="D219">
            <v>0.55000000000000004</v>
          </cell>
          <cell r="E219">
            <v>204.81892200000001</v>
          </cell>
          <cell r="F219">
            <v>32.04</v>
          </cell>
          <cell r="G219">
            <v>236.85892200000001</v>
          </cell>
          <cell r="H219">
            <v>80.53203348000001</v>
          </cell>
          <cell r="I219">
            <v>317.39095548</v>
          </cell>
          <cell r="J219">
            <v>47.608643321999999</v>
          </cell>
          <cell r="K219">
            <v>364.99959880199998</v>
          </cell>
          <cell r="L219">
            <v>437.99951856239994</v>
          </cell>
          <cell r="M219">
            <v>177</v>
          </cell>
          <cell r="N219"/>
          <cell r="O219">
            <v>13.461538461538462</v>
          </cell>
        </row>
        <row r="220">
          <cell r="A220">
            <v>50000083</v>
          </cell>
          <cell r="B220" t="str">
            <v>Бактериологическое исследование питьевой воды (на 4 показателя)</v>
          </cell>
          <cell r="C220">
            <v>882</v>
          </cell>
          <cell r="D220">
            <v>1.38</v>
          </cell>
          <cell r="E220">
            <v>513.90929519999997</v>
          </cell>
          <cell r="F220">
            <v>32.04</v>
          </cell>
          <cell r="G220">
            <v>545.94929519999994</v>
          </cell>
          <cell r="H220">
            <v>185.622760368</v>
          </cell>
          <cell r="I220">
            <v>731.572055568</v>
          </cell>
          <cell r="J220">
            <v>109.73580833519999</v>
          </cell>
          <cell r="K220">
            <v>841.30786390319997</v>
          </cell>
          <cell r="L220">
            <v>1009.56943668384</v>
          </cell>
          <cell r="M220">
            <v>1014</v>
          </cell>
          <cell r="N220"/>
          <cell r="O220">
            <v>14.965986394557824</v>
          </cell>
        </row>
        <row r="221">
          <cell r="A221" t="str">
            <v>50 000 084</v>
          </cell>
          <cell r="B221" t="str">
            <v>Бактериологическое исследование воды плавательных бассейнов (на 5 показателей)</v>
          </cell>
          <cell r="C221">
            <v>1482</v>
          </cell>
          <cell r="D221">
            <v>1.38</v>
          </cell>
          <cell r="E221">
            <v>513.90929519999997</v>
          </cell>
          <cell r="F221">
            <v>32.04</v>
          </cell>
          <cell r="G221">
            <v>545.94929519999994</v>
          </cell>
          <cell r="H221">
            <v>185.622760368</v>
          </cell>
          <cell r="I221">
            <v>731.572055568</v>
          </cell>
          <cell r="J221">
            <v>109.73580833519999</v>
          </cell>
          <cell r="K221">
            <v>841.30786390319997</v>
          </cell>
          <cell r="L221">
            <v>1009.56943668384</v>
          </cell>
          <cell r="M221">
            <v>1704</v>
          </cell>
          <cell r="N221"/>
          <cell r="O221">
            <v>14.979757085020243</v>
          </cell>
        </row>
        <row r="222">
          <cell r="A222" t="str">
            <v>50 000 085</v>
          </cell>
          <cell r="B222" t="str">
            <v>Бактериологическое исследование воды поверхностных водоемов, сточной воды (на  4 показателя)</v>
          </cell>
          <cell r="C222">
            <v>1221</v>
          </cell>
          <cell r="D222">
            <v>1.38</v>
          </cell>
          <cell r="E222">
            <v>513.90929519999997</v>
          </cell>
          <cell r="F222">
            <v>32.04</v>
          </cell>
          <cell r="G222">
            <v>545.94929519999994</v>
          </cell>
          <cell r="H222">
            <v>185.622760368</v>
          </cell>
          <cell r="I222">
            <v>731.572055568</v>
          </cell>
          <cell r="J222">
            <v>109.73580833519999</v>
          </cell>
          <cell r="K222">
            <v>841.30786390319997</v>
          </cell>
          <cell r="L222">
            <v>1009.56943668384</v>
          </cell>
          <cell r="M222">
            <v>1404</v>
          </cell>
          <cell r="N222"/>
          <cell r="O222">
            <v>14.987714987714988</v>
          </cell>
        </row>
        <row r="223">
          <cell r="A223">
            <v>50001135</v>
          </cell>
          <cell r="B223" t="str">
            <v>Бактериологическое исследование воды питьевой, расфасованной в емкости на ОКБ, ТКБ, ГКБ</v>
          </cell>
          <cell r="C223">
            <v>189</v>
          </cell>
          <cell r="D223">
            <v>0.5</v>
          </cell>
          <cell r="E223">
            <v>186.19901999999999</v>
          </cell>
          <cell r="F223">
            <v>13.5252</v>
          </cell>
          <cell r="G223">
            <v>199.72422</v>
          </cell>
          <cell r="H223">
            <v>67.906234800000007</v>
          </cell>
          <cell r="I223">
            <v>267.6304548</v>
          </cell>
          <cell r="J223">
            <v>40.144568219999996</v>
          </cell>
          <cell r="K223">
            <v>307.77502301999999</v>
          </cell>
          <cell r="L223">
            <v>369.33002762399997</v>
          </cell>
          <cell r="M223">
            <v>216</v>
          </cell>
          <cell r="N223"/>
          <cell r="O223">
            <v>14.285714285714285</v>
          </cell>
        </row>
        <row r="224">
          <cell r="A224">
            <v>50000257</v>
          </cell>
          <cell r="B224" t="str">
            <v>Бактериологическое исследование воды на C.albicans</v>
          </cell>
          <cell r="C224">
            <v>255</v>
          </cell>
          <cell r="D224">
            <v>0.5</v>
          </cell>
          <cell r="E224">
            <v>186.19901999999999</v>
          </cell>
          <cell r="F224">
            <v>36.81</v>
          </cell>
          <cell r="G224">
            <v>223.00901999999999</v>
          </cell>
          <cell r="H224">
            <v>75.823066800000007</v>
          </cell>
          <cell r="I224">
            <v>298.83208680000001</v>
          </cell>
          <cell r="J224">
            <v>44.824813020000001</v>
          </cell>
          <cell r="K224">
            <v>343.65689982000004</v>
          </cell>
          <cell r="L224">
            <v>412.38827978400002</v>
          </cell>
          <cell r="M224">
            <v>291</v>
          </cell>
          <cell r="N224"/>
          <cell r="O224">
            <v>14.117647058823529</v>
          </cell>
        </row>
        <row r="225">
          <cell r="A225" t="str">
            <v>Воздух</v>
          </cell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>
            <v>0</v>
          </cell>
          <cell r="N225"/>
          <cell r="O225"/>
        </row>
        <row r="226">
          <cell r="A226">
            <v>50000224</v>
          </cell>
          <cell r="B226" t="str">
            <v>Бактериологическое исследование воздуха закрытых помещений на общее микробное число (ОМЧ).</v>
          </cell>
          <cell r="C226">
            <v>132</v>
          </cell>
          <cell r="D226">
            <v>0.57999999999999996</v>
          </cell>
          <cell r="E226">
            <v>215.99086319999998</v>
          </cell>
          <cell r="F226">
            <v>7.37</v>
          </cell>
          <cell r="G226">
            <v>223.36086319999998</v>
          </cell>
          <cell r="H226">
            <v>75.942693488000003</v>
          </cell>
          <cell r="I226">
            <v>299.30355668799996</v>
          </cell>
          <cell r="J226">
            <v>44.895533503199992</v>
          </cell>
          <cell r="K226">
            <v>344.19909019119996</v>
          </cell>
          <cell r="L226">
            <v>413.03890822943993</v>
          </cell>
          <cell r="M226">
            <v>150</v>
          </cell>
          <cell r="N226"/>
          <cell r="O226">
            <v>13.636363636363635</v>
          </cell>
        </row>
        <row r="227">
          <cell r="A227">
            <v>50000225</v>
          </cell>
          <cell r="B227" t="str">
            <v>Бактериологическое исследование воздуха закрытых помещений на S.aureus.</v>
          </cell>
          <cell r="C227">
            <v>168</v>
          </cell>
          <cell r="D227">
            <v>0.57999999999999996</v>
          </cell>
          <cell r="E227">
            <v>215.99086319999998</v>
          </cell>
          <cell r="F227">
            <v>10.1388</v>
          </cell>
          <cell r="G227">
            <v>226.12966319999998</v>
          </cell>
          <cell r="H227">
            <v>76.884085487999997</v>
          </cell>
          <cell r="I227">
            <v>303.01374868799996</v>
          </cell>
          <cell r="J227">
            <v>45.452062303199995</v>
          </cell>
          <cell r="K227">
            <v>348.46581099119999</v>
          </cell>
          <cell r="L227">
            <v>418.15897318943996</v>
          </cell>
          <cell r="M227">
            <v>192</v>
          </cell>
          <cell r="N227"/>
          <cell r="O227">
            <v>14.285714285714285</v>
          </cell>
        </row>
        <row r="228">
          <cell r="A228">
            <v>50000226</v>
          </cell>
          <cell r="B228" t="str">
            <v>Бактериологическое исследование воздуха закрытых помещений на плесневые грибы и дрожжи.</v>
          </cell>
          <cell r="C228">
            <v>132</v>
          </cell>
          <cell r="D228">
            <v>0.57999999999999996</v>
          </cell>
          <cell r="E228">
            <v>215.99086319999998</v>
          </cell>
          <cell r="F228">
            <v>5.62</v>
          </cell>
          <cell r="G228">
            <v>221.61086319999998</v>
          </cell>
          <cell r="H228">
            <v>75.347693488000004</v>
          </cell>
          <cell r="I228">
            <v>296.95855668799999</v>
          </cell>
          <cell r="J228">
            <v>44.543783503199997</v>
          </cell>
          <cell r="K228">
            <v>341.50234019120001</v>
          </cell>
          <cell r="L228">
            <v>409.80280822944002</v>
          </cell>
          <cell r="M228">
            <v>150</v>
          </cell>
          <cell r="N228"/>
          <cell r="O228">
            <v>13.636363636363635</v>
          </cell>
        </row>
        <row r="229">
          <cell r="A229">
            <v>50000227</v>
          </cell>
          <cell r="B229" t="str">
            <v>Бактериологическое исследование воздуха холодильных камер на плесень</v>
          </cell>
          <cell r="C229">
            <v>579</v>
          </cell>
          <cell r="D229">
            <v>0.57999999999999996</v>
          </cell>
          <cell r="E229">
            <v>215.99086319999998</v>
          </cell>
          <cell r="F229">
            <v>13.7088</v>
          </cell>
          <cell r="G229">
            <v>229.69966319999997</v>
          </cell>
          <cell r="H229">
            <v>78.097885488000003</v>
          </cell>
          <cell r="I229">
            <v>307.79754868800001</v>
          </cell>
          <cell r="J229">
            <v>46.169632303199997</v>
          </cell>
          <cell r="K229">
            <v>353.9671809912</v>
          </cell>
          <cell r="L229">
            <v>424.76061718943998</v>
          </cell>
          <cell r="M229">
            <v>663</v>
          </cell>
          <cell r="N229"/>
          <cell r="O229">
            <v>14.507772020725387</v>
          </cell>
        </row>
        <row r="230">
          <cell r="A230" t="str">
            <v>Лекарственные формы, парфюмерно-косметическая продукция, средства личной гигиены</v>
          </cell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>
            <v>0</v>
          </cell>
          <cell r="N230"/>
          <cell r="O230"/>
        </row>
        <row r="231">
          <cell r="A231">
            <v>50000147</v>
          </cell>
          <cell r="B231" t="str">
            <v>Бактериологическое исследование лекарственных форм на стерильность.</v>
          </cell>
          <cell r="C231">
            <v>282</v>
          </cell>
          <cell r="D231">
            <v>1.21</v>
          </cell>
          <cell r="E231">
            <v>450.60162839999998</v>
          </cell>
          <cell r="F231">
            <v>8.8842000000000017</v>
          </cell>
          <cell r="G231">
            <v>459.4858284</v>
          </cell>
          <cell r="H231">
            <v>156.22518165600002</v>
          </cell>
          <cell r="I231">
            <v>615.71101005600008</v>
          </cell>
          <cell r="J231">
            <v>92.356651508400006</v>
          </cell>
          <cell r="K231">
            <v>708.06766156440005</v>
          </cell>
          <cell r="L231">
            <v>849.68119387728007</v>
          </cell>
          <cell r="M231">
            <v>324</v>
          </cell>
          <cell r="N231"/>
          <cell r="O231">
            <v>14.893617021276595</v>
          </cell>
        </row>
        <row r="232">
          <cell r="A232">
            <v>50001094</v>
          </cell>
          <cell r="B232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32">
            <v>489</v>
          </cell>
          <cell r="D232">
            <v>2.63</v>
          </cell>
          <cell r="E232">
            <v>979.40684519999991</v>
          </cell>
          <cell r="F232">
            <v>21.83</v>
          </cell>
          <cell r="G232">
            <v>1001.2368451999999</v>
          </cell>
          <cell r="H232">
            <v>340.42052736800002</v>
          </cell>
          <cell r="I232">
            <v>1341.657372568</v>
          </cell>
          <cell r="J232">
            <v>201.24860588519999</v>
          </cell>
          <cell r="K232">
            <v>1542.9059784532001</v>
          </cell>
          <cell r="L232">
            <v>1851.4871741438401</v>
          </cell>
          <cell r="M232">
            <v>561</v>
          </cell>
          <cell r="N232"/>
          <cell r="O232">
            <v>14.723926380368098</v>
          </cell>
        </row>
        <row r="233">
          <cell r="A233">
            <v>50001118</v>
          </cell>
          <cell r="B233" t="str">
            <v>Бактериологическое исследование на пирогенообразующие микроорганизмы</v>
          </cell>
          <cell r="C233">
            <v>690</v>
          </cell>
          <cell r="D233">
            <v>0.38</v>
          </cell>
          <cell r="E233">
            <v>141.51125519999999</v>
          </cell>
          <cell r="F233">
            <v>7.5174000000000003</v>
          </cell>
          <cell r="G233">
            <v>149.0286552</v>
          </cell>
          <cell r="H233">
            <v>50.669742768000006</v>
          </cell>
          <cell r="I233">
            <v>199.69839796799999</v>
          </cell>
          <cell r="J233">
            <v>29.954759695199996</v>
          </cell>
          <cell r="K233">
            <v>229.65315766319998</v>
          </cell>
          <cell r="L233">
            <v>275.58378919583998</v>
          </cell>
          <cell r="M233">
            <v>792</v>
          </cell>
          <cell r="N233"/>
          <cell r="O233">
            <v>14.782608695652174</v>
          </cell>
        </row>
        <row r="234">
          <cell r="A234">
            <v>50001119</v>
          </cell>
          <cell r="B234" t="str">
            <v>Бактериологическое исследование воды очищенной по фармакопее</v>
          </cell>
          <cell r="C234">
            <v>1221</v>
          </cell>
          <cell r="D234">
            <v>1.58</v>
          </cell>
          <cell r="E234">
            <v>588.38890319999996</v>
          </cell>
          <cell r="F234">
            <v>19.992000000000001</v>
          </cell>
          <cell r="G234">
            <v>608.38090319999992</v>
          </cell>
          <cell r="H234">
            <v>206.849507088</v>
          </cell>
          <cell r="I234">
            <v>815.23041028799992</v>
          </cell>
          <cell r="J234">
            <v>122.28456154319998</v>
          </cell>
          <cell r="K234">
            <v>937.51497183119989</v>
          </cell>
          <cell r="L234">
            <v>1125.0179661974398</v>
          </cell>
          <cell r="M234">
            <v>1404</v>
          </cell>
          <cell r="N234"/>
          <cell r="O234">
            <v>14.987714987714988</v>
          </cell>
        </row>
        <row r="235">
          <cell r="A235">
            <v>50000064</v>
          </cell>
          <cell r="B235" t="str">
            <v>Бактериологическое исследование воды для инъекций  и воды для гемодиализа по фармакопее</v>
          </cell>
          <cell r="C235">
            <v>1221</v>
          </cell>
          <cell r="D235">
            <v>1.58</v>
          </cell>
          <cell r="E235">
            <v>588.38890319999996</v>
          </cell>
          <cell r="F235">
            <v>19.989999999999998</v>
          </cell>
          <cell r="G235">
            <v>608.37890319999997</v>
          </cell>
          <cell r="H235">
            <v>206.84882708800001</v>
          </cell>
          <cell r="I235">
            <v>815.22773028799998</v>
          </cell>
          <cell r="J235">
            <v>122.28415954319999</v>
          </cell>
          <cell r="K235">
            <v>937.51188983119994</v>
          </cell>
          <cell r="L235">
            <v>1125.01426779744</v>
          </cell>
          <cell r="M235">
            <v>1404</v>
          </cell>
          <cell r="N235"/>
          <cell r="O235">
            <v>14.987714987714988</v>
          </cell>
        </row>
        <row r="236">
          <cell r="A236">
            <v>50001120</v>
          </cell>
          <cell r="B236" t="str">
            <v>Бактериологическое исследование лекарственных препаратов на микробиологическую чистоту</v>
          </cell>
          <cell r="C236">
            <v>1164</v>
          </cell>
          <cell r="D236">
            <v>3.13</v>
          </cell>
          <cell r="E236">
            <v>1165.6058651999999</v>
          </cell>
          <cell r="F236">
            <v>47.042400000000001</v>
          </cell>
          <cell r="G236">
            <v>1212.6482652</v>
          </cell>
          <cell r="H236">
            <v>412.30041016800004</v>
          </cell>
          <cell r="I236">
            <v>1624.9486753680001</v>
          </cell>
          <cell r="J236">
            <v>243.74230130519999</v>
          </cell>
          <cell r="K236">
            <v>1868.6909766732001</v>
          </cell>
          <cell r="L236">
            <v>2242.42917200784</v>
          </cell>
          <cell r="M236">
            <v>1338</v>
          </cell>
          <cell r="N236"/>
          <cell r="O236">
            <v>14.948453608247423</v>
          </cell>
        </row>
        <row r="237">
          <cell r="A237">
            <v>50000175</v>
          </cell>
          <cell r="B237" t="str">
            <v>Бактериологическое исследование лечебной грязи.</v>
          </cell>
          <cell r="C237">
            <v>1185</v>
          </cell>
          <cell r="D237">
            <v>3.96</v>
          </cell>
          <cell r="E237">
            <v>1474.6962383999999</v>
          </cell>
          <cell r="F237">
            <v>27.5808</v>
          </cell>
          <cell r="G237">
            <v>1502.2770383999998</v>
          </cell>
          <cell r="H237">
            <v>510.77419305599994</v>
          </cell>
          <cell r="I237">
            <v>2013.0512314559996</v>
          </cell>
          <cell r="J237">
            <v>301.95768471839995</v>
          </cell>
          <cell r="K237">
            <v>2315.0089161743995</v>
          </cell>
          <cell r="L237">
            <v>2778.0106994092794</v>
          </cell>
          <cell r="M237">
            <v>1362</v>
          </cell>
          <cell r="N237"/>
          <cell r="O237">
            <v>14.936708860759493</v>
          </cell>
        </row>
        <row r="238">
          <cell r="A238">
            <v>50000005</v>
          </cell>
          <cell r="B238" t="str">
            <v>Бактериологическое исследование средств личной гигиены</v>
          </cell>
          <cell r="C238">
            <v>3096</v>
          </cell>
          <cell r="D238">
            <v>2.88</v>
          </cell>
          <cell r="E238">
            <v>1072.5063551999999</v>
          </cell>
          <cell r="F238">
            <v>652.13700000000006</v>
          </cell>
          <cell r="G238">
            <v>1724.6433551999999</v>
          </cell>
          <cell r="H238">
            <v>586.37874076799994</v>
          </cell>
          <cell r="I238">
            <v>2311.022095968</v>
          </cell>
          <cell r="J238">
            <v>346.65331439519997</v>
          </cell>
          <cell r="K238">
            <v>2657.6754103632002</v>
          </cell>
          <cell r="L238">
            <v>3189.21049243584</v>
          </cell>
          <cell r="M238">
            <v>3558</v>
          </cell>
          <cell r="N238"/>
          <cell r="O238">
            <v>14.922480620155037</v>
          </cell>
        </row>
        <row r="239">
          <cell r="A239">
            <v>50001130</v>
          </cell>
          <cell r="B239" t="str">
            <v>Бактериологическое исследование парфюмерно-косметической продукции.</v>
          </cell>
          <cell r="C239">
            <v>3096</v>
          </cell>
          <cell r="D239">
            <v>2.88</v>
          </cell>
          <cell r="E239">
            <v>1072.5063551999999</v>
          </cell>
          <cell r="F239">
            <v>652.13700000000006</v>
          </cell>
          <cell r="G239">
            <v>1724.6433551999999</v>
          </cell>
          <cell r="H239">
            <v>586.37874076799994</v>
          </cell>
          <cell r="I239">
            <v>2311.022095968</v>
          </cell>
          <cell r="J239">
            <v>346.65331439519997</v>
          </cell>
          <cell r="K239">
            <v>2657.6754103632002</v>
          </cell>
          <cell r="L239">
            <v>3189.21049243584</v>
          </cell>
          <cell r="M239">
            <v>3558</v>
          </cell>
          <cell r="N239"/>
          <cell r="O239">
            <v>14.922480620155037</v>
          </cell>
        </row>
        <row r="240">
          <cell r="A240">
            <v>50000020</v>
          </cell>
          <cell r="B240" t="str">
            <v>Бактериологическое исследование игрушек</v>
          </cell>
          <cell r="C240">
            <v>1911</v>
          </cell>
          <cell r="D240">
            <v>2.88</v>
          </cell>
          <cell r="E240">
            <v>1072.5063551999999</v>
          </cell>
          <cell r="F240">
            <v>346.13700000000006</v>
          </cell>
          <cell r="G240">
            <v>1418.6433551999999</v>
          </cell>
          <cell r="H240">
            <v>482.33874076799998</v>
          </cell>
          <cell r="I240">
            <v>1900.9820959679998</v>
          </cell>
          <cell r="J240">
            <v>285.14731439519994</v>
          </cell>
          <cell r="K240">
            <v>2186.1294103631999</v>
          </cell>
          <cell r="L240">
            <v>2623.3552924358396</v>
          </cell>
          <cell r="M240">
            <v>2196</v>
          </cell>
          <cell r="N240"/>
          <cell r="O240">
            <v>14.913657770800629</v>
          </cell>
        </row>
        <row r="241">
          <cell r="A241" t="str">
            <v>Смывы с объектов внешней среды</v>
          </cell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>
            <v>0</v>
          </cell>
          <cell r="N241"/>
          <cell r="O241"/>
        </row>
        <row r="242">
          <cell r="A242">
            <v>50000126</v>
          </cell>
          <cell r="B242" t="str">
            <v>Бактериологическое исследование смывов на БГКП</v>
          </cell>
          <cell r="C242">
            <v>153</v>
          </cell>
          <cell r="D242">
            <v>0.38</v>
          </cell>
          <cell r="E242">
            <v>141.51125519999999</v>
          </cell>
          <cell r="F242">
            <v>12.17</v>
          </cell>
          <cell r="G242">
            <v>153.68125519999998</v>
          </cell>
          <cell r="H242">
            <v>52.251626767999994</v>
          </cell>
          <cell r="I242">
            <v>205.93288196799998</v>
          </cell>
          <cell r="J242">
            <v>30.889932295199994</v>
          </cell>
          <cell r="K242">
            <v>236.82281426319997</v>
          </cell>
          <cell r="L242">
            <v>284.18737711583998</v>
          </cell>
          <cell r="M242">
            <v>174</v>
          </cell>
          <cell r="N242"/>
          <cell r="O242">
            <v>13.725490196078432</v>
          </cell>
        </row>
        <row r="243">
          <cell r="A243">
            <v>50000130</v>
          </cell>
          <cell r="B243" t="str">
            <v>Бактериологическое исследование смывов на ОКБ</v>
          </cell>
          <cell r="C243">
            <v>153</v>
          </cell>
          <cell r="D243">
            <v>0.38</v>
          </cell>
          <cell r="E243">
            <v>141.51125519999999</v>
          </cell>
          <cell r="F243">
            <v>12.17</v>
          </cell>
          <cell r="G243">
            <v>153.68125519999998</v>
          </cell>
          <cell r="H243">
            <v>52.251626767999994</v>
          </cell>
          <cell r="I243">
            <v>205.93288196799998</v>
          </cell>
          <cell r="J243">
            <v>30.889932295199994</v>
          </cell>
          <cell r="K243">
            <v>236.82281426319997</v>
          </cell>
          <cell r="L243">
            <v>284.18737711583998</v>
          </cell>
          <cell r="M243">
            <v>174</v>
          </cell>
          <cell r="N243"/>
          <cell r="O243">
            <v>13.725490196078432</v>
          </cell>
        </row>
        <row r="244">
          <cell r="A244">
            <v>50000131</v>
          </cell>
          <cell r="B244" t="str">
            <v>Бактериологическое исследование смывов на энтеробактерии</v>
          </cell>
          <cell r="C244">
            <v>153</v>
          </cell>
          <cell r="D244">
            <v>0.38</v>
          </cell>
          <cell r="E244">
            <v>141.51125519999999</v>
          </cell>
          <cell r="F244">
            <v>12.17</v>
          </cell>
          <cell r="G244">
            <v>153.68125519999998</v>
          </cell>
          <cell r="H244">
            <v>52.251626767999994</v>
          </cell>
          <cell r="I244">
            <v>205.93288196799998</v>
          </cell>
          <cell r="J244">
            <v>30.889932295199994</v>
          </cell>
          <cell r="K244">
            <v>236.82281426319997</v>
          </cell>
          <cell r="L244">
            <v>284.18737711583998</v>
          </cell>
          <cell r="M244">
            <v>174</v>
          </cell>
          <cell r="N244"/>
          <cell r="O244">
            <v>13.725490196078432</v>
          </cell>
        </row>
        <row r="245">
          <cell r="A245">
            <v>50000171</v>
          </cell>
          <cell r="B245" t="str">
            <v>Бактериологическое исследование смывов на стафилококк S.aureus.</v>
          </cell>
          <cell r="C245">
            <v>234</v>
          </cell>
          <cell r="D245">
            <v>0.71</v>
          </cell>
          <cell r="E245">
            <v>264.40260840000002</v>
          </cell>
          <cell r="F245">
            <v>23.245799999999999</v>
          </cell>
          <cell r="G245">
            <v>287.64840839999999</v>
          </cell>
          <cell r="H245">
            <v>97.800458856000006</v>
          </cell>
          <cell r="I245">
            <v>385.44886725599997</v>
          </cell>
          <cell r="J245">
            <v>57.817330088399991</v>
          </cell>
          <cell r="K245">
            <v>443.26619734439998</v>
          </cell>
          <cell r="L245">
            <v>531.91943681327996</v>
          </cell>
          <cell r="M245">
            <v>267</v>
          </cell>
          <cell r="N245"/>
          <cell r="O245">
            <v>14.102564102564102</v>
          </cell>
        </row>
        <row r="246">
          <cell r="A246">
            <v>50000164</v>
          </cell>
          <cell r="B246" t="str">
            <v>Бактериологическое исследование смывов на патогенную микрофлору</v>
          </cell>
          <cell r="C246">
            <v>489</v>
          </cell>
          <cell r="D246">
            <v>1.54</v>
          </cell>
          <cell r="E246">
            <v>573.49298160000001</v>
          </cell>
          <cell r="F246">
            <v>24.051599999999997</v>
          </cell>
          <cell r="G246">
            <v>597.54458160000001</v>
          </cell>
          <cell r="H246">
            <v>203.16515774400003</v>
          </cell>
          <cell r="I246">
            <v>800.70973934400001</v>
          </cell>
          <cell r="J246">
            <v>120.1064609016</v>
          </cell>
          <cell r="K246">
            <v>920.81620024560004</v>
          </cell>
          <cell r="L246">
            <v>1104.97944029472</v>
          </cell>
          <cell r="M246">
            <v>561</v>
          </cell>
          <cell r="N246"/>
          <cell r="O246">
            <v>14.723926380368098</v>
          </cell>
        </row>
        <row r="247">
          <cell r="A247">
            <v>50000165</v>
          </cell>
          <cell r="B247" t="str">
            <v>Бактериологическое исследование смывов на ОМЧ (КМАФАнМ, МАФАМ).</v>
          </cell>
          <cell r="C247">
            <v>150</v>
          </cell>
          <cell r="D247">
            <v>0.42</v>
          </cell>
          <cell r="E247">
            <v>156.40717679999997</v>
          </cell>
          <cell r="F247">
            <v>7.6601999999999997</v>
          </cell>
          <cell r="G247">
            <v>164.06737679999998</v>
          </cell>
          <cell r="H247">
            <v>55.782908111999994</v>
          </cell>
          <cell r="I247">
            <v>219.85028491199998</v>
          </cell>
          <cell r="J247">
            <v>32.977542736799997</v>
          </cell>
          <cell r="K247">
            <v>252.82782764879997</v>
          </cell>
          <cell r="L247">
            <v>303.39339317855996</v>
          </cell>
          <cell r="M247">
            <v>168</v>
          </cell>
          <cell r="N247"/>
          <cell r="O247">
            <v>12</v>
          </cell>
        </row>
        <row r="248">
          <cell r="A248">
            <v>50001095</v>
          </cell>
          <cell r="B248" t="str">
            <v>Бактериологическое исследование смывов на дрожжи, плесень.</v>
          </cell>
          <cell r="C248">
            <v>234</v>
          </cell>
          <cell r="D248">
            <v>0.5</v>
          </cell>
          <cell r="E248">
            <v>186.19901999999999</v>
          </cell>
          <cell r="F248">
            <v>7.7826000000000004</v>
          </cell>
          <cell r="G248">
            <v>193.98161999999999</v>
          </cell>
          <cell r="H248">
            <v>65.953750800000009</v>
          </cell>
          <cell r="I248">
            <v>259.93537079999999</v>
          </cell>
          <cell r="J248">
            <v>38.990305619999994</v>
          </cell>
          <cell r="K248">
            <v>298.92567642</v>
          </cell>
          <cell r="L248">
            <v>358.71081170399998</v>
          </cell>
          <cell r="M248">
            <v>267</v>
          </cell>
          <cell r="N248"/>
          <cell r="O248">
            <v>14.102564102564102</v>
          </cell>
        </row>
        <row r="249">
          <cell r="A249">
            <v>50000172</v>
          </cell>
          <cell r="B249" t="str">
            <v>Бактериологическое исследование смывов на  протеи.</v>
          </cell>
          <cell r="C249">
            <v>159</v>
          </cell>
          <cell r="D249">
            <v>0.71</v>
          </cell>
          <cell r="E249">
            <v>264.40260840000002</v>
          </cell>
          <cell r="F249">
            <v>11.21</v>
          </cell>
          <cell r="G249">
            <v>275.6126084</v>
          </cell>
          <cell r="H249">
            <v>93.708286856000001</v>
          </cell>
          <cell r="I249">
            <v>369.32089525599997</v>
          </cell>
          <cell r="J249">
            <v>55.398134288399994</v>
          </cell>
          <cell r="K249">
            <v>424.71902954439997</v>
          </cell>
          <cell r="L249">
            <v>509.66283545327997</v>
          </cell>
          <cell r="M249">
            <v>180</v>
          </cell>
          <cell r="N249"/>
          <cell r="O249">
            <v>13.20754716981132</v>
          </cell>
        </row>
        <row r="250">
          <cell r="A250">
            <v>50001121</v>
          </cell>
          <cell r="B250" t="str">
            <v>Бактериологическое исследование смывов из холодильных камер на  плесень.</v>
          </cell>
          <cell r="C250">
            <v>246</v>
          </cell>
          <cell r="D250">
            <v>0.5</v>
          </cell>
          <cell r="E250">
            <v>186.19901999999999</v>
          </cell>
          <cell r="F250">
            <v>14.4534</v>
          </cell>
          <cell r="G250">
            <v>200.65241999999998</v>
          </cell>
          <cell r="H250">
            <v>68.221822799999998</v>
          </cell>
          <cell r="I250">
            <v>268.87424279999999</v>
          </cell>
          <cell r="J250">
            <v>40.33113642</v>
          </cell>
          <cell r="K250">
            <v>309.20537922</v>
          </cell>
          <cell r="L250">
            <v>371.04645506399999</v>
          </cell>
          <cell r="M250">
            <v>282</v>
          </cell>
          <cell r="N250"/>
          <cell r="O250">
            <v>14.634146341463413</v>
          </cell>
        </row>
        <row r="251">
          <cell r="A251">
            <v>50000223</v>
          </cell>
          <cell r="B251" t="str">
            <v>Бактериологическое исследование смывов на легионеллы.</v>
          </cell>
          <cell r="C251">
            <v>2187</v>
          </cell>
          <cell r="D251">
            <v>1.21</v>
          </cell>
          <cell r="E251">
            <v>450.60162839999998</v>
          </cell>
          <cell r="F251">
            <v>483.5514</v>
          </cell>
          <cell r="G251">
            <v>934.15302840000004</v>
          </cell>
          <cell r="H251">
            <v>317.61202965600006</v>
          </cell>
          <cell r="I251">
            <v>1251.765058056</v>
          </cell>
          <cell r="J251">
            <v>187.7647587084</v>
          </cell>
          <cell r="K251">
            <v>1439.5298167644</v>
          </cell>
          <cell r="L251">
            <v>1727.43578011728</v>
          </cell>
          <cell r="M251">
            <v>2514</v>
          </cell>
          <cell r="N251"/>
          <cell r="O251">
            <v>14.951989026063101</v>
          </cell>
        </row>
        <row r="252">
          <cell r="A252">
            <v>50000055</v>
          </cell>
          <cell r="B252" t="str">
            <v>Бактериологическое исследование смывов с эндоскопического оборудования</v>
          </cell>
          <cell r="C252">
            <v>972</v>
          </cell>
          <cell r="D252">
            <v>3.42</v>
          </cell>
          <cell r="E252">
            <v>1273.6012968</v>
          </cell>
          <cell r="F252">
            <v>27.08</v>
          </cell>
          <cell r="G252">
            <v>1300.6812967999999</v>
          </cell>
          <cell r="H252">
            <v>442.23164091199999</v>
          </cell>
          <cell r="I252">
            <v>1742.9129377119998</v>
          </cell>
          <cell r="J252">
            <v>261.43694065679995</v>
          </cell>
          <cell r="K252">
            <v>2004.3498783687996</v>
          </cell>
          <cell r="L252">
            <v>2405.2198540425593</v>
          </cell>
          <cell r="M252">
            <v>1116</v>
          </cell>
          <cell r="N252"/>
          <cell r="O252">
            <v>14.814814814814813</v>
          </cell>
        </row>
        <row r="253">
          <cell r="A253">
            <v>50000056</v>
          </cell>
          <cell r="B253" t="str">
            <v>Бактериологическое исследование смывов на синегнойную палочку</v>
          </cell>
          <cell r="C253">
            <v>141</v>
          </cell>
          <cell r="D253">
            <v>0.5</v>
          </cell>
          <cell r="E253">
            <v>186.19901999999999</v>
          </cell>
          <cell r="F253">
            <v>0</v>
          </cell>
          <cell r="G253">
            <v>186.19901999999999</v>
          </cell>
          <cell r="H253">
            <v>63.3076668</v>
          </cell>
          <cell r="I253">
            <v>249.50668679999998</v>
          </cell>
          <cell r="J253">
            <v>37.426003019999996</v>
          </cell>
          <cell r="K253">
            <v>286.93268981999995</v>
          </cell>
          <cell r="L253">
            <v>344.31922778399991</v>
          </cell>
          <cell r="M253">
            <v>162</v>
          </cell>
          <cell r="N253"/>
          <cell r="O253">
            <v>14.893617021276595</v>
          </cell>
        </row>
        <row r="254">
          <cell r="A254">
            <v>50000057</v>
          </cell>
          <cell r="B254" t="str">
            <v>Бактериологическое исследование рук персонала</v>
          </cell>
          <cell r="C254">
            <v>252</v>
          </cell>
          <cell r="D254">
            <v>1.2</v>
          </cell>
          <cell r="E254">
            <v>446.87764800000002</v>
          </cell>
          <cell r="F254">
            <v>0</v>
          </cell>
          <cell r="G254">
            <v>446.87764800000002</v>
          </cell>
          <cell r="H254">
            <v>151.93840032000003</v>
          </cell>
          <cell r="I254">
            <v>598.81604832000005</v>
          </cell>
          <cell r="J254">
            <v>89.822407248000005</v>
          </cell>
          <cell r="K254">
            <v>688.63845556800004</v>
          </cell>
          <cell r="L254">
            <v>826.36614668160007</v>
          </cell>
          <cell r="M254">
            <v>288</v>
          </cell>
          <cell r="N254"/>
          <cell r="O254">
            <v>14.285714285714285</v>
          </cell>
        </row>
        <row r="255">
          <cell r="A255">
            <v>50000090</v>
          </cell>
          <cell r="B255" t="str">
            <v>Индикация и разрушение матрикса биопленок. Выявлением свободноживущих микроорганизмов (БГКП, S.aureus, P.aerugoinosa, сальмонеллы)</v>
          </cell>
          <cell r="C255">
            <v>765</v>
          </cell>
          <cell r="D255">
            <v>0.25</v>
          </cell>
          <cell r="E255">
            <v>93.099509999999995</v>
          </cell>
          <cell r="F255">
            <v>227.59</v>
          </cell>
          <cell r="G255">
            <v>320.68950999999998</v>
          </cell>
          <cell r="H255">
            <v>109.0344334</v>
          </cell>
          <cell r="I255">
            <v>429.7239434</v>
          </cell>
          <cell r="J255">
            <v>64.458591509999991</v>
          </cell>
          <cell r="K255">
            <v>494.18253490999996</v>
          </cell>
          <cell r="L255">
            <v>593.0190418919999</v>
          </cell>
          <cell r="M255">
            <v>879</v>
          </cell>
          <cell r="N255"/>
          <cell r="O255">
            <v>14.901960784313726</v>
          </cell>
        </row>
        <row r="256">
          <cell r="A256">
            <v>50000258</v>
          </cell>
          <cell r="B256" t="str">
            <v>Бактериологическое исследование смывов на листерии</v>
          </cell>
          <cell r="C256">
            <v>765</v>
          </cell>
          <cell r="D256">
            <v>1.88</v>
          </cell>
          <cell r="E256">
            <v>700.10831519999999</v>
          </cell>
          <cell r="F256">
            <v>31.52</v>
          </cell>
          <cell r="G256">
            <v>731.62831519999997</v>
          </cell>
          <cell r="H256">
            <v>248.75362716800001</v>
          </cell>
          <cell r="I256">
            <v>980.38194236799995</v>
          </cell>
          <cell r="J256">
            <v>147.05729135519999</v>
          </cell>
          <cell r="K256">
            <v>1127.4392337232</v>
          </cell>
          <cell r="L256">
            <v>1352.9270804678399</v>
          </cell>
          <cell r="M256">
            <v>879</v>
          </cell>
          <cell r="N256"/>
          <cell r="O256">
            <v>14.901960784313726</v>
          </cell>
        </row>
        <row r="257">
          <cell r="A257" t="str">
            <v>Клинический материал</v>
          </cell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>
            <v>0</v>
          </cell>
          <cell r="N257"/>
          <cell r="O257"/>
        </row>
        <row r="258">
          <cell r="A258">
            <v>50001097</v>
          </cell>
          <cell r="B258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258">
            <v>1056</v>
          </cell>
          <cell r="D258">
            <v>2.63</v>
          </cell>
          <cell r="E258">
            <v>979.40684519999991</v>
          </cell>
          <cell r="F258">
            <v>135.23160000000001</v>
          </cell>
          <cell r="G258">
            <v>1114.6384452</v>
          </cell>
          <cell r="H258">
            <v>378.977071368</v>
          </cell>
          <cell r="I258">
            <v>1493.615516568</v>
          </cell>
          <cell r="J258">
            <v>224.04232748519999</v>
          </cell>
          <cell r="K258">
            <v>1717.6578440532001</v>
          </cell>
          <cell r="L258">
            <v>2061.1894128638401</v>
          </cell>
          <cell r="M258">
            <v>1212</v>
          </cell>
          <cell r="N258"/>
          <cell r="O258">
            <v>14.772727272727273</v>
          </cell>
        </row>
        <row r="259">
          <cell r="A259">
            <v>50000054</v>
          </cell>
          <cell r="B259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259">
            <v>903</v>
          </cell>
          <cell r="D259">
            <v>2.63</v>
          </cell>
          <cell r="E259">
            <v>979.40684519999991</v>
          </cell>
          <cell r="F259">
            <v>135.22999999999999</v>
          </cell>
          <cell r="G259">
            <v>1114.6368451999999</v>
          </cell>
          <cell r="H259">
            <v>378.97652736800001</v>
          </cell>
          <cell r="I259">
            <v>1493.6133725679999</v>
          </cell>
          <cell r="J259">
            <v>224.04200588519998</v>
          </cell>
          <cell r="K259">
            <v>1717.6553784532</v>
          </cell>
          <cell r="L259">
            <v>2061.1864541438399</v>
          </cell>
          <cell r="M259">
            <v>1038</v>
          </cell>
          <cell r="N259"/>
          <cell r="O259">
            <v>14.950166112956811</v>
          </cell>
        </row>
        <row r="260">
          <cell r="A260">
            <v>50001098</v>
          </cell>
          <cell r="B260" t="str">
            <v>Бактериологическое исследование отделяемого зева, носа на стафилококк (1 исследование)</v>
          </cell>
          <cell r="C260">
            <v>282</v>
          </cell>
          <cell r="D260">
            <v>1.04</v>
          </cell>
          <cell r="E260">
            <v>387.29396160000005</v>
          </cell>
          <cell r="F260">
            <v>22.388999999999999</v>
          </cell>
          <cell r="G260">
            <v>409.68296160000006</v>
          </cell>
          <cell r="H260">
            <v>139.29220694400004</v>
          </cell>
          <cell r="I260">
            <v>548.9751685440001</v>
          </cell>
          <cell r="J260">
            <v>82.346275281600015</v>
          </cell>
          <cell r="K260">
            <v>631.32144382560011</v>
          </cell>
          <cell r="L260">
            <v>757.58573259072011</v>
          </cell>
          <cell r="M260">
            <v>324</v>
          </cell>
          <cell r="N260"/>
          <cell r="O260">
            <v>14.893617021276595</v>
          </cell>
        </row>
        <row r="261">
          <cell r="A261">
            <v>50000193</v>
          </cell>
          <cell r="B261" t="str">
            <v>Бактериологическое исследование чувствительности к химиотерапевтическим препаратам</v>
          </cell>
          <cell r="C261">
            <v>150</v>
          </cell>
          <cell r="D261">
            <v>0.54</v>
          </cell>
          <cell r="E261">
            <v>201.0949416</v>
          </cell>
          <cell r="F261">
            <v>79.814999999999998</v>
          </cell>
          <cell r="G261">
            <v>280.90994160000002</v>
          </cell>
          <cell r="H261">
            <v>95.509380144000019</v>
          </cell>
          <cell r="I261">
            <v>376.41932174400006</v>
          </cell>
          <cell r="J261">
            <v>56.46289826160001</v>
          </cell>
          <cell r="K261">
            <v>432.88222000560006</v>
          </cell>
          <cell r="L261">
            <v>519.45866400672003</v>
          </cell>
          <cell r="M261">
            <v>171</v>
          </cell>
          <cell r="N261"/>
          <cell r="O261">
            <v>14.000000000000002</v>
          </cell>
        </row>
        <row r="262">
          <cell r="A262">
            <v>50000204</v>
          </cell>
          <cell r="B262" t="str">
            <v>Бактериологическое исследование отделяемого ротоглотки и носа на возбудителей дифтерии</v>
          </cell>
          <cell r="C262">
            <v>861</v>
          </cell>
          <cell r="D262">
            <v>1.06</v>
          </cell>
          <cell r="E262">
            <v>394.74192240000002</v>
          </cell>
          <cell r="F262">
            <v>181.47</v>
          </cell>
          <cell r="G262">
            <v>576.21192240000005</v>
          </cell>
          <cell r="H262">
            <v>195.91205361600004</v>
          </cell>
          <cell r="I262">
            <v>772.12397601600014</v>
          </cell>
          <cell r="J262">
            <v>115.81859640240002</v>
          </cell>
          <cell r="K262">
            <v>887.94257241840012</v>
          </cell>
          <cell r="L262">
            <v>1065.53108690208</v>
          </cell>
          <cell r="M262">
            <v>990</v>
          </cell>
          <cell r="N262"/>
          <cell r="O262">
            <v>14.982578397212542</v>
          </cell>
        </row>
        <row r="263">
          <cell r="A263">
            <v>50000195</v>
          </cell>
          <cell r="B263" t="str">
            <v>Бактериологическое исследование на возбудителей коклюша и паракоклюша.</v>
          </cell>
          <cell r="C263">
            <v>207</v>
          </cell>
          <cell r="D263">
            <v>1.01</v>
          </cell>
          <cell r="E263">
            <v>376.1220204</v>
          </cell>
          <cell r="F263">
            <v>3.9167999999999998</v>
          </cell>
          <cell r="G263">
            <v>380.03882040000002</v>
          </cell>
          <cell r="H263">
            <v>129.21319893600003</v>
          </cell>
          <cell r="I263">
            <v>509.25201933600005</v>
          </cell>
          <cell r="J263">
            <v>76.387802900400004</v>
          </cell>
          <cell r="K263">
            <v>585.63982223640005</v>
          </cell>
          <cell r="L263">
            <v>702.76778668368001</v>
          </cell>
          <cell r="M263">
            <v>237</v>
          </cell>
          <cell r="N263"/>
          <cell r="O263">
            <v>14.492753623188406</v>
          </cell>
        </row>
        <row r="264">
          <cell r="A264">
            <v>50000197</v>
          </cell>
          <cell r="B264" t="str">
            <v>Бактериологическое исследование на менингококк</v>
          </cell>
          <cell r="C264">
            <v>282</v>
          </cell>
          <cell r="D264">
            <v>1.38</v>
          </cell>
          <cell r="E264">
            <v>513.90929519999997</v>
          </cell>
          <cell r="F264">
            <v>12.903</v>
          </cell>
          <cell r="G264">
            <v>526.81229519999999</v>
          </cell>
          <cell r="H264">
            <v>179.11618036800002</v>
          </cell>
          <cell r="I264">
            <v>705.92847556800007</v>
          </cell>
          <cell r="J264">
            <v>105.88927133520001</v>
          </cell>
          <cell r="K264">
            <v>811.81774690320003</v>
          </cell>
          <cell r="L264">
            <v>974.18129628383997</v>
          </cell>
          <cell r="M264">
            <v>324</v>
          </cell>
          <cell r="N264"/>
          <cell r="O264">
            <v>14.893617021276595</v>
          </cell>
        </row>
        <row r="265">
          <cell r="A265">
            <v>50000198</v>
          </cell>
          <cell r="B265" t="str">
            <v xml:space="preserve">Бактериологическое исследование на кишечную группу инфекций.  </v>
          </cell>
          <cell r="C265">
            <v>282</v>
          </cell>
          <cell r="D265">
            <v>1.38</v>
          </cell>
          <cell r="E265">
            <v>513.90929519999997</v>
          </cell>
          <cell r="F265">
            <v>10.24</v>
          </cell>
          <cell r="G265">
            <v>524.14929519999998</v>
          </cell>
          <cell r="H265">
            <v>178.210760368</v>
          </cell>
          <cell r="I265">
            <v>702.36005556800001</v>
          </cell>
          <cell r="J265">
            <v>105.35400833519999</v>
          </cell>
          <cell r="K265">
            <v>807.71406390319999</v>
          </cell>
          <cell r="L265">
            <v>969.25687668383989</v>
          </cell>
          <cell r="M265">
            <v>324</v>
          </cell>
          <cell r="N265"/>
          <cell r="O265">
            <v>14.893617021276595</v>
          </cell>
        </row>
        <row r="266">
          <cell r="A266">
            <v>50000058</v>
          </cell>
          <cell r="B266" t="str">
            <v>Бактериологическое исследование на  энтеропатогенные эшерихии</v>
          </cell>
          <cell r="C266">
            <v>435</v>
          </cell>
          <cell r="D266">
            <v>1.88</v>
          </cell>
          <cell r="E266">
            <v>700.10831519999999</v>
          </cell>
          <cell r="F266">
            <v>20.04</v>
          </cell>
          <cell r="G266">
            <v>720.14831519999996</v>
          </cell>
          <cell r="H266">
            <v>244.85042716800001</v>
          </cell>
          <cell r="I266">
            <v>964.99874236799997</v>
          </cell>
          <cell r="J266">
            <v>144.74981135519999</v>
          </cell>
          <cell r="K266">
            <v>1109.7485537232001</v>
          </cell>
          <cell r="L266">
            <v>1331.6982644678401</v>
          </cell>
          <cell r="M266">
            <v>498</v>
          </cell>
          <cell r="N266"/>
          <cell r="O266">
            <v>14.482758620689657</v>
          </cell>
        </row>
        <row r="267">
          <cell r="A267">
            <v>50001100</v>
          </cell>
          <cell r="B267" t="str">
            <v>Бактериологическое исследование крови на гемокультуру.</v>
          </cell>
          <cell r="C267">
            <v>321</v>
          </cell>
          <cell r="D267">
            <v>1.38</v>
          </cell>
          <cell r="E267">
            <v>513.90929519999997</v>
          </cell>
          <cell r="F267">
            <v>14.0046</v>
          </cell>
          <cell r="G267">
            <v>527.91389519999996</v>
          </cell>
          <cell r="H267">
            <v>179.490724368</v>
          </cell>
          <cell r="I267">
            <v>707.40461956799993</v>
          </cell>
          <cell r="J267">
            <v>106.11069293519999</v>
          </cell>
          <cell r="K267">
            <v>813.51531250319988</v>
          </cell>
          <cell r="L267">
            <v>976.21837500383981</v>
          </cell>
          <cell r="M267">
            <v>369</v>
          </cell>
          <cell r="N267"/>
          <cell r="O267">
            <v>14.953271028037381</v>
          </cell>
        </row>
        <row r="268">
          <cell r="A268">
            <v>50001107</v>
          </cell>
          <cell r="B268" t="str">
            <v>Бактериологическое исследование крови на стерильность</v>
          </cell>
          <cell r="C268">
            <v>330</v>
          </cell>
          <cell r="D268">
            <v>2.21</v>
          </cell>
          <cell r="E268">
            <v>822.99966840000002</v>
          </cell>
          <cell r="F268">
            <v>165.12</v>
          </cell>
          <cell r="G268">
            <v>988.11966840000002</v>
          </cell>
          <cell r="H268">
            <v>335.96068725600003</v>
          </cell>
          <cell r="I268">
            <v>1324.0803556559999</v>
          </cell>
          <cell r="J268">
            <v>198.6120533484</v>
          </cell>
          <cell r="K268">
            <v>1522.6924090043999</v>
          </cell>
          <cell r="L268">
            <v>1827.2308908052798</v>
          </cell>
          <cell r="M268">
            <v>378</v>
          </cell>
          <cell r="N268"/>
          <cell r="O268">
            <v>14.545454545454545</v>
          </cell>
        </row>
        <row r="269">
          <cell r="A269">
            <v>50001101</v>
          </cell>
          <cell r="B269" t="str">
            <v xml:space="preserve">Бактериологическое исследование на дисбактериоз. </v>
          </cell>
          <cell r="C269">
            <v>1344</v>
          </cell>
          <cell r="D269">
            <v>8.5399999999999991</v>
          </cell>
          <cell r="E269">
            <v>3180.2792615999992</v>
          </cell>
          <cell r="F269">
            <v>140.26</v>
          </cell>
          <cell r="G269">
            <v>3320.539261599999</v>
          </cell>
          <cell r="H269">
            <v>1128.9833489439998</v>
          </cell>
          <cell r="I269">
            <v>4449.5226105439988</v>
          </cell>
          <cell r="J269">
            <v>667.42839158159984</v>
          </cell>
          <cell r="K269">
            <v>5116.9510021255983</v>
          </cell>
          <cell r="L269">
            <v>6140.3412025507178</v>
          </cell>
          <cell r="M269">
            <v>1545</v>
          </cell>
          <cell r="N269"/>
          <cell r="O269">
            <v>14.955357142857142</v>
          </cell>
        </row>
        <row r="270">
          <cell r="A270">
            <v>50001112</v>
          </cell>
          <cell r="B270" t="str">
            <v>Определение устойчивости микроорганизмов к дезинфектантам</v>
          </cell>
          <cell r="C270">
            <v>435</v>
          </cell>
          <cell r="D270">
            <v>1.54</v>
          </cell>
          <cell r="E270">
            <v>573.49298160000001</v>
          </cell>
          <cell r="F270">
            <v>7.5174000000000003</v>
          </cell>
          <cell r="G270">
            <v>581.01038159999996</v>
          </cell>
          <cell r="H270">
            <v>197.54352974400001</v>
          </cell>
          <cell r="I270">
            <v>778.55391134399997</v>
          </cell>
          <cell r="J270">
            <v>116.78308670159998</v>
          </cell>
          <cell r="K270">
            <v>895.33699804560001</v>
          </cell>
          <cell r="L270">
            <v>1074.40439765472</v>
          </cell>
          <cell r="M270">
            <v>498</v>
          </cell>
          <cell r="N270"/>
          <cell r="O270">
            <v>14.482758620689657</v>
          </cell>
        </row>
        <row r="271">
          <cell r="A271">
            <v>50001320</v>
          </cell>
          <cell r="B271" t="str">
            <v>Бактериологическое исследование кала на условно-патогенную микрофлору</v>
          </cell>
          <cell r="C271">
            <v>1023</v>
          </cell>
          <cell r="D271">
            <v>3.54</v>
          </cell>
          <cell r="E271">
            <v>1318.2890616</v>
          </cell>
          <cell r="F271">
            <v>27.672599999999999</v>
          </cell>
          <cell r="G271">
            <v>1345.9616616000001</v>
          </cell>
          <cell r="H271">
            <v>457.62696494400006</v>
          </cell>
          <cell r="I271">
            <v>1803.5886265440001</v>
          </cell>
          <cell r="J271">
            <v>270.53829398160002</v>
          </cell>
          <cell r="K271">
            <v>2074.1269205256003</v>
          </cell>
          <cell r="L271">
            <v>2488.9523046307204</v>
          </cell>
          <cell r="M271">
            <v>1176</v>
          </cell>
          <cell r="N271"/>
          <cell r="O271">
            <v>14.95601173020528</v>
          </cell>
        </row>
        <row r="272">
          <cell r="A272">
            <v>50001321</v>
          </cell>
          <cell r="B272" t="str">
            <v>Бактериологическое исследование клинического материала на дрожжевые грибы рода Candida</v>
          </cell>
          <cell r="C272">
            <v>303</v>
          </cell>
          <cell r="D272">
            <v>0.5</v>
          </cell>
          <cell r="E272">
            <v>186.19901999999999</v>
          </cell>
          <cell r="F272">
            <v>59.394599999999997</v>
          </cell>
          <cell r="G272">
            <v>245.59361999999999</v>
          </cell>
          <cell r="H272">
            <v>83.501830800000008</v>
          </cell>
          <cell r="I272">
            <v>329.09545079999998</v>
          </cell>
          <cell r="J272">
            <v>49.364317619999994</v>
          </cell>
          <cell r="K272">
            <v>378.45976841999999</v>
          </cell>
          <cell r="L272">
            <v>454.15172210399999</v>
          </cell>
          <cell r="M272">
            <v>348</v>
          </cell>
          <cell r="N272"/>
          <cell r="O272">
            <v>14.85148514851485</v>
          </cell>
        </row>
        <row r="273">
          <cell r="A273" t="str">
            <v>Серологические исследования</v>
          </cell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/>
          <cell r="O273"/>
        </row>
        <row r="274">
          <cell r="A274">
            <v>50001102</v>
          </cell>
          <cell r="B274" t="str">
            <v>Серологическое исследование на коклюш, паракоклюш с одним диагностикумом</v>
          </cell>
          <cell r="C274">
            <v>324</v>
          </cell>
          <cell r="D274">
            <v>0.38</v>
          </cell>
          <cell r="E274">
            <v>141.51125519999999</v>
          </cell>
          <cell r="F274">
            <v>79.56</v>
          </cell>
          <cell r="G274">
            <v>221.0712552</v>
          </cell>
          <cell r="H274">
            <v>75.164226768000006</v>
          </cell>
          <cell r="I274">
            <v>296.23548196799999</v>
          </cell>
          <cell r="J274">
            <v>44.435322295199995</v>
          </cell>
          <cell r="K274">
            <v>340.67080426320001</v>
          </cell>
          <cell r="L274">
            <v>408.80496511583999</v>
          </cell>
          <cell r="M274">
            <v>372</v>
          </cell>
          <cell r="N274"/>
          <cell r="O274">
            <v>14.814814814814813</v>
          </cell>
        </row>
        <row r="275">
          <cell r="A275">
            <v>50001322</v>
          </cell>
          <cell r="B275" t="str">
            <v>Серологическое исследование на тиф и паратифы с одним диагностикумом (реакция Видаля)</v>
          </cell>
          <cell r="C275">
            <v>324</v>
          </cell>
          <cell r="D275">
            <v>0.38</v>
          </cell>
          <cell r="E275">
            <v>141.51125519999999</v>
          </cell>
          <cell r="F275">
            <v>54.57</v>
          </cell>
          <cell r="G275">
            <v>196.08125519999999</v>
          </cell>
          <cell r="H275">
            <v>66.667626768000005</v>
          </cell>
          <cell r="I275">
            <v>262.74888196799998</v>
          </cell>
          <cell r="J275">
            <v>39.412332295199995</v>
          </cell>
          <cell r="K275">
            <v>302.16121426319995</v>
          </cell>
          <cell r="L275">
            <v>362.59345711583995</v>
          </cell>
          <cell r="M275">
            <v>372</v>
          </cell>
          <cell r="N275"/>
          <cell r="O275">
            <v>14.814814814814813</v>
          </cell>
        </row>
        <row r="276">
          <cell r="A276">
            <v>50000059</v>
          </cell>
          <cell r="B276" t="str">
            <v>Серологическое исследование на брюшной тиф</v>
          </cell>
          <cell r="C276">
            <v>351</v>
          </cell>
          <cell r="D276">
            <v>0.46</v>
          </cell>
          <cell r="E276">
            <v>171.30309840000001</v>
          </cell>
          <cell r="F276">
            <v>58.43</v>
          </cell>
          <cell r="G276">
            <v>229.73309840000002</v>
          </cell>
          <cell r="H276">
            <v>78.109253456000005</v>
          </cell>
          <cell r="I276">
            <v>307.84235185600005</v>
          </cell>
          <cell r="J276">
            <v>46.176352778400009</v>
          </cell>
          <cell r="K276">
            <v>354.01870463440008</v>
          </cell>
          <cell r="L276">
            <v>424.82244556128006</v>
          </cell>
          <cell r="M276">
            <v>402</v>
          </cell>
          <cell r="N276"/>
          <cell r="O276">
            <v>14.529914529914532</v>
          </cell>
        </row>
        <row r="277">
          <cell r="A277">
            <v>50000206</v>
          </cell>
          <cell r="B277" t="str">
            <v>Серологическое исследование на дифтерию с одним диагностикумом</v>
          </cell>
          <cell r="C277">
            <v>741</v>
          </cell>
          <cell r="D277">
            <v>0.56999999999999995</v>
          </cell>
          <cell r="E277">
            <v>212.26688279999996</v>
          </cell>
          <cell r="F277">
            <v>250</v>
          </cell>
          <cell r="G277">
            <v>462.26688279999996</v>
          </cell>
          <cell r="H277">
            <v>157.17074015200001</v>
          </cell>
          <cell r="I277">
            <v>619.43762295199997</v>
          </cell>
          <cell r="J277">
            <v>92.91564344279999</v>
          </cell>
          <cell r="K277">
            <v>712.3532663947999</v>
          </cell>
          <cell r="L277">
            <v>854.82391967375986</v>
          </cell>
          <cell r="M277">
            <v>852</v>
          </cell>
          <cell r="N277"/>
          <cell r="O277">
            <v>14.979757085020243</v>
          </cell>
        </row>
        <row r="278">
          <cell r="A278">
            <v>50000207</v>
          </cell>
          <cell r="B278" t="str">
            <v>Серологическое исследование на столбняк с одним диагностикумом</v>
          </cell>
          <cell r="C278">
            <v>741</v>
          </cell>
          <cell r="D278">
            <v>0.56999999999999995</v>
          </cell>
          <cell r="E278">
            <v>212.26688279999996</v>
          </cell>
          <cell r="F278">
            <v>250</v>
          </cell>
          <cell r="G278">
            <v>462.26688279999996</v>
          </cell>
          <cell r="H278">
            <v>157.17074015200001</v>
          </cell>
          <cell r="I278">
            <v>619.43762295199997</v>
          </cell>
          <cell r="J278">
            <v>92.91564344279999</v>
          </cell>
          <cell r="K278">
            <v>712.3532663947999</v>
          </cell>
          <cell r="L278">
            <v>854.82391967375986</v>
          </cell>
          <cell r="M278">
            <v>852</v>
          </cell>
          <cell r="N278"/>
          <cell r="O278">
            <v>14.979757085020243</v>
          </cell>
        </row>
        <row r="279">
          <cell r="A279">
            <v>50000061</v>
          </cell>
          <cell r="B279" t="str">
            <v>Серологическое исследование с одним  диагностикумом (сальмонелезный, шигеллезный, менингококковым)</v>
          </cell>
          <cell r="C279">
            <v>378</v>
          </cell>
          <cell r="D279">
            <v>0.46</v>
          </cell>
          <cell r="E279">
            <v>171.30309840000001</v>
          </cell>
          <cell r="F279">
            <v>68.040000000000006</v>
          </cell>
          <cell r="G279">
            <v>239.34309840000003</v>
          </cell>
          <cell r="H279">
            <v>81.376653456000014</v>
          </cell>
          <cell r="I279">
            <v>320.71975185600002</v>
          </cell>
          <cell r="J279">
            <v>48.107962778400001</v>
          </cell>
          <cell r="K279">
            <v>368.82771463440002</v>
          </cell>
          <cell r="L279">
            <v>442.59325756128004</v>
          </cell>
          <cell r="M279">
            <v>432</v>
          </cell>
          <cell r="N279"/>
          <cell r="O279">
            <v>14.285714285714285</v>
          </cell>
        </row>
        <row r="280">
          <cell r="A280" t="str">
            <v>Стерилизация, контроль стерилизации</v>
          </cell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>
            <v>0</v>
          </cell>
          <cell r="N280"/>
          <cell r="O280"/>
        </row>
        <row r="281">
          <cell r="A281">
            <v>50001323</v>
          </cell>
          <cell r="B281" t="str">
            <v>Микробиологические исследования по контролю качества камерной дезинфекции (9 биотестов)</v>
          </cell>
          <cell r="C281">
            <v>1362</v>
          </cell>
          <cell r="D281">
            <v>2.2599999999999998</v>
          </cell>
          <cell r="E281">
            <v>841.61957039999993</v>
          </cell>
          <cell r="F281">
            <v>172.4718</v>
          </cell>
          <cell r="G281">
            <v>1014.0913704</v>
          </cell>
          <cell r="H281">
            <v>344.791065936</v>
          </cell>
          <cell r="I281">
            <v>1358.882436336</v>
          </cell>
          <cell r="J281">
            <v>203.83236545039998</v>
          </cell>
          <cell r="K281">
            <v>1562.7148017863999</v>
          </cell>
          <cell r="L281">
            <v>1875.2577621436799</v>
          </cell>
          <cell r="M281">
            <v>1566</v>
          </cell>
          <cell r="N281"/>
          <cell r="O281">
            <v>14.977973568281937</v>
          </cell>
        </row>
        <row r="282">
          <cell r="A282">
            <v>50001324</v>
          </cell>
          <cell r="B282" t="str">
            <v>Микробиологические исследования по контролю качества камерной дезинфекции (15 биотестов)</v>
          </cell>
          <cell r="C282">
            <v>1911</v>
          </cell>
          <cell r="D282">
            <v>3.77</v>
          </cell>
          <cell r="E282">
            <v>1403.9406108000001</v>
          </cell>
          <cell r="F282">
            <v>389.51760000000002</v>
          </cell>
          <cell r="G282">
            <v>1793.4582108</v>
          </cell>
          <cell r="H282">
            <v>609.77579167200008</v>
          </cell>
          <cell r="I282">
            <v>2403.2340024720002</v>
          </cell>
          <cell r="J282">
            <v>360.48510037080001</v>
          </cell>
          <cell r="K282">
            <v>2763.7191028428001</v>
          </cell>
          <cell r="L282">
            <v>3316.46292341136</v>
          </cell>
          <cell r="M282">
            <v>2196</v>
          </cell>
          <cell r="N282"/>
          <cell r="O282">
            <v>14.913657770800629</v>
          </cell>
        </row>
        <row r="283">
          <cell r="A283">
            <v>50000062</v>
          </cell>
          <cell r="B283" t="str">
            <v>Биологический контроль работы воздушного стерилизатора (5 тестов)</v>
          </cell>
          <cell r="C283">
            <v>1911</v>
          </cell>
          <cell r="D283">
            <v>8.5</v>
          </cell>
          <cell r="E283">
            <v>3165.3833400000003</v>
          </cell>
          <cell r="F283">
            <v>91.46</v>
          </cell>
          <cell r="G283">
            <v>3256.8433400000004</v>
          </cell>
          <cell r="H283">
            <v>1107.3267356000001</v>
          </cell>
          <cell r="I283">
            <v>4364.1700756000009</v>
          </cell>
          <cell r="J283">
            <v>654.62551134000012</v>
          </cell>
          <cell r="K283">
            <v>5018.7955869400012</v>
          </cell>
          <cell r="L283">
            <v>6022.5547043280012</v>
          </cell>
          <cell r="M283">
            <v>2196</v>
          </cell>
          <cell r="N283"/>
          <cell r="O283">
            <v>14.913657770800629</v>
          </cell>
        </row>
        <row r="284">
          <cell r="A284">
            <v>50000953</v>
          </cell>
          <cell r="B284" t="str">
            <v>Биологический контроль работы парового стерилизатора ( 5 тестов)</v>
          </cell>
          <cell r="C284">
            <v>1911</v>
          </cell>
          <cell r="D284">
            <v>7.02</v>
          </cell>
          <cell r="E284">
            <v>2614.2342408</v>
          </cell>
          <cell r="F284">
            <v>91.463400000000007</v>
          </cell>
          <cell r="G284">
            <v>2705.6976408</v>
          </cell>
          <cell r="H284">
            <v>919.93719787200007</v>
          </cell>
          <cell r="I284">
            <v>3625.6348386720001</v>
          </cell>
          <cell r="J284">
            <v>543.84522580079999</v>
          </cell>
          <cell r="K284">
            <v>4169.4800644728002</v>
          </cell>
          <cell r="L284">
            <v>5003.3760773673603</v>
          </cell>
          <cell r="M284">
            <v>2196</v>
          </cell>
          <cell r="N284"/>
          <cell r="O284">
            <v>14.913657770800629</v>
          </cell>
        </row>
        <row r="285">
          <cell r="A285">
            <v>51000177</v>
          </cell>
          <cell r="B285" t="str">
            <v>Стерилизация изделий медицинского назначения (1 цикл)</v>
          </cell>
          <cell r="C285">
            <v>447</v>
          </cell>
          <cell r="D285">
            <v>0.3</v>
          </cell>
          <cell r="E285">
            <v>111.71941200000001</v>
          </cell>
          <cell r="F285">
            <v>5.3040000000000003</v>
          </cell>
          <cell r="G285">
            <v>117.02341200000001</v>
          </cell>
          <cell r="H285">
            <v>39.787960080000005</v>
          </cell>
          <cell r="I285">
            <v>156.81137208000001</v>
          </cell>
          <cell r="J285">
            <v>23.521705812</v>
          </cell>
          <cell r="K285">
            <v>180.33307789200001</v>
          </cell>
          <cell r="L285">
            <v>216.3996934704</v>
          </cell>
          <cell r="M285">
            <v>513</v>
          </cell>
          <cell r="N285"/>
          <cell r="O285">
            <v>14.76510067114094</v>
          </cell>
        </row>
        <row r="286">
          <cell r="A286">
            <v>50001328</v>
          </cell>
          <cell r="B286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286">
            <v>267</v>
          </cell>
          <cell r="D286">
            <v>1.3</v>
          </cell>
          <cell r="E286">
            <v>484.11745199999996</v>
          </cell>
          <cell r="F286">
            <v>0</v>
          </cell>
          <cell r="G286">
            <v>484.11745199999996</v>
          </cell>
          <cell r="H286">
            <v>164.59993367999999</v>
          </cell>
          <cell r="I286">
            <v>648.71738568000001</v>
          </cell>
          <cell r="J286">
            <v>97.307607852000004</v>
          </cell>
          <cell r="K286">
            <v>746.02499353200005</v>
          </cell>
          <cell r="L286">
            <v>895.22999223840009</v>
          </cell>
          <cell r="M286">
            <v>306</v>
          </cell>
          <cell r="N286"/>
          <cell r="O286">
            <v>14.606741573033707</v>
          </cell>
        </row>
        <row r="287">
          <cell r="A287" t="str">
            <v>Исследование на стерильность</v>
          </cell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>
            <v>0</v>
          </cell>
          <cell r="N287"/>
          <cell r="O287"/>
        </row>
        <row r="288">
          <cell r="A288">
            <v>50000063</v>
          </cell>
          <cell r="B288" t="str">
            <v>Бактериологическое исследование материала, хирургических инструментов, белья, эндоскопов на стерильность</v>
          </cell>
          <cell r="C288">
            <v>288</v>
          </cell>
          <cell r="D288">
            <v>1.21</v>
          </cell>
          <cell r="E288">
            <v>450.60162839999998</v>
          </cell>
          <cell r="F288">
            <v>0</v>
          </cell>
          <cell r="G288">
            <v>450.60162839999998</v>
          </cell>
          <cell r="H288">
            <v>153.204553656</v>
          </cell>
          <cell r="I288">
            <v>603.80618205600001</v>
          </cell>
          <cell r="J288">
            <v>90.570927308400002</v>
          </cell>
          <cell r="K288">
            <v>694.37710936439998</v>
          </cell>
          <cell r="L288">
            <v>833.25253123727998</v>
          </cell>
          <cell r="M288">
            <v>330</v>
          </cell>
          <cell r="N288"/>
          <cell r="O288">
            <v>14.583333333333334</v>
          </cell>
        </row>
        <row r="289">
          <cell r="A289" t="str">
            <v>Обучение</v>
          </cell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>
            <v>0</v>
          </cell>
          <cell r="N289"/>
          <cell r="O289"/>
        </row>
        <row r="290">
          <cell r="A290">
            <v>50000031</v>
          </cell>
          <cell r="B290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290">
            <v>16746</v>
          </cell>
          <cell r="D290">
            <v>75</v>
          </cell>
          <cell r="E290">
            <v>27929.853000000003</v>
          </cell>
          <cell r="F290">
            <v>0</v>
          </cell>
          <cell r="G290">
            <v>27929.853000000003</v>
          </cell>
          <cell r="H290">
            <v>9496.1500200000009</v>
          </cell>
          <cell r="I290">
            <v>37426.003020000004</v>
          </cell>
          <cell r="J290">
            <v>5613.9004530000002</v>
          </cell>
          <cell r="K290">
            <v>43039.903473000006</v>
          </cell>
          <cell r="L290">
            <v>51647.884167600008</v>
          </cell>
          <cell r="M290">
            <v>19257</v>
          </cell>
          <cell r="N290"/>
          <cell r="O290">
            <v>14.99462558222859</v>
          </cell>
        </row>
        <row r="291">
          <cell r="A291" t="str">
            <v>Исследования методом разделенного импеданса</v>
          </cell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>
            <v>0</v>
          </cell>
          <cell r="N291"/>
          <cell r="O291"/>
        </row>
        <row r="292">
          <cell r="A292">
            <v>50000028</v>
          </cell>
          <cell r="B292" t="str">
            <v>Бактериологическое исследование на КМАФАнМ</v>
          </cell>
          <cell r="C292">
            <v>378</v>
          </cell>
          <cell r="D292">
            <v>0.71</v>
          </cell>
          <cell r="E292">
            <v>264.40260840000002</v>
          </cell>
          <cell r="F292">
            <v>26.061</v>
          </cell>
          <cell r="G292">
            <v>290.4636084</v>
          </cell>
          <cell r="H292">
            <v>98.757626856000002</v>
          </cell>
          <cell r="I292">
            <v>389.221235256</v>
          </cell>
          <cell r="J292">
            <v>58.3831852884</v>
          </cell>
          <cell r="K292">
            <v>447.6044205444</v>
          </cell>
          <cell r="L292">
            <v>537.12530465327995</v>
          </cell>
          <cell r="M292">
            <v>432</v>
          </cell>
          <cell r="N292"/>
          <cell r="O292">
            <v>14.285714285714285</v>
          </cell>
        </row>
        <row r="293">
          <cell r="A293">
            <v>50000029</v>
          </cell>
          <cell r="B293" t="str">
            <v>Бактериологическое исследование на листерии</v>
          </cell>
          <cell r="C293">
            <v>591</v>
          </cell>
          <cell r="D293">
            <v>1.88</v>
          </cell>
          <cell r="E293">
            <v>700.10831519999999</v>
          </cell>
          <cell r="F293">
            <v>51.867000000000004</v>
          </cell>
          <cell r="G293">
            <v>751.97531519999995</v>
          </cell>
          <cell r="H293">
            <v>255.67160716800001</v>
          </cell>
          <cell r="I293">
            <v>1007.646922368</v>
          </cell>
          <cell r="J293">
            <v>151.14703835519998</v>
          </cell>
          <cell r="K293">
            <v>1158.7939607231999</v>
          </cell>
          <cell r="L293">
            <v>1390.5527528678399</v>
          </cell>
          <cell r="M293">
            <v>678</v>
          </cell>
          <cell r="N293"/>
          <cell r="O293">
            <v>14.720812182741117</v>
          </cell>
        </row>
        <row r="294">
          <cell r="A294">
            <v>50000030</v>
          </cell>
          <cell r="B294" t="str">
            <v>Исследование на патогенную микрофлору, в т.ч. сальмонеллы</v>
          </cell>
          <cell r="C294">
            <v>591</v>
          </cell>
          <cell r="D294">
            <v>1.88</v>
          </cell>
          <cell r="E294">
            <v>700.10831519999999</v>
          </cell>
          <cell r="F294">
            <v>39.800400000000003</v>
          </cell>
          <cell r="G294">
            <v>739.90871519999996</v>
          </cell>
          <cell r="H294">
            <v>251.56896316800001</v>
          </cell>
          <cell r="I294">
            <v>991.47767836799994</v>
          </cell>
          <cell r="J294">
            <v>148.72165175519999</v>
          </cell>
          <cell r="K294">
            <v>1140.1993301231998</v>
          </cell>
          <cell r="L294">
            <v>1368.2391961478397</v>
          </cell>
          <cell r="M294">
            <v>678</v>
          </cell>
          <cell r="N294"/>
          <cell r="O294">
            <v>14.720812182741117</v>
          </cell>
        </row>
        <row r="295">
          <cell r="A295" t="str">
            <v>Прочие</v>
          </cell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>
            <v>0</v>
          </cell>
          <cell r="N295"/>
          <cell r="O295"/>
        </row>
        <row r="296">
          <cell r="A296">
            <v>50000040</v>
          </cell>
          <cell r="B296" t="str">
            <v>Бактериологический количественный контроль питательных сред</v>
          </cell>
          <cell r="C296">
            <v>1716</v>
          </cell>
          <cell r="D296">
            <v>3</v>
          </cell>
          <cell r="E296">
            <v>1117.1941199999999</v>
          </cell>
          <cell r="F296">
            <v>346.07</v>
          </cell>
          <cell r="G296">
            <v>1463.2641199999998</v>
          </cell>
          <cell r="H296">
            <v>497.50980079999999</v>
          </cell>
          <cell r="I296">
            <v>1960.7739207999998</v>
          </cell>
          <cell r="J296">
            <v>294.11608811999997</v>
          </cell>
          <cell r="K296">
            <v>2254.8900089199997</v>
          </cell>
          <cell r="L296">
            <v>2705.8680107039995</v>
          </cell>
          <cell r="M296">
            <v>1971</v>
          </cell>
          <cell r="N296"/>
          <cell r="O296">
            <v>14.86013986013986</v>
          </cell>
        </row>
        <row r="297">
          <cell r="A297" t="str">
            <v>Санитарно-гигиеническая лаборатория испытательного лабораторного центра</v>
          </cell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>
            <v>0</v>
          </cell>
          <cell r="N297"/>
          <cell r="O297"/>
        </row>
        <row r="298">
          <cell r="A298" t="str">
            <v>1. Санитарно-гигиенические исследования продовольственного сырья и пищевой продукции на физико-химические показатели</v>
          </cell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>
            <v>0</v>
          </cell>
          <cell r="N298"/>
          <cell r="O298">
            <v>14.733588377206452</v>
          </cell>
        </row>
        <row r="299">
          <cell r="A299" t="str">
            <v>1.1. Определение физико-химических показателей в продукции общественного питания</v>
          </cell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>
            <v>0</v>
          </cell>
          <cell r="N299"/>
          <cell r="O299"/>
        </row>
        <row r="300">
          <cell r="A300">
            <v>60000066</v>
          </cell>
          <cell r="B300" t="str">
            <v>Определение калорийности одного блюда (масса изделия, сухие вещества, жир, энергетическая ценность)</v>
          </cell>
          <cell r="C300">
            <v>1254</v>
          </cell>
          <cell r="D300">
            <v>4.2300000000000004</v>
          </cell>
          <cell r="E300">
            <v>1575.2437092000002</v>
          </cell>
          <cell r="F300">
            <v>4.78</v>
          </cell>
          <cell r="G300">
            <v>1580.0237092000002</v>
          </cell>
          <cell r="H300">
            <v>537.20806112800005</v>
          </cell>
          <cell r="I300">
            <v>2117.2317703280005</v>
          </cell>
          <cell r="J300">
            <v>317.58476554920009</v>
          </cell>
          <cell r="K300">
            <v>2434.8165358772007</v>
          </cell>
          <cell r="L300">
            <v>2921.7798430526409</v>
          </cell>
          <cell r="M300">
            <v>1440</v>
          </cell>
          <cell r="N300"/>
          <cell r="O300">
            <v>14.832535885167463</v>
          </cell>
        </row>
        <row r="301">
          <cell r="A301">
            <v>60000721</v>
          </cell>
          <cell r="B301" t="str">
            <v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v>
          </cell>
          <cell r="C301">
            <v>1863</v>
          </cell>
          <cell r="D301">
            <v>3</v>
          </cell>
          <cell r="E301">
            <v>1117.1941199999999</v>
          </cell>
          <cell r="F301">
            <v>104.34</v>
          </cell>
          <cell r="G301">
            <v>1221.5341199999998</v>
          </cell>
          <cell r="H301">
            <v>415.32160079999994</v>
          </cell>
          <cell r="I301">
            <v>1636.8557207999997</v>
          </cell>
          <cell r="J301">
            <v>245.52835811999995</v>
          </cell>
          <cell r="K301">
            <v>1882.3840789199996</v>
          </cell>
          <cell r="L301">
            <v>2258.8608947039993</v>
          </cell>
          <cell r="M301">
            <v>2142</v>
          </cell>
          <cell r="N301"/>
          <cell r="O301">
            <v>14.975845410628018</v>
          </cell>
        </row>
        <row r="302">
          <cell r="A302">
            <v>60000819</v>
          </cell>
          <cell r="B302" t="str">
            <v>Определение калорийности и химического состава одного блюда (масса изделия, сухие вещества, жир, белок, зола, углеводы, энергетическая ценность)</v>
          </cell>
          <cell r="C302">
            <v>2220</v>
          </cell>
          <cell r="D302">
            <v>4.5</v>
          </cell>
          <cell r="E302">
            <v>1675.7911799999999</v>
          </cell>
          <cell r="F302">
            <v>104.34</v>
          </cell>
          <cell r="G302">
            <v>1780.1311799999999</v>
          </cell>
          <cell r="H302">
            <v>605.24460120000003</v>
          </cell>
          <cell r="I302">
            <v>2385.3757811999999</v>
          </cell>
          <cell r="J302">
            <v>357.80636718</v>
          </cell>
          <cell r="K302">
            <v>2743.1821483799999</v>
          </cell>
          <cell r="L302">
            <v>3291.8185780559998</v>
          </cell>
          <cell r="M302">
            <v>2553</v>
          </cell>
          <cell r="N302"/>
          <cell r="O302">
            <v>15</v>
          </cell>
        </row>
        <row r="303">
          <cell r="A303">
            <v>60000309</v>
          </cell>
          <cell r="B303" t="str">
            <v>Определение качества термической обработки мясных и рыбных кулинарных изделий</v>
          </cell>
          <cell r="C303">
            <v>198</v>
          </cell>
          <cell r="D303">
            <v>1</v>
          </cell>
          <cell r="E303">
            <v>372.39803999999998</v>
          </cell>
          <cell r="F303">
            <v>0.41819999999999996</v>
          </cell>
          <cell r="G303">
            <v>372.81623999999999</v>
          </cell>
          <cell r="H303">
            <v>126.7575216</v>
          </cell>
          <cell r="I303">
            <v>499.57376160000001</v>
          </cell>
          <cell r="J303">
            <v>74.936064239999993</v>
          </cell>
          <cell r="K303">
            <v>574.50982583999996</v>
          </cell>
          <cell r="L303">
            <v>689.41179100799991</v>
          </cell>
          <cell r="M303">
            <v>225</v>
          </cell>
          <cell r="N303"/>
          <cell r="O303">
            <v>13.636363636363635</v>
          </cell>
        </row>
        <row r="304">
          <cell r="A304">
            <v>60000310</v>
          </cell>
          <cell r="B304" t="str">
            <v>Определение массовой доли окисленных веществ во фритюрном жире</v>
          </cell>
          <cell r="C304">
            <v>276</v>
          </cell>
          <cell r="D304">
            <v>1.1499999999999999</v>
          </cell>
          <cell r="E304">
            <v>428.25774599999994</v>
          </cell>
          <cell r="F304">
            <v>5.5998000000000001</v>
          </cell>
          <cell r="G304">
            <v>433.85754599999996</v>
          </cell>
          <cell r="H304">
            <v>147.51156563999999</v>
          </cell>
          <cell r="I304">
            <v>581.36911163999991</v>
          </cell>
          <cell r="J304">
            <v>87.205366745999982</v>
          </cell>
          <cell r="K304">
            <v>668.5744783859999</v>
          </cell>
          <cell r="L304">
            <v>802.28937406319983</v>
          </cell>
          <cell r="M304">
            <v>315</v>
          </cell>
          <cell r="N304"/>
          <cell r="O304">
            <v>14.130434782608695</v>
          </cell>
        </row>
        <row r="305">
          <cell r="A305" t="str">
            <v>1.2. Определение физико-химических показателей в пищевой продукции</v>
          </cell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</row>
        <row r="306">
          <cell r="A306">
            <v>60000222</v>
          </cell>
          <cell r="B306" t="str">
            <v>Определение органолептических показателей продовольственного сырья, пищевых продуктов.</v>
          </cell>
          <cell r="C306">
            <v>165</v>
          </cell>
          <cell r="D306">
            <v>1.2</v>
          </cell>
          <cell r="E306">
            <v>446.87764800000002</v>
          </cell>
          <cell r="F306">
            <v>0</v>
          </cell>
          <cell r="G306">
            <v>446.87764800000002</v>
          </cell>
          <cell r="H306">
            <v>151.93840032000003</v>
          </cell>
          <cell r="I306">
            <v>598.81604832000005</v>
          </cell>
          <cell r="J306">
            <v>89.822407248000005</v>
          </cell>
          <cell r="K306">
            <v>688.63845556800004</v>
          </cell>
          <cell r="L306">
            <v>826.36614668160007</v>
          </cell>
          <cell r="M306">
            <v>189</v>
          </cell>
          <cell r="N306"/>
          <cell r="O306">
            <v>14.545454545454545</v>
          </cell>
        </row>
        <row r="307">
          <cell r="A307">
            <v>60000252</v>
          </cell>
          <cell r="B307" t="str">
            <v>Исследование пищевых продуктов на: массо-вую долю начинки, глазури, толщину тестовой оболочки, толщину в местах заделки, объем продукции и т.д</v>
          </cell>
          <cell r="C307">
            <v>474</v>
          </cell>
          <cell r="D307">
            <v>2.25</v>
          </cell>
          <cell r="E307">
            <v>837.89558999999997</v>
          </cell>
          <cell r="F307">
            <v>0</v>
          </cell>
          <cell r="G307">
            <v>837.89558999999997</v>
          </cell>
          <cell r="H307">
            <v>284.88450060000002</v>
          </cell>
          <cell r="I307">
            <v>1122.7800906</v>
          </cell>
          <cell r="J307">
            <v>168.41701358999998</v>
          </cell>
          <cell r="K307">
            <v>1291.1971041899999</v>
          </cell>
          <cell r="L307">
            <v>1549.4365250279998</v>
          </cell>
          <cell r="M307">
            <v>543</v>
          </cell>
          <cell r="N307"/>
          <cell r="O307">
            <v>14.556962025316455</v>
          </cell>
        </row>
        <row r="308">
          <cell r="A308">
            <v>60000102</v>
          </cell>
          <cell r="B308" t="str">
            <v>Исследование пищевых продуктов на массу изделия</v>
          </cell>
          <cell r="C308">
            <v>690</v>
          </cell>
          <cell r="D308">
            <v>0.6</v>
          </cell>
          <cell r="E308">
            <v>223.43882400000001</v>
          </cell>
          <cell r="F308">
            <v>202.52</v>
          </cell>
          <cell r="G308">
            <v>425.95882400000005</v>
          </cell>
          <cell r="H308">
            <v>144.82600016000004</v>
          </cell>
          <cell r="I308">
            <v>570.78482416000008</v>
          </cell>
          <cell r="J308">
            <v>85.617723624000007</v>
          </cell>
          <cell r="K308">
            <v>656.40254778400003</v>
          </cell>
          <cell r="L308">
            <v>787.68305734080002</v>
          </cell>
          <cell r="M308">
            <v>792</v>
          </cell>
          <cell r="N308"/>
          <cell r="O308">
            <v>14.782608695652174</v>
          </cell>
        </row>
        <row r="309">
          <cell r="A309">
            <v>60000225</v>
          </cell>
          <cell r="B309" t="str">
            <v>Определение содержания белка (общего) в пищевой продукции</v>
          </cell>
          <cell r="C309">
            <v>1062</v>
          </cell>
          <cell r="D309">
            <v>4.33</v>
          </cell>
          <cell r="E309">
            <v>1612.4835132000001</v>
          </cell>
          <cell r="F309">
            <v>21.48</v>
          </cell>
          <cell r="G309">
            <v>1633.9635132000001</v>
          </cell>
          <cell r="H309">
            <v>555.54759448800007</v>
          </cell>
          <cell r="I309">
            <v>2189.5111076880003</v>
          </cell>
          <cell r="J309">
            <v>328.42666615320002</v>
          </cell>
          <cell r="K309">
            <v>2517.9377738412004</v>
          </cell>
          <cell r="L309">
            <v>3021.5253286094403</v>
          </cell>
          <cell r="M309">
            <v>1221</v>
          </cell>
          <cell r="N309"/>
          <cell r="O309">
            <v>14.971751412429379</v>
          </cell>
        </row>
        <row r="310">
          <cell r="A310">
            <v>60000049</v>
          </cell>
          <cell r="B310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310">
            <v>909</v>
          </cell>
          <cell r="D310">
            <v>2.5</v>
          </cell>
          <cell r="E310">
            <v>930.99509999999998</v>
          </cell>
          <cell r="F310">
            <v>78.131999999999991</v>
          </cell>
          <cell r="G310">
            <v>1009.1270999999999</v>
          </cell>
          <cell r="H310">
            <v>343.10321399999998</v>
          </cell>
          <cell r="I310">
            <v>1352.2303139999999</v>
          </cell>
          <cell r="J310">
            <v>202.83454709999998</v>
          </cell>
          <cell r="K310">
            <v>1555.0648610999999</v>
          </cell>
          <cell r="L310">
            <v>1866.0778333199999</v>
          </cell>
          <cell r="M310">
            <v>1044</v>
          </cell>
          <cell r="N310"/>
          <cell r="O310">
            <v>14.85148514851485</v>
          </cell>
        </row>
        <row r="311">
          <cell r="A311">
            <v>60000234</v>
          </cell>
          <cell r="B311" t="str">
            <v>Определение зольности (массовой доли золы / общей золы)</v>
          </cell>
          <cell r="C311">
            <v>792</v>
          </cell>
          <cell r="D311">
            <v>2.5</v>
          </cell>
          <cell r="E311">
            <v>930.99509999999998</v>
          </cell>
          <cell r="F311">
            <v>0</v>
          </cell>
          <cell r="G311">
            <v>930.99509999999998</v>
          </cell>
          <cell r="H311">
            <v>316.53833400000002</v>
          </cell>
          <cell r="I311">
            <v>1247.5334339999999</v>
          </cell>
          <cell r="J311">
            <v>187.13001509999998</v>
          </cell>
          <cell r="K311">
            <v>1434.6634491</v>
          </cell>
          <cell r="L311">
            <v>1721.5961389199999</v>
          </cell>
          <cell r="M311">
            <v>909</v>
          </cell>
          <cell r="N311"/>
          <cell r="O311">
            <v>14.772727272727273</v>
          </cell>
        </row>
        <row r="312">
          <cell r="A312">
            <v>60000311</v>
          </cell>
          <cell r="B312" t="str">
            <v>Определение массовой доли  золы нерастворимой в 10 % соляной кислоте</v>
          </cell>
          <cell r="C312">
            <v>1062</v>
          </cell>
          <cell r="D312">
            <v>3</v>
          </cell>
          <cell r="E312">
            <v>1117.1941199999999</v>
          </cell>
          <cell r="F312">
            <v>22.643999999999998</v>
          </cell>
          <cell r="G312">
            <v>1139.8381199999999</v>
          </cell>
          <cell r="H312">
            <v>387.54496080000001</v>
          </cell>
          <cell r="I312">
            <v>1527.3830807999998</v>
          </cell>
          <cell r="J312">
            <v>229.10746211999995</v>
          </cell>
          <cell r="K312">
            <v>1756.4905429199998</v>
          </cell>
          <cell r="L312">
            <v>2107.7886515039995</v>
          </cell>
          <cell r="M312">
            <v>1221</v>
          </cell>
          <cell r="N312"/>
          <cell r="O312">
            <v>14.971751412429379</v>
          </cell>
        </row>
        <row r="313">
          <cell r="A313">
            <v>60000269</v>
          </cell>
          <cell r="B313" t="str">
            <v>Определение  массовой доли жира (метод  Гербера)</v>
          </cell>
          <cell r="C313">
            <v>573</v>
          </cell>
          <cell r="D313">
            <v>1.97</v>
          </cell>
          <cell r="E313">
            <v>733.62413879999997</v>
          </cell>
          <cell r="F313">
            <v>4.8756000000000004</v>
          </cell>
          <cell r="G313">
            <v>738.49973879999993</v>
          </cell>
          <cell r="H313">
            <v>251.08991119199999</v>
          </cell>
          <cell r="I313">
            <v>989.58964999199998</v>
          </cell>
          <cell r="J313">
            <v>148.4384474988</v>
          </cell>
          <cell r="K313">
            <v>1138.0280974908001</v>
          </cell>
          <cell r="L313">
            <v>1365.63371698896</v>
          </cell>
          <cell r="M313">
            <v>657</v>
          </cell>
          <cell r="N313"/>
          <cell r="O313">
            <v>14.659685863874344</v>
          </cell>
        </row>
        <row r="314">
          <cell r="A314">
            <v>60000268</v>
          </cell>
          <cell r="B314" t="str">
            <v>Определение  массовой доли жира (метод Сокслета)</v>
          </cell>
          <cell r="C314">
            <v>987</v>
          </cell>
          <cell r="D314">
            <v>4.42</v>
          </cell>
          <cell r="E314">
            <v>1645.9993368</v>
          </cell>
          <cell r="F314">
            <v>264.10000000000002</v>
          </cell>
          <cell r="G314">
            <v>1910.0993367999999</v>
          </cell>
          <cell r="H314">
            <v>649.43377451200001</v>
          </cell>
          <cell r="I314">
            <v>2559.5331113120001</v>
          </cell>
          <cell r="J314">
            <v>383.92996669680002</v>
          </cell>
          <cell r="K314">
            <v>2943.4630780088</v>
          </cell>
          <cell r="L314">
            <v>3532.1556936105599</v>
          </cell>
          <cell r="M314">
            <v>1134</v>
          </cell>
          <cell r="N314"/>
          <cell r="O314">
            <v>14.893617021276595</v>
          </cell>
        </row>
        <row r="315">
          <cell r="A315">
            <v>60000270</v>
          </cell>
          <cell r="B315" t="str">
            <v>Определение массовой доли жира (экстракционно-весовой метод)</v>
          </cell>
          <cell r="C315">
            <v>723</v>
          </cell>
          <cell r="D315">
            <v>4.67</v>
          </cell>
          <cell r="E315">
            <v>1739.0988467999998</v>
          </cell>
          <cell r="F315">
            <v>44.33</v>
          </cell>
          <cell r="G315">
            <v>1783.4288467999997</v>
          </cell>
          <cell r="H315">
            <v>606.36580791199992</v>
          </cell>
          <cell r="I315">
            <v>2389.7946547119996</v>
          </cell>
          <cell r="J315">
            <v>358.46919820679994</v>
          </cell>
          <cell r="K315">
            <v>2748.2638529187993</v>
          </cell>
          <cell r="L315">
            <v>3297.9166235025591</v>
          </cell>
          <cell r="M315">
            <v>831</v>
          </cell>
          <cell r="N315"/>
          <cell r="O315">
            <v>14.937759336099585</v>
          </cell>
        </row>
        <row r="316">
          <cell r="A316">
            <v>60000233</v>
          </cell>
          <cell r="B316" t="str">
            <v>Определение влаги и сухих веществ (до постоянной массы)</v>
          </cell>
          <cell r="C316">
            <v>384</v>
          </cell>
          <cell r="D316">
            <v>1.83</v>
          </cell>
          <cell r="E316">
            <v>681.48841320000008</v>
          </cell>
          <cell r="F316">
            <v>0</v>
          </cell>
          <cell r="G316">
            <v>681.48841320000008</v>
          </cell>
          <cell r="H316">
            <v>231.70606048800005</v>
          </cell>
          <cell r="I316">
            <v>913.19447368800013</v>
          </cell>
          <cell r="J316">
            <v>136.97917105320002</v>
          </cell>
          <cell r="K316">
            <v>1050.1736447412002</v>
          </cell>
          <cell r="L316">
            <v>1260.2083736894401</v>
          </cell>
          <cell r="M316">
            <v>441</v>
          </cell>
          <cell r="N316"/>
          <cell r="O316">
            <v>14.84375</v>
          </cell>
        </row>
        <row r="317">
          <cell r="A317">
            <v>60000231</v>
          </cell>
          <cell r="B317" t="str">
            <v>Определение влаги и сухих веществ ( при определенной температуре и фиксированном времени)</v>
          </cell>
          <cell r="C317">
            <v>357</v>
          </cell>
          <cell r="D317">
            <v>1.33</v>
          </cell>
          <cell r="E317">
            <v>495.28939319999995</v>
          </cell>
          <cell r="F317">
            <v>0</v>
          </cell>
          <cell r="G317">
            <v>495.28939319999995</v>
          </cell>
          <cell r="H317">
            <v>168.398393688</v>
          </cell>
          <cell r="I317">
            <v>663.68778688799989</v>
          </cell>
          <cell r="J317">
            <v>99.553168033199981</v>
          </cell>
          <cell r="K317">
            <v>763.24095492119989</v>
          </cell>
          <cell r="L317">
            <v>915.88914590543982</v>
          </cell>
          <cell r="M317">
            <v>408</v>
          </cell>
          <cell r="N317"/>
          <cell r="O317">
            <v>14.285714285714285</v>
          </cell>
        </row>
        <row r="318">
          <cell r="A318">
            <v>60000237</v>
          </cell>
          <cell r="B318" t="str">
            <v>Определение растворимых сухих веществ рефрактометрическим методом</v>
          </cell>
          <cell r="C318">
            <v>177</v>
          </cell>
          <cell r="D318">
            <v>1.08</v>
          </cell>
          <cell r="E318">
            <v>402.1898832</v>
          </cell>
          <cell r="F318">
            <v>0</v>
          </cell>
          <cell r="G318">
            <v>402.1898832</v>
          </cell>
          <cell r="H318">
            <v>136.744560288</v>
          </cell>
          <cell r="I318">
            <v>538.93444348799994</v>
          </cell>
          <cell r="J318">
            <v>80.840166523199983</v>
          </cell>
          <cell r="K318">
            <v>619.77461001119991</v>
          </cell>
          <cell r="L318">
            <v>743.72953201343989</v>
          </cell>
          <cell r="M318">
            <v>201</v>
          </cell>
          <cell r="N318"/>
          <cell r="O318">
            <v>13.559322033898304</v>
          </cell>
        </row>
        <row r="319">
          <cell r="A319">
            <v>60000285</v>
          </cell>
          <cell r="B319" t="str">
            <v>Определение кислотности в пищевых продуктах</v>
          </cell>
          <cell r="C319">
            <v>330</v>
          </cell>
          <cell r="D319">
            <v>1.33</v>
          </cell>
          <cell r="E319">
            <v>495.28939319999995</v>
          </cell>
          <cell r="F319">
            <v>0</v>
          </cell>
          <cell r="G319">
            <v>495.28939319999995</v>
          </cell>
          <cell r="H319">
            <v>168.398393688</v>
          </cell>
          <cell r="I319">
            <v>663.68778688799989</v>
          </cell>
          <cell r="J319">
            <v>99.553168033199981</v>
          </cell>
          <cell r="K319">
            <v>763.24095492119989</v>
          </cell>
          <cell r="L319">
            <v>915.88914590543982</v>
          </cell>
          <cell r="M319">
            <v>378</v>
          </cell>
          <cell r="N319"/>
          <cell r="O319">
            <v>14.545454545454545</v>
          </cell>
        </row>
        <row r="320">
          <cell r="A320">
            <v>60000286</v>
          </cell>
          <cell r="B320" t="str">
            <v>Определение кислотности в консервах</v>
          </cell>
          <cell r="C320">
            <v>405</v>
          </cell>
          <cell r="D320">
            <v>2.5</v>
          </cell>
          <cell r="E320">
            <v>930.99509999999998</v>
          </cell>
          <cell r="F320">
            <v>0</v>
          </cell>
          <cell r="G320">
            <v>930.99509999999998</v>
          </cell>
          <cell r="H320">
            <v>316.53833400000002</v>
          </cell>
          <cell r="I320">
            <v>1247.5334339999999</v>
          </cell>
          <cell r="J320">
            <v>187.13001509999998</v>
          </cell>
          <cell r="K320">
            <v>1434.6634491</v>
          </cell>
          <cell r="L320">
            <v>1721.5961389199999</v>
          </cell>
          <cell r="M320">
            <v>465</v>
          </cell>
          <cell r="N320"/>
          <cell r="O320">
            <v>14.814814814814813</v>
          </cell>
        </row>
        <row r="321">
          <cell r="A321">
            <v>60000242</v>
          </cell>
          <cell r="B321" t="str">
            <v>Определение РН /активной кислотности в продовольственном сырье, пищевых продуктах</v>
          </cell>
          <cell r="C321">
            <v>240</v>
          </cell>
          <cell r="D321">
            <v>1.42</v>
          </cell>
          <cell r="E321">
            <v>528.80521680000004</v>
          </cell>
          <cell r="F321">
            <v>0</v>
          </cell>
          <cell r="G321">
            <v>528.80521680000004</v>
          </cell>
          <cell r="H321">
            <v>179.79377371200002</v>
          </cell>
          <cell r="I321">
            <v>708.598990512</v>
          </cell>
          <cell r="J321">
            <v>106.2898485768</v>
          </cell>
          <cell r="K321">
            <v>814.88883908879995</v>
          </cell>
          <cell r="L321">
            <v>977.86660690655992</v>
          </cell>
          <cell r="M321">
            <v>276</v>
          </cell>
          <cell r="N321"/>
          <cell r="O321">
            <v>15</v>
          </cell>
        </row>
        <row r="322">
          <cell r="A322" t="str">
            <v>1.3. Определение наличия примесей в пищевой продукции</v>
          </cell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</row>
        <row r="323">
          <cell r="A323">
            <v>60000273</v>
          </cell>
          <cell r="B323" t="str">
            <v>Определение посторонних примесей</v>
          </cell>
          <cell r="C323">
            <v>87</v>
          </cell>
          <cell r="D323">
            <v>0.33</v>
          </cell>
          <cell r="E323">
            <v>122.89135320000001</v>
          </cell>
          <cell r="F323">
            <v>0</v>
          </cell>
          <cell r="G323">
            <v>122.89135320000001</v>
          </cell>
          <cell r="H323">
            <v>41.783060088000006</v>
          </cell>
          <cell r="I323">
            <v>164.67441328800001</v>
          </cell>
          <cell r="J323">
            <v>24.7011619932</v>
          </cell>
          <cell r="K323">
            <v>189.37557528120001</v>
          </cell>
          <cell r="L323">
            <v>227.25069033744001</v>
          </cell>
          <cell r="M323">
            <v>99</v>
          </cell>
          <cell r="N323"/>
          <cell r="O323">
            <v>13.793103448275861</v>
          </cell>
        </row>
        <row r="324">
          <cell r="A324">
            <v>60000274</v>
          </cell>
          <cell r="B324" t="str">
            <v>Определение  металломагнитной примеси</v>
          </cell>
          <cell r="C324">
            <v>276</v>
          </cell>
          <cell r="D324">
            <v>1</v>
          </cell>
          <cell r="E324">
            <v>372.39803999999998</v>
          </cell>
          <cell r="F324">
            <v>0</v>
          </cell>
          <cell r="G324">
            <v>372.39803999999998</v>
          </cell>
          <cell r="H324">
            <v>126.6153336</v>
          </cell>
          <cell r="I324">
            <v>499.01337359999997</v>
          </cell>
          <cell r="J324">
            <v>74.852006039999992</v>
          </cell>
          <cell r="K324">
            <v>573.8653796399999</v>
          </cell>
          <cell r="L324">
            <v>688.63845556799981</v>
          </cell>
          <cell r="M324">
            <v>315</v>
          </cell>
          <cell r="N324"/>
          <cell r="O324">
            <v>14.130434782608695</v>
          </cell>
        </row>
        <row r="325">
          <cell r="A325">
            <v>60000275</v>
          </cell>
          <cell r="B325" t="str">
            <v>Определение минеральных примесей</v>
          </cell>
          <cell r="C325">
            <v>405</v>
          </cell>
          <cell r="D325">
            <v>3.25</v>
          </cell>
          <cell r="E325">
            <v>1210.2936299999999</v>
          </cell>
          <cell r="F325">
            <v>0</v>
          </cell>
          <cell r="G325">
            <v>1210.2936299999999</v>
          </cell>
          <cell r="H325">
            <v>411.49983420000001</v>
          </cell>
          <cell r="I325">
            <v>1621.7934642</v>
          </cell>
          <cell r="J325">
            <v>243.26901963</v>
          </cell>
          <cell r="K325">
            <v>1865.06248383</v>
          </cell>
          <cell r="L325">
            <v>2238.0749805959999</v>
          </cell>
          <cell r="M325">
            <v>465</v>
          </cell>
          <cell r="N325"/>
          <cell r="O325">
            <v>14.814814814814813</v>
          </cell>
        </row>
        <row r="326">
          <cell r="A326">
            <v>60001307</v>
          </cell>
          <cell r="B326" t="str">
            <v>Определение примесей растительного происхождения</v>
          </cell>
          <cell r="C326">
            <v>138</v>
          </cell>
          <cell r="D326">
            <v>0.5</v>
          </cell>
          <cell r="E326">
            <v>186.19901999999999</v>
          </cell>
          <cell r="F326">
            <v>0</v>
          </cell>
          <cell r="G326">
            <v>186.19901999999999</v>
          </cell>
          <cell r="H326">
            <v>63.3076668</v>
          </cell>
          <cell r="I326">
            <v>249.50668679999998</v>
          </cell>
          <cell r="J326">
            <v>37.426003019999996</v>
          </cell>
          <cell r="K326">
            <v>286.93268981999995</v>
          </cell>
          <cell r="L326">
            <v>344.31922778399991</v>
          </cell>
          <cell r="M326">
            <v>156</v>
          </cell>
          <cell r="N326"/>
          <cell r="O326">
            <v>13.043478260869565</v>
          </cell>
        </row>
        <row r="327">
          <cell r="A327">
            <v>60000315</v>
          </cell>
          <cell r="B327" t="str">
            <v>Определение механических примесей</v>
          </cell>
          <cell r="C327">
            <v>213</v>
          </cell>
          <cell r="D327">
            <v>0.5</v>
          </cell>
          <cell r="E327">
            <v>186.19901999999999</v>
          </cell>
          <cell r="F327">
            <v>0</v>
          </cell>
          <cell r="G327">
            <v>186.19901999999999</v>
          </cell>
          <cell r="H327">
            <v>63.3076668</v>
          </cell>
          <cell r="I327">
            <v>249.50668679999998</v>
          </cell>
          <cell r="J327">
            <v>37.426003019999996</v>
          </cell>
          <cell r="K327">
            <v>286.93268981999995</v>
          </cell>
          <cell r="L327">
            <v>344.31922778399991</v>
          </cell>
          <cell r="M327">
            <v>243</v>
          </cell>
          <cell r="N327"/>
          <cell r="O327">
            <v>14.084507042253522</v>
          </cell>
        </row>
        <row r="328">
          <cell r="A328" t="str">
            <v>1.4. Определение физико-химических показателей в мясе и мясной продукции, яйцах, продуктах их переработки</v>
          </cell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</row>
        <row r="329">
          <cell r="A329">
            <v>60000282</v>
          </cell>
          <cell r="B329" t="str">
            <v>Определение остаточной активности кислой фосфатазы в вареных колбасных изделиях</v>
          </cell>
          <cell r="C329">
            <v>957</v>
          </cell>
          <cell r="D329">
            <v>4.63</v>
          </cell>
          <cell r="E329">
            <v>1724.2029251999998</v>
          </cell>
          <cell r="F329">
            <v>0</v>
          </cell>
          <cell r="G329">
            <v>1724.2029251999998</v>
          </cell>
          <cell r="H329">
            <v>586.22899456799996</v>
          </cell>
          <cell r="I329">
            <v>2310.4319197679997</v>
          </cell>
          <cell r="J329">
            <v>346.56478796519997</v>
          </cell>
          <cell r="K329">
            <v>2656.9967077331999</v>
          </cell>
          <cell r="L329">
            <v>3188.3960492798396</v>
          </cell>
          <cell r="M329">
            <v>1098</v>
          </cell>
          <cell r="N329"/>
          <cell r="O329">
            <v>14.733542319749215</v>
          </cell>
        </row>
        <row r="330">
          <cell r="A330">
            <v>60000266</v>
          </cell>
          <cell r="B330" t="str">
            <v>Определение массовой доли нитритов в мясных продуктах</v>
          </cell>
          <cell r="C330">
            <v>867</v>
          </cell>
          <cell r="D330">
            <v>4.67</v>
          </cell>
          <cell r="E330">
            <v>1739.0988467999998</v>
          </cell>
          <cell r="F330">
            <v>7.71</v>
          </cell>
          <cell r="G330">
            <v>1746.8088467999999</v>
          </cell>
          <cell r="H330">
            <v>593.91500791199996</v>
          </cell>
          <cell r="I330">
            <v>2340.7238547119996</v>
          </cell>
          <cell r="J330">
            <v>351.1085782067999</v>
          </cell>
          <cell r="K330">
            <v>2691.8324329187994</v>
          </cell>
          <cell r="L330">
            <v>3230.1989195025594</v>
          </cell>
          <cell r="M330">
            <v>996</v>
          </cell>
          <cell r="N330"/>
          <cell r="O330">
            <v>14.878892733564014</v>
          </cell>
        </row>
        <row r="331">
          <cell r="A331">
            <v>60000271</v>
          </cell>
          <cell r="B331" t="str">
            <v>Определение  массовой доли поваренной соли (хлористого натрия)  в пищевых продуктах</v>
          </cell>
          <cell r="C331">
            <v>357</v>
          </cell>
          <cell r="D331">
            <v>1.97</v>
          </cell>
          <cell r="E331">
            <v>733.62413879999997</v>
          </cell>
          <cell r="F331">
            <v>6.37</v>
          </cell>
          <cell r="G331">
            <v>739.99413879999997</v>
          </cell>
          <cell r="H331">
            <v>251.59800719200001</v>
          </cell>
          <cell r="I331">
            <v>991.59214599200004</v>
          </cell>
          <cell r="J331">
            <v>148.73882189880001</v>
          </cell>
          <cell r="K331">
            <v>1140.3309678908001</v>
          </cell>
          <cell r="L331">
            <v>1368.3971614689601</v>
          </cell>
          <cell r="M331">
            <v>408</v>
          </cell>
          <cell r="N331"/>
          <cell r="O331">
            <v>14.285714285714285</v>
          </cell>
        </row>
        <row r="332">
          <cell r="A332">
            <v>60000318</v>
          </cell>
          <cell r="B332" t="str">
            <v xml:space="preserve">Определение массовой доли хлеба в кулинарных изделиях и полуфабрикатах из рубленого мяса </v>
          </cell>
          <cell r="C332">
            <v>564</v>
          </cell>
          <cell r="D332">
            <v>3</v>
          </cell>
          <cell r="E332">
            <v>1117.1941199999999</v>
          </cell>
          <cell r="F332">
            <v>0</v>
          </cell>
          <cell r="G332">
            <v>1117.1941199999999</v>
          </cell>
          <cell r="H332">
            <v>379.84600080000001</v>
          </cell>
          <cell r="I332">
            <v>1497.0401207999998</v>
          </cell>
          <cell r="J332">
            <v>224.55601811999998</v>
          </cell>
          <cell r="K332">
            <v>1721.5961389199997</v>
          </cell>
          <cell r="L332">
            <v>2065.9153667039996</v>
          </cell>
          <cell r="M332">
            <v>648</v>
          </cell>
          <cell r="N332"/>
          <cell r="O332">
            <v>14.893617021276595</v>
          </cell>
        </row>
        <row r="333">
          <cell r="A333">
            <v>60000320</v>
          </cell>
          <cell r="B333" t="str">
            <v>Определение наличия продуктов первичного распада белков в бульоне</v>
          </cell>
          <cell r="C333">
            <v>324</v>
          </cell>
          <cell r="D333">
            <v>1</v>
          </cell>
          <cell r="E333">
            <v>372.39803999999998</v>
          </cell>
          <cell r="F333">
            <v>0</v>
          </cell>
          <cell r="G333">
            <v>372.39803999999998</v>
          </cell>
          <cell r="H333">
            <v>126.6153336</v>
          </cell>
          <cell r="I333">
            <v>499.01337359999997</v>
          </cell>
          <cell r="J333">
            <v>74.852006039999992</v>
          </cell>
          <cell r="K333">
            <v>573.8653796399999</v>
          </cell>
          <cell r="L333">
            <v>688.63845556799981</v>
          </cell>
          <cell r="M333">
            <v>372</v>
          </cell>
          <cell r="N333"/>
          <cell r="O333">
            <v>14.814814814814813</v>
          </cell>
        </row>
        <row r="334">
          <cell r="A334">
            <v>60000321</v>
          </cell>
          <cell r="B334" t="str">
            <v>Определение перекисного числа в свежем мясе птицы</v>
          </cell>
          <cell r="C334">
            <v>633</v>
          </cell>
          <cell r="D334">
            <v>1.5</v>
          </cell>
          <cell r="E334">
            <v>558.59705999999994</v>
          </cell>
          <cell r="F334">
            <v>49.674000000000007</v>
          </cell>
          <cell r="G334">
            <v>608.27105999999992</v>
          </cell>
          <cell r="H334">
            <v>206.81216039999998</v>
          </cell>
          <cell r="I334">
            <v>815.08322039999985</v>
          </cell>
          <cell r="J334">
            <v>122.26248305999997</v>
          </cell>
          <cell r="K334">
            <v>937.34570345999987</v>
          </cell>
          <cell r="L334">
            <v>1124.8148441519998</v>
          </cell>
          <cell r="M334">
            <v>726</v>
          </cell>
          <cell r="N334"/>
          <cell r="O334">
            <v>14.691943127962084</v>
          </cell>
        </row>
        <row r="335">
          <cell r="A335">
            <v>60001309</v>
          </cell>
          <cell r="B335" t="str">
            <v>Определение массовой доли влаги и мясного сока, выделившегося при размораживании мяса птицы</v>
          </cell>
          <cell r="C335">
            <v>432</v>
          </cell>
          <cell r="D335">
            <v>1.5</v>
          </cell>
          <cell r="E335">
            <v>558.59705999999994</v>
          </cell>
          <cell r="F335">
            <v>0</v>
          </cell>
          <cell r="G335">
            <v>558.59705999999994</v>
          </cell>
          <cell r="H335">
            <v>189.92300040000001</v>
          </cell>
          <cell r="I335">
            <v>748.52006039999992</v>
          </cell>
          <cell r="J335">
            <v>112.27800905999999</v>
          </cell>
          <cell r="K335">
            <v>860.79806945999985</v>
          </cell>
          <cell r="L335">
            <v>1032.9576833519998</v>
          </cell>
          <cell r="M335">
            <v>495</v>
          </cell>
          <cell r="N335"/>
          <cell r="O335">
            <v>14.583333333333334</v>
          </cell>
        </row>
        <row r="336">
          <cell r="A336">
            <v>60000018</v>
          </cell>
          <cell r="B336" t="str">
            <v>Определение массовой доли костных включений в продуктах переработки мяса птицы</v>
          </cell>
          <cell r="C336">
            <v>696</v>
          </cell>
          <cell r="D336">
            <v>1.9</v>
          </cell>
          <cell r="E336">
            <v>707.55627600000003</v>
          </cell>
          <cell r="F336">
            <v>33.864000000000004</v>
          </cell>
          <cell r="G336">
            <v>741.42027600000006</v>
          </cell>
          <cell r="H336">
            <v>252.08289384000003</v>
          </cell>
          <cell r="I336">
            <v>993.50316984000006</v>
          </cell>
          <cell r="J336">
            <v>149.025475476</v>
          </cell>
          <cell r="K336">
            <v>1142.5286453160002</v>
          </cell>
          <cell r="L336">
            <v>1371.0343743792002</v>
          </cell>
          <cell r="M336">
            <v>798</v>
          </cell>
          <cell r="N336"/>
          <cell r="O336">
            <v>14.655172413793101</v>
          </cell>
        </row>
        <row r="337">
          <cell r="A337">
            <v>60000024</v>
          </cell>
          <cell r="B337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337">
            <v>759</v>
          </cell>
          <cell r="D337">
            <v>1.2</v>
          </cell>
          <cell r="E337">
            <v>446.87764800000002</v>
          </cell>
          <cell r="F337">
            <v>106.4268</v>
          </cell>
          <cell r="G337">
            <v>553.30444799999998</v>
          </cell>
          <cell r="H337">
            <v>188.12351232</v>
          </cell>
          <cell r="I337">
            <v>741.42796032000001</v>
          </cell>
          <cell r="J337">
            <v>111.214194048</v>
          </cell>
          <cell r="K337">
            <v>852.64215436799998</v>
          </cell>
          <cell r="L337">
            <v>1023.1705852416</v>
          </cell>
          <cell r="M337">
            <v>870</v>
          </cell>
          <cell r="N337"/>
          <cell r="O337">
            <v>14.624505928853754</v>
          </cell>
        </row>
        <row r="338">
          <cell r="A338">
            <v>60000235</v>
          </cell>
          <cell r="B338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38">
            <v>495</v>
          </cell>
          <cell r="D338">
            <v>4.67</v>
          </cell>
          <cell r="E338">
            <v>1739.0988467999998</v>
          </cell>
          <cell r="F338">
            <v>74.25</v>
          </cell>
          <cell r="G338">
            <v>1813.3488467999998</v>
          </cell>
          <cell r="H338">
            <v>616.53860791199997</v>
          </cell>
          <cell r="I338">
            <v>2429.8874547119999</v>
          </cell>
          <cell r="J338">
            <v>364.48311820679999</v>
          </cell>
          <cell r="K338">
            <v>2794.3705729188</v>
          </cell>
          <cell r="L338">
            <v>3353.2446875025598</v>
          </cell>
          <cell r="M338">
            <v>567</v>
          </cell>
          <cell r="N338"/>
          <cell r="O338">
            <v>14.545454545454545</v>
          </cell>
        </row>
        <row r="339">
          <cell r="A339">
            <v>60000278</v>
          </cell>
          <cell r="B339" t="str">
            <v>Определение перекисного числа в животных  жирах</v>
          </cell>
          <cell r="C339">
            <v>591</v>
          </cell>
          <cell r="D339">
            <v>2.38</v>
          </cell>
          <cell r="E339">
            <v>886.3073351999999</v>
          </cell>
          <cell r="F339">
            <v>19.6248</v>
          </cell>
          <cell r="G339">
            <v>905.93213519999995</v>
          </cell>
          <cell r="H339">
            <v>308.01692596800001</v>
          </cell>
          <cell r="I339">
            <v>1213.9490611679998</v>
          </cell>
          <cell r="J339">
            <v>182.09235917519996</v>
          </cell>
          <cell r="K339">
            <v>1396.0414203431999</v>
          </cell>
          <cell r="L339">
            <v>1675.2497044118397</v>
          </cell>
          <cell r="M339">
            <v>678</v>
          </cell>
          <cell r="N339"/>
          <cell r="O339">
            <v>14.720812182741117</v>
          </cell>
        </row>
        <row r="340">
          <cell r="A340">
            <v>60000279</v>
          </cell>
          <cell r="B340" t="str">
            <v>Определение кислотного числа в жировой продукции</v>
          </cell>
          <cell r="C340">
            <v>474</v>
          </cell>
          <cell r="D340">
            <v>1.63</v>
          </cell>
          <cell r="E340">
            <v>607.00880519999998</v>
          </cell>
          <cell r="F340">
            <v>41.860799999999998</v>
          </cell>
          <cell r="G340">
            <v>648.86960520000002</v>
          </cell>
          <cell r="H340">
            <v>220.61566576800001</v>
          </cell>
          <cell r="I340">
            <v>869.48527096800001</v>
          </cell>
          <cell r="J340">
            <v>130.4227906452</v>
          </cell>
          <cell r="K340">
            <v>999.90806161320006</v>
          </cell>
          <cell r="L340">
            <v>1199.8896739358399</v>
          </cell>
          <cell r="M340">
            <v>549</v>
          </cell>
          <cell r="N340"/>
          <cell r="O340">
            <v>15.822784810126583</v>
          </cell>
        </row>
        <row r="341">
          <cell r="A341">
            <v>60000319</v>
          </cell>
          <cell r="B341" t="str">
            <v>Определение растворимости яичного порошка</v>
          </cell>
          <cell r="C341">
            <v>744</v>
          </cell>
          <cell r="D341">
            <v>3.33</v>
          </cell>
          <cell r="E341">
            <v>1240.0854732</v>
          </cell>
          <cell r="F341">
            <v>0</v>
          </cell>
          <cell r="G341">
            <v>1240.0854732</v>
          </cell>
          <cell r="H341">
            <v>421.62906088800003</v>
          </cell>
          <cell r="I341">
            <v>1661.7145340880002</v>
          </cell>
          <cell r="J341">
            <v>249.25718011320001</v>
          </cell>
          <cell r="K341">
            <v>1910.9717142012003</v>
          </cell>
          <cell r="L341">
            <v>2293.1660570414401</v>
          </cell>
          <cell r="M341">
            <v>855</v>
          </cell>
          <cell r="N341"/>
          <cell r="O341">
            <v>14.919354838709678</v>
          </cell>
        </row>
        <row r="342">
          <cell r="A342" t="str">
            <v>1.5. Определение физико-химических показателей в молоке и молочной продукции</v>
          </cell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</row>
        <row r="343">
          <cell r="A343">
            <v>60000258</v>
          </cell>
          <cell r="B343" t="str">
            <v>Определение массовой доли влаги в обезжиренном веществе (СОМО) в молочных продуктах</v>
          </cell>
          <cell r="C343">
            <v>885</v>
          </cell>
          <cell r="D343">
            <v>3.16</v>
          </cell>
          <cell r="E343">
            <v>1176.7778063999999</v>
          </cell>
          <cell r="F343">
            <v>11.07</v>
          </cell>
          <cell r="G343">
            <v>1187.8478063999999</v>
          </cell>
          <cell r="H343">
            <v>403.86825417599999</v>
          </cell>
          <cell r="I343">
            <v>1591.7160605759998</v>
          </cell>
          <cell r="J343">
            <v>238.75740908639995</v>
          </cell>
          <cell r="K343">
            <v>1830.4734696623998</v>
          </cell>
          <cell r="L343">
            <v>2196.5681635948795</v>
          </cell>
          <cell r="M343">
            <v>1017</v>
          </cell>
          <cell r="N343"/>
          <cell r="O343">
            <v>14.915254237288137</v>
          </cell>
        </row>
        <row r="344">
          <cell r="A344">
            <v>60001020</v>
          </cell>
          <cell r="B344" t="str">
            <v>Определение кислотности  жировой фазы в сливочном масле и спредах</v>
          </cell>
          <cell r="C344">
            <v>378</v>
          </cell>
          <cell r="D344">
            <v>1</v>
          </cell>
          <cell r="E344">
            <v>372.39803999999998</v>
          </cell>
          <cell r="F344">
            <v>0</v>
          </cell>
          <cell r="G344">
            <v>372.39803999999998</v>
          </cell>
          <cell r="H344">
            <v>126.6153336</v>
          </cell>
          <cell r="I344">
            <v>499.01337359999997</v>
          </cell>
          <cell r="J344">
            <v>74.852006039999992</v>
          </cell>
          <cell r="K344">
            <v>573.8653796399999</v>
          </cell>
          <cell r="L344">
            <v>688.63845556799981</v>
          </cell>
          <cell r="M344">
            <v>432</v>
          </cell>
          <cell r="N344"/>
          <cell r="O344">
            <v>14.285714285714285</v>
          </cell>
        </row>
        <row r="345">
          <cell r="A345">
            <v>60000250</v>
          </cell>
          <cell r="B345" t="str">
            <v>Определение перекиси водорода в молочной продукции (качественное)</v>
          </cell>
          <cell r="C345">
            <v>186</v>
          </cell>
          <cell r="D345">
            <v>1.17</v>
          </cell>
          <cell r="E345">
            <v>435.70570679999997</v>
          </cell>
          <cell r="F345">
            <v>3.29</v>
          </cell>
          <cell r="G345">
            <v>438.99570679999999</v>
          </cell>
          <cell r="H345">
            <v>149.25854031200001</v>
          </cell>
          <cell r="I345">
            <v>588.25424711200003</v>
          </cell>
          <cell r="J345">
            <v>88.238137066800007</v>
          </cell>
          <cell r="K345">
            <v>676.49238417880008</v>
          </cell>
          <cell r="L345">
            <v>811.79086101456005</v>
          </cell>
          <cell r="M345">
            <v>213</v>
          </cell>
          <cell r="N345"/>
          <cell r="O345">
            <v>14.516129032258066</v>
          </cell>
        </row>
        <row r="346">
          <cell r="A346">
            <v>60000280</v>
          </cell>
          <cell r="B346" t="str">
            <v>Определение соды в молоке, молочной продукции (качественное)</v>
          </cell>
          <cell r="C346">
            <v>198</v>
          </cell>
          <cell r="D346">
            <v>1.17</v>
          </cell>
          <cell r="E346">
            <v>435.70570679999997</v>
          </cell>
          <cell r="F346">
            <v>0</v>
          </cell>
          <cell r="G346">
            <v>435.70570679999997</v>
          </cell>
          <cell r="H346">
            <v>148.13994031199999</v>
          </cell>
          <cell r="I346">
            <v>583.84564711199994</v>
          </cell>
          <cell r="J346">
            <v>87.576847066799985</v>
          </cell>
          <cell r="K346">
            <v>671.42249417879998</v>
          </cell>
          <cell r="L346">
            <v>805.70699301456</v>
          </cell>
          <cell r="M346">
            <v>225</v>
          </cell>
          <cell r="N346"/>
          <cell r="O346">
            <v>13.636363636363635</v>
          </cell>
        </row>
        <row r="347">
          <cell r="A347">
            <v>60000281</v>
          </cell>
          <cell r="B347" t="str">
            <v>Определения пастеризации  в молоке, молочной продукции</v>
          </cell>
          <cell r="C347">
            <v>288</v>
          </cell>
          <cell r="D347">
            <v>1</v>
          </cell>
          <cell r="E347">
            <v>372.39803999999998</v>
          </cell>
          <cell r="F347">
            <v>3.2436000000000003</v>
          </cell>
          <cell r="G347">
            <v>375.64164</v>
          </cell>
          <cell r="H347">
            <v>127.71815760000001</v>
          </cell>
          <cell r="I347">
            <v>503.35979759999998</v>
          </cell>
          <cell r="J347">
            <v>75.503969639999994</v>
          </cell>
          <cell r="K347">
            <v>578.86376724000002</v>
          </cell>
          <cell r="L347">
            <v>694.63652068800002</v>
          </cell>
          <cell r="M347">
            <v>330</v>
          </cell>
          <cell r="N347"/>
          <cell r="O347">
            <v>14.583333333333334</v>
          </cell>
        </row>
        <row r="348">
          <cell r="A348">
            <v>60000257</v>
          </cell>
          <cell r="B348" t="str">
            <v>Определение аммиака в молочной продукции (качественное)</v>
          </cell>
          <cell r="C348">
            <v>186</v>
          </cell>
          <cell r="D348">
            <v>0.87</v>
          </cell>
          <cell r="E348">
            <v>323.9862948</v>
          </cell>
          <cell r="F348">
            <v>1.75</v>
          </cell>
          <cell r="G348">
            <v>325.7362948</v>
          </cell>
          <cell r="H348">
            <v>110.75034023200001</v>
          </cell>
          <cell r="I348">
            <v>436.48663503199998</v>
          </cell>
          <cell r="J348">
            <v>65.472995254799997</v>
          </cell>
          <cell r="K348">
            <v>501.95963028680001</v>
          </cell>
          <cell r="L348">
            <v>602.35155634416003</v>
          </cell>
          <cell r="M348">
            <v>213</v>
          </cell>
          <cell r="N348"/>
          <cell r="O348">
            <v>14.516129032258066</v>
          </cell>
        </row>
        <row r="349">
          <cell r="A349">
            <v>60000322</v>
          </cell>
          <cell r="B349" t="str">
            <v>Определение плотности молочной продукции</v>
          </cell>
          <cell r="C349">
            <v>114</v>
          </cell>
          <cell r="D349">
            <v>0.75</v>
          </cell>
          <cell r="E349">
            <v>279.29852999999997</v>
          </cell>
          <cell r="F349">
            <v>0</v>
          </cell>
          <cell r="G349">
            <v>279.29852999999997</v>
          </cell>
          <cell r="H349">
            <v>94.961500200000003</v>
          </cell>
          <cell r="I349">
            <v>374.26003019999996</v>
          </cell>
          <cell r="J349">
            <v>56.139004529999994</v>
          </cell>
          <cell r="K349">
            <v>430.39903472999993</v>
          </cell>
          <cell r="L349">
            <v>516.47884167599989</v>
          </cell>
          <cell r="M349">
            <v>129</v>
          </cell>
          <cell r="N349"/>
          <cell r="O349">
            <v>13.157894736842104</v>
          </cell>
        </row>
        <row r="350">
          <cell r="A350">
            <v>60000323</v>
          </cell>
          <cell r="B350" t="str">
            <v>Определение индекса растворимости в молочной продукции</v>
          </cell>
          <cell r="C350">
            <v>240</v>
          </cell>
          <cell r="D350">
            <v>0.87</v>
          </cell>
          <cell r="E350">
            <v>323.9862948</v>
          </cell>
          <cell r="F350">
            <v>0</v>
          </cell>
          <cell r="G350">
            <v>323.9862948</v>
          </cell>
          <cell r="H350">
            <v>110.155340232</v>
          </cell>
          <cell r="I350">
            <v>434.14163503200001</v>
          </cell>
          <cell r="J350">
            <v>65.121245254800002</v>
          </cell>
          <cell r="K350">
            <v>499.2628802868</v>
          </cell>
          <cell r="L350">
            <v>599.11545634415995</v>
          </cell>
          <cell r="M350">
            <v>276</v>
          </cell>
          <cell r="N350"/>
          <cell r="O350">
            <v>15</v>
          </cell>
        </row>
        <row r="351">
          <cell r="A351">
            <v>60000064</v>
          </cell>
          <cell r="B351" t="str">
            <v>Определение термоустойчивости масла сливочного</v>
          </cell>
          <cell r="C351">
            <v>282</v>
          </cell>
          <cell r="D351">
            <v>1</v>
          </cell>
          <cell r="E351">
            <v>372.39803999999998</v>
          </cell>
          <cell r="F351">
            <v>0</v>
          </cell>
          <cell r="G351">
            <v>372.39803999999998</v>
          </cell>
          <cell r="H351">
            <v>126.6153336</v>
          </cell>
          <cell r="I351">
            <v>499.01337359999997</v>
          </cell>
          <cell r="J351">
            <v>74.852006039999992</v>
          </cell>
          <cell r="K351">
            <v>573.8653796399999</v>
          </cell>
          <cell r="L351">
            <v>688.63845556799981</v>
          </cell>
          <cell r="M351">
            <v>324</v>
          </cell>
          <cell r="N351"/>
          <cell r="O351">
            <v>14.893617021276595</v>
          </cell>
        </row>
        <row r="352">
          <cell r="A352" t="str">
            <v>1.6. Определение физико-химических показателей в рыбе и рыбной продукции</v>
          </cell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</row>
        <row r="353">
          <cell r="A353">
            <v>60000287</v>
          </cell>
          <cell r="B353" t="str">
            <v>Определение массовой доли глазури в рыбе</v>
          </cell>
          <cell r="C353">
            <v>138</v>
          </cell>
          <cell r="D353">
            <v>0.5</v>
          </cell>
          <cell r="E353">
            <v>186.19901999999999</v>
          </cell>
          <cell r="F353">
            <v>0</v>
          </cell>
          <cell r="G353">
            <v>186.19901999999999</v>
          </cell>
          <cell r="H353">
            <v>63.3076668</v>
          </cell>
          <cell r="I353">
            <v>249.50668679999998</v>
          </cell>
          <cell r="J353">
            <v>37.426003019999996</v>
          </cell>
          <cell r="K353">
            <v>286.93268981999995</v>
          </cell>
          <cell r="L353">
            <v>344.31922778399991</v>
          </cell>
          <cell r="M353">
            <v>156</v>
          </cell>
          <cell r="N353"/>
          <cell r="O353">
            <v>13.043478260869565</v>
          </cell>
        </row>
        <row r="354">
          <cell r="A354">
            <v>60000046</v>
          </cell>
          <cell r="B354" t="str">
            <v>Определение массовой доли бензойнокислого натрия в икре и пресервах из рыбы и морепродуктов</v>
          </cell>
          <cell r="C354">
            <v>924</v>
          </cell>
          <cell r="D354">
            <v>4.67</v>
          </cell>
          <cell r="E354">
            <v>1739.0988467999998</v>
          </cell>
          <cell r="F354">
            <v>0</v>
          </cell>
          <cell r="G354">
            <v>1739.0988467999998</v>
          </cell>
          <cell r="H354">
            <v>591.29360791199997</v>
          </cell>
          <cell r="I354">
            <v>2330.3924547119996</v>
          </cell>
          <cell r="J354">
            <v>349.5588682067999</v>
          </cell>
          <cell r="K354">
            <v>2679.9513229187996</v>
          </cell>
          <cell r="L354">
            <v>3215.9415875025593</v>
          </cell>
          <cell r="M354">
            <v>1062</v>
          </cell>
          <cell r="N354"/>
          <cell r="O354">
            <v>14.935064935064934</v>
          </cell>
        </row>
        <row r="355">
          <cell r="A355" t="str">
            <v>1.7. Определение физико-химических показателей в муке, крупе, макаронах, хлебобулочных изделиях</v>
          </cell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</row>
        <row r="356">
          <cell r="A356">
            <v>60000753</v>
          </cell>
          <cell r="B356" t="str">
            <v>Определение количества и качества клейковины в муке</v>
          </cell>
          <cell r="C356">
            <v>744</v>
          </cell>
          <cell r="D356">
            <v>2.17</v>
          </cell>
          <cell r="E356">
            <v>808.10374679999995</v>
          </cell>
          <cell r="F356">
            <v>0</v>
          </cell>
          <cell r="G356">
            <v>808.10374679999995</v>
          </cell>
          <cell r="H356">
            <v>274.75527391200001</v>
          </cell>
          <cell r="I356">
            <v>1082.8590207120001</v>
          </cell>
          <cell r="J356">
            <v>162.42885310680001</v>
          </cell>
          <cell r="K356">
            <v>1245.2878738188001</v>
          </cell>
          <cell r="L356">
            <v>1494.34544858256</v>
          </cell>
          <cell r="M356">
            <v>855</v>
          </cell>
          <cell r="N356"/>
          <cell r="O356">
            <v>14.919354838709678</v>
          </cell>
        </row>
        <row r="357">
          <cell r="A357">
            <v>60000754</v>
          </cell>
          <cell r="B357" t="str">
            <v>Определение крупности помола в муке</v>
          </cell>
          <cell r="C357">
            <v>405</v>
          </cell>
          <cell r="D357">
            <v>1.5</v>
          </cell>
          <cell r="E357">
            <v>558.59705999999994</v>
          </cell>
          <cell r="F357">
            <v>0</v>
          </cell>
          <cell r="G357">
            <v>558.59705999999994</v>
          </cell>
          <cell r="H357">
            <v>189.92300040000001</v>
          </cell>
          <cell r="I357">
            <v>748.52006039999992</v>
          </cell>
          <cell r="J357">
            <v>112.27800905999999</v>
          </cell>
          <cell r="K357">
            <v>860.79806945999985</v>
          </cell>
          <cell r="L357">
            <v>1032.9576833519998</v>
          </cell>
          <cell r="M357">
            <v>465</v>
          </cell>
          <cell r="N357"/>
          <cell r="O357">
            <v>14.814814814814813</v>
          </cell>
        </row>
        <row r="358">
          <cell r="A358">
            <v>60000755</v>
          </cell>
          <cell r="B358" t="str">
            <v>Определение зараженности и загрязненности вредителями в муке, крупах</v>
          </cell>
          <cell r="C358">
            <v>198</v>
          </cell>
          <cell r="D358">
            <v>0.5</v>
          </cell>
          <cell r="E358">
            <v>186.19901999999999</v>
          </cell>
          <cell r="F358">
            <v>0</v>
          </cell>
          <cell r="G358">
            <v>186.19901999999999</v>
          </cell>
          <cell r="H358">
            <v>63.3076668</v>
          </cell>
          <cell r="I358">
            <v>249.50668679999998</v>
          </cell>
          <cell r="J358">
            <v>37.426003019999996</v>
          </cell>
          <cell r="K358">
            <v>286.93268981999995</v>
          </cell>
          <cell r="L358">
            <v>344.31922778399991</v>
          </cell>
          <cell r="M358">
            <v>225</v>
          </cell>
          <cell r="N358"/>
          <cell r="O358">
            <v>13.636363636363635</v>
          </cell>
        </row>
        <row r="359">
          <cell r="A359">
            <v>60000756</v>
          </cell>
          <cell r="B359" t="str">
            <v>Определение белизны в муке</v>
          </cell>
          <cell r="C359">
            <v>336</v>
          </cell>
          <cell r="D359">
            <v>1</v>
          </cell>
          <cell r="E359">
            <v>372.39803999999998</v>
          </cell>
          <cell r="F359">
            <v>0</v>
          </cell>
          <cell r="G359">
            <v>372.39803999999998</v>
          </cell>
          <cell r="H359">
            <v>126.6153336</v>
          </cell>
          <cell r="I359">
            <v>499.01337359999997</v>
          </cell>
          <cell r="J359">
            <v>74.852006039999992</v>
          </cell>
          <cell r="K359">
            <v>573.8653796399999</v>
          </cell>
          <cell r="L359">
            <v>688.63845556799981</v>
          </cell>
          <cell r="M359">
            <v>384</v>
          </cell>
          <cell r="N359"/>
          <cell r="O359">
            <v>14.285714285714285</v>
          </cell>
        </row>
        <row r="360">
          <cell r="A360">
            <v>60000757</v>
          </cell>
          <cell r="B360" t="str">
            <v>Определение числа падений муке</v>
          </cell>
          <cell r="C360">
            <v>690</v>
          </cell>
          <cell r="D360">
            <v>1.83</v>
          </cell>
          <cell r="E360">
            <v>681.48841320000008</v>
          </cell>
          <cell r="F360">
            <v>0</v>
          </cell>
          <cell r="G360">
            <v>681.48841320000008</v>
          </cell>
          <cell r="H360">
            <v>231.70606048800005</v>
          </cell>
          <cell r="I360">
            <v>913.19447368800013</v>
          </cell>
          <cell r="J360">
            <v>136.97917105320002</v>
          </cell>
          <cell r="K360">
            <v>1050.1736447412002</v>
          </cell>
          <cell r="L360">
            <v>1260.2083736894401</v>
          </cell>
          <cell r="M360">
            <v>792</v>
          </cell>
          <cell r="N360"/>
          <cell r="O360">
            <v>14.782608695652174</v>
          </cell>
        </row>
        <row r="361">
          <cell r="A361">
            <v>60000759</v>
          </cell>
          <cell r="B361" t="str">
            <v>Пробная выпечка с определением зараженности возбудителем "картофельной болезни" хлеба</v>
          </cell>
          <cell r="C361">
            <v>882</v>
          </cell>
          <cell r="D361">
            <v>3</v>
          </cell>
          <cell r="E361">
            <v>1117.1941199999999</v>
          </cell>
          <cell r="F361">
            <v>3.06</v>
          </cell>
          <cell r="G361">
            <v>1120.2541199999998</v>
          </cell>
          <cell r="H361">
            <v>380.88640079999999</v>
          </cell>
          <cell r="I361">
            <v>1501.1405207999999</v>
          </cell>
          <cell r="J361">
            <v>225.17107811999998</v>
          </cell>
          <cell r="K361">
            <v>1726.3115989199998</v>
          </cell>
          <cell r="L361">
            <v>2071.5739187039999</v>
          </cell>
          <cell r="M361">
            <v>1014</v>
          </cell>
          <cell r="N361"/>
          <cell r="O361">
            <v>14.965986394557824</v>
          </cell>
        </row>
        <row r="362">
          <cell r="A362">
            <v>60000766</v>
          </cell>
          <cell r="B362" t="str">
            <v>Определение пористости в хлебобулочных изделиях</v>
          </cell>
          <cell r="C362">
            <v>255</v>
          </cell>
          <cell r="D362">
            <v>0.97</v>
          </cell>
          <cell r="E362">
            <v>361.22609879999999</v>
          </cell>
          <cell r="F362">
            <v>0</v>
          </cell>
          <cell r="G362">
            <v>361.22609879999999</v>
          </cell>
          <cell r="H362">
            <v>122.81687359200001</v>
          </cell>
          <cell r="I362">
            <v>484.04297239200002</v>
          </cell>
          <cell r="J362">
            <v>72.606445858800001</v>
          </cell>
          <cell r="K362">
            <v>556.64941825080007</v>
          </cell>
          <cell r="L362">
            <v>667.97930190096008</v>
          </cell>
          <cell r="M362">
            <v>291</v>
          </cell>
          <cell r="N362"/>
          <cell r="O362">
            <v>14.117647058823529</v>
          </cell>
        </row>
        <row r="363">
          <cell r="A363">
            <v>60000773</v>
          </cell>
          <cell r="B363" t="str">
            <v>Определение сохранности формы сваренных макаронных изделий</v>
          </cell>
          <cell r="C363">
            <v>213</v>
          </cell>
          <cell r="D363">
            <v>0.67</v>
          </cell>
          <cell r="E363">
            <v>249.50668680000001</v>
          </cell>
          <cell r="F363">
            <v>0</v>
          </cell>
          <cell r="G363">
            <v>249.50668680000001</v>
          </cell>
          <cell r="H363">
            <v>84.832273512000015</v>
          </cell>
          <cell r="I363">
            <v>334.33896031200004</v>
          </cell>
          <cell r="J363">
            <v>50.150844046800003</v>
          </cell>
          <cell r="K363">
            <v>384.48980435880003</v>
          </cell>
          <cell r="L363">
            <v>461.38776523056003</v>
          </cell>
          <cell r="M363">
            <v>243</v>
          </cell>
          <cell r="N363"/>
          <cell r="O363">
            <v>14.084507042253522</v>
          </cell>
        </row>
        <row r="364">
          <cell r="A364">
            <v>60000774</v>
          </cell>
          <cell r="B364" t="str">
            <v>Определение сухого вещества, перешедшего в варочную воду( макаронные изделия)</v>
          </cell>
          <cell r="C364">
            <v>330</v>
          </cell>
          <cell r="D364">
            <v>3</v>
          </cell>
          <cell r="E364">
            <v>1117.1941199999999</v>
          </cell>
          <cell r="F364">
            <v>0</v>
          </cell>
          <cell r="G364">
            <v>1117.1941199999999</v>
          </cell>
          <cell r="H364">
            <v>379.84600080000001</v>
          </cell>
          <cell r="I364">
            <v>1497.0401207999998</v>
          </cell>
          <cell r="J364">
            <v>224.55601811999998</v>
          </cell>
          <cell r="K364">
            <v>1721.5961389199997</v>
          </cell>
          <cell r="L364">
            <v>2065.9153667039996</v>
          </cell>
          <cell r="M364">
            <v>378</v>
          </cell>
          <cell r="N364"/>
          <cell r="O364">
            <v>14.545454545454545</v>
          </cell>
        </row>
        <row r="365">
          <cell r="A365">
            <v>60001304</v>
          </cell>
          <cell r="B365" t="str">
            <v>Определение кислотного числа жира в муке и зерне</v>
          </cell>
          <cell r="C365">
            <v>1386</v>
          </cell>
          <cell r="D365">
            <v>3.75</v>
          </cell>
          <cell r="E365">
            <v>1396.4926499999999</v>
          </cell>
          <cell r="F365">
            <v>98.878799999999998</v>
          </cell>
          <cell r="G365">
            <v>1495.3714499999999</v>
          </cell>
          <cell r="H365">
            <v>508.42629299999999</v>
          </cell>
          <cell r="I365">
            <v>2003.7977429999999</v>
          </cell>
          <cell r="J365">
            <v>300.56966144999996</v>
          </cell>
          <cell r="K365">
            <v>2304.3674044499999</v>
          </cell>
          <cell r="L365">
            <v>2765.2408853399997</v>
          </cell>
          <cell r="M365">
            <v>1593</v>
          </cell>
          <cell r="N365"/>
          <cell r="O365">
            <v>14.935064935064934</v>
          </cell>
        </row>
        <row r="366">
          <cell r="A366">
            <v>60001308</v>
          </cell>
          <cell r="B366" t="str">
            <v>Определение нешелушенных ядер в крупе, зерне, ядрах (недодир)</v>
          </cell>
          <cell r="C366">
            <v>186</v>
          </cell>
          <cell r="D366">
            <v>0.7</v>
          </cell>
          <cell r="E366">
            <v>260.67862799999995</v>
          </cell>
          <cell r="F366">
            <v>0</v>
          </cell>
          <cell r="G366">
            <v>260.67862799999995</v>
          </cell>
          <cell r="H366">
            <v>88.630733519999993</v>
          </cell>
          <cell r="I366">
            <v>349.30936151999992</v>
          </cell>
          <cell r="J366">
            <v>52.396404227999987</v>
          </cell>
          <cell r="K366">
            <v>401.70576574799992</v>
          </cell>
          <cell r="L366">
            <v>482.04691889759988</v>
          </cell>
          <cell r="M366">
            <v>213</v>
          </cell>
          <cell r="N366"/>
          <cell r="O366">
            <v>14.516129032258066</v>
          </cell>
        </row>
        <row r="367">
          <cell r="A367">
            <v>60000775</v>
          </cell>
          <cell r="B367" t="str">
            <v>Определение наличия лома и крошки в макаронных и хлебобулочных изделиях</v>
          </cell>
          <cell r="C367">
            <v>159</v>
          </cell>
          <cell r="D367">
            <v>0.5</v>
          </cell>
          <cell r="E367">
            <v>186.19901999999999</v>
          </cell>
          <cell r="F367">
            <v>0</v>
          </cell>
          <cell r="G367">
            <v>186.19901999999999</v>
          </cell>
          <cell r="H367">
            <v>63.3076668</v>
          </cell>
          <cell r="I367">
            <v>249.50668679999998</v>
          </cell>
          <cell r="J367">
            <v>37.426003019999996</v>
          </cell>
          <cell r="K367">
            <v>286.93268981999995</v>
          </cell>
          <cell r="L367">
            <v>344.31922778399991</v>
          </cell>
          <cell r="M367">
            <v>180</v>
          </cell>
          <cell r="N367"/>
          <cell r="O367">
            <v>13.20754716981132</v>
          </cell>
        </row>
        <row r="368">
          <cell r="A368">
            <v>60000777</v>
          </cell>
          <cell r="B368" t="str">
            <v>Определение автолитичной активности муки</v>
          </cell>
          <cell r="C368">
            <v>291</v>
          </cell>
          <cell r="D368">
            <v>2.17</v>
          </cell>
          <cell r="E368">
            <v>808.10374679999995</v>
          </cell>
          <cell r="F368">
            <v>0</v>
          </cell>
          <cell r="G368">
            <v>808.10374679999995</v>
          </cell>
          <cell r="H368">
            <v>274.75527391200001</v>
          </cell>
          <cell r="I368">
            <v>1082.8590207120001</v>
          </cell>
          <cell r="J368">
            <v>162.42885310680001</v>
          </cell>
          <cell r="K368">
            <v>1245.2878738188001</v>
          </cell>
          <cell r="L368">
            <v>1494.34544858256</v>
          </cell>
          <cell r="M368">
            <v>333</v>
          </cell>
          <cell r="N368"/>
          <cell r="O368">
            <v>14.432989690721648</v>
          </cell>
        </row>
        <row r="369">
          <cell r="A369" t="str">
            <v>1.8. Определение физико-химических показателей в сахаре, кондитерских изделяих, мёде</v>
          </cell>
          <cell r="B369"/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</row>
        <row r="370">
          <cell r="A370">
            <v>60000272</v>
          </cell>
          <cell r="B370" t="str">
            <v>Определение  массовой доли сахара в кондитерских изделиях, пищевых продуктах</v>
          </cell>
          <cell r="C370">
            <v>1248</v>
          </cell>
          <cell r="D370">
            <v>4.67</v>
          </cell>
          <cell r="E370">
            <v>1739.0988467999998</v>
          </cell>
          <cell r="F370">
            <v>48.49</v>
          </cell>
          <cell r="G370">
            <v>1787.5888467999998</v>
          </cell>
          <cell r="H370">
            <v>607.78020791200004</v>
          </cell>
          <cell r="I370">
            <v>2395.369054712</v>
          </cell>
          <cell r="J370">
            <v>359.30535820680001</v>
          </cell>
          <cell r="K370">
            <v>2754.6744129188</v>
          </cell>
          <cell r="L370">
            <v>3305.6092955025601</v>
          </cell>
          <cell r="M370">
            <v>1434</v>
          </cell>
          <cell r="N370"/>
          <cell r="O370">
            <v>14.903846153846153</v>
          </cell>
        </row>
        <row r="371">
          <cell r="A371">
            <v>60000312</v>
          </cell>
          <cell r="B371" t="str">
            <v>Определение  массовой доли редуцирующих сахаров и сахарозы в мёде</v>
          </cell>
          <cell r="C371">
            <v>612</v>
          </cell>
          <cell r="D371">
            <v>3</v>
          </cell>
          <cell r="E371">
            <v>1117.1941199999999</v>
          </cell>
          <cell r="F371">
            <v>0.82620000000000005</v>
          </cell>
          <cell r="G371">
            <v>1118.0203199999999</v>
          </cell>
          <cell r="H371">
            <v>380.12690879999997</v>
          </cell>
          <cell r="I371">
            <v>1498.1472287999998</v>
          </cell>
          <cell r="J371">
            <v>224.72208431999996</v>
          </cell>
          <cell r="K371">
            <v>1722.8693131199998</v>
          </cell>
          <cell r="L371">
            <v>2067.4431757439997</v>
          </cell>
          <cell r="M371">
            <v>702</v>
          </cell>
          <cell r="N371"/>
          <cell r="O371">
            <v>14.705882352941178</v>
          </cell>
        </row>
        <row r="372">
          <cell r="A372">
            <v>60000313</v>
          </cell>
          <cell r="B372" t="str">
            <v>Определение гидрокисметилфурфураля (оксиметилфурфурола ( ОМФ)) в мёде (качественное)</v>
          </cell>
          <cell r="C372">
            <v>612</v>
          </cell>
          <cell r="D372">
            <v>2.08</v>
          </cell>
          <cell r="E372">
            <v>774.58792320000009</v>
          </cell>
          <cell r="F372">
            <v>0</v>
          </cell>
          <cell r="G372">
            <v>774.58792320000009</v>
          </cell>
          <cell r="H372">
            <v>263.35989388800004</v>
          </cell>
          <cell r="I372">
            <v>1037.9478170880002</v>
          </cell>
          <cell r="J372">
            <v>155.69217256320002</v>
          </cell>
          <cell r="K372">
            <v>1193.6399896512003</v>
          </cell>
          <cell r="L372">
            <v>1432.3679875814403</v>
          </cell>
          <cell r="M372">
            <v>702</v>
          </cell>
          <cell r="N372"/>
          <cell r="O372">
            <v>14.705882352941178</v>
          </cell>
        </row>
        <row r="373">
          <cell r="A373">
            <v>60000405</v>
          </cell>
          <cell r="B373" t="str">
            <v>Определение гидроксиметилфурфураля (оксиметилфурфурола(ОМФ)) в мёде (количественное)</v>
          </cell>
          <cell r="C373">
            <v>732</v>
          </cell>
          <cell r="D373">
            <v>2.08</v>
          </cell>
          <cell r="E373">
            <v>774.58792320000009</v>
          </cell>
          <cell r="F373">
            <v>50.959200000000003</v>
          </cell>
          <cell r="G373">
            <v>825.5471232000001</v>
          </cell>
          <cell r="H373">
            <v>280.68602188800003</v>
          </cell>
          <cell r="I373">
            <v>1106.2331450880001</v>
          </cell>
          <cell r="J373">
            <v>165.93497176320002</v>
          </cell>
          <cell r="K373">
            <v>1272.1681168512002</v>
          </cell>
          <cell r="L373">
            <v>1526.6017402214402</v>
          </cell>
          <cell r="M373">
            <v>840</v>
          </cell>
          <cell r="N373"/>
          <cell r="O373">
            <v>14.754098360655737</v>
          </cell>
        </row>
        <row r="374">
          <cell r="A374">
            <v>60000314</v>
          </cell>
          <cell r="B374" t="str">
            <v>Определение диастазного числа в мёде</v>
          </cell>
          <cell r="C374">
            <v>324</v>
          </cell>
          <cell r="D374">
            <v>1.5</v>
          </cell>
          <cell r="E374">
            <v>558.59705999999994</v>
          </cell>
          <cell r="F374">
            <v>25.387800000000002</v>
          </cell>
          <cell r="G374">
            <v>583.98485999999991</v>
          </cell>
          <cell r="H374">
            <v>198.55485239999999</v>
          </cell>
          <cell r="I374">
            <v>782.53971239999987</v>
          </cell>
          <cell r="J374">
            <v>117.38095685999997</v>
          </cell>
          <cell r="K374">
            <v>899.92066925999984</v>
          </cell>
          <cell r="L374">
            <v>1079.9048031119999</v>
          </cell>
          <cell r="M374">
            <v>372</v>
          </cell>
          <cell r="N374"/>
          <cell r="O374">
            <v>14.814814814814813</v>
          </cell>
        </row>
        <row r="375">
          <cell r="A375">
            <v>60000072</v>
          </cell>
          <cell r="B375" t="str">
            <v>Определение массовой доли нерастворимых веществ в мёде</v>
          </cell>
          <cell r="C375">
            <v>228</v>
          </cell>
          <cell r="D375">
            <v>0.8</v>
          </cell>
          <cell r="E375">
            <v>297.918432</v>
          </cell>
          <cell r="F375">
            <v>0</v>
          </cell>
          <cell r="G375">
            <v>297.918432</v>
          </cell>
          <cell r="H375">
            <v>101.29226688</v>
          </cell>
          <cell r="I375">
            <v>399.21069888</v>
          </cell>
          <cell r="J375">
            <v>59.881604831999994</v>
          </cell>
          <cell r="K375">
            <v>459.09230371199999</v>
          </cell>
          <cell r="L375">
            <v>550.91076445440001</v>
          </cell>
          <cell r="M375">
            <v>261</v>
          </cell>
          <cell r="N375"/>
          <cell r="O375">
            <v>14.473684210526317</v>
          </cell>
        </row>
        <row r="376">
          <cell r="A376">
            <v>60001326</v>
          </cell>
          <cell r="B376" t="str">
            <v>Определение массовой доли воды в мёде рефрактометрическим методом</v>
          </cell>
          <cell r="C376">
            <v>573</v>
          </cell>
          <cell r="D376">
            <v>1.7</v>
          </cell>
          <cell r="E376">
            <v>633.07666800000004</v>
          </cell>
          <cell r="F376">
            <v>0</v>
          </cell>
          <cell r="G376">
            <v>633.07666800000004</v>
          </cell>
          <cell r="H376">
            <v>215.24606712000002</v>
          </cell>
          <cell r="I376">
            <v>848.32273512000006</v>
          </cell>
          <cell r="J376">
            <v>127.248410268</v>
          </cell>
          <cell r="K376">
            <v>975.5711453880001</v>
          </cell>
          <cell r="L376">
            <v>1170.6853744656</v>
          </cell>
          <cell r="M376">
            <v>657</v>
          </cell>
          <cell r="N376"/>
          <cell r="O376">
            <v>14.659685863874344</v>
          </cell>
        </row>
        <row r="377">
          <cell r="A377">
            <v>60000043</v>
          </cell>
          <cell r="B377" t="str">
            <v>Определение наличия пыльцевых зерен, частоты встречаемости пыльцевых зерен в мёде</v>
          </cell>
          <cell r="C377">
            <v>765</v>
          </cell>
          <cell r="D377">
            <v>4</v>
          </cell>
          <cell r="E377">
            <v>1489.5921599999999</v>
          </cell>
          <cell r="F377">
            <v>29.998200000000001</v>
          </cell>
          <cell r="G377">
            <v>1519.5903599999999</v>
          </cell>
          <cell r="H377">
            <v>516.66072240000005</v>
          </cell>
          <cell r="I377">
            <v>2036.2510824000001</v>
          </cell>
          <cell r="J377">
            <v>305.43766235999999</v>
          </cell>
          <cell r="K377">
            <v>2341.6887447600002</v>
          </cell>
          <cell r="L377">
            <v>2810.026493712</v>
          </cell>
          <cell r="M377">
            <v>879</v>
          </cell>
          <cell r="N377"/>
          <cell r="O377">
            <v>14.901960784313726</v>
          </cell>
        </row>
        <row r="378">
          <cell r="A378">
            <v>60000111</v>
          </cell>
          <cell r="B378" t="str">
            <v>Определение ферропримесей в сахаре.</v>
          </cell>
          <cell r="C378">
            <v>219</v>
          </cell>
          <cell r="D378">
            <v>0.67</v>
          </cell>
          <cell r="E378">
            <v>249.50668680000001</v>
          </cell>
          <cell r="F378">
            <v>0</v>
          </cell>
          <cell r="G378">
            <v>249.50668680000001</v>
          </cell>
          <cell r="H378">
            <v>84.832273512000015</v>
          </cell>
          <cell r="I378">
            <v>334.33896031200004</v>
          </cell>
          <cell r="J378">
            <v>50.150844046800003</v>
          </cell>
          <cell r="K378">
            <v>384.48980435880003</v>
          </cell>
          <cell r="L378">
            <v>461.38776523056003</v>
          </cell>
          <cell r="M378">
            <v>249</v>
          </cell>
          <cell r="N378"/>
          <cell r="O378">
            <v>13.698630136986301</v>
          </cell>
        </row>
        <row r="379">
          <cell r="A379">
            <v>60000112</v>
          </cell>
          <cell r="B379" t="str">
            <v>Определение массовой доли редуцирующих веществ в сахаре.</v>
          </cell>
          <cell r="C379">
            <v>654</v>
          </cell>
          <cell r="D379">
            <v>2</v>
          </cell>
          <cell r="E379">
            <v>744.79607999999996</v>
          </cell>
          <cell r="F379">
            <v>23.001000000000001</v>
          </cell>
          <cell r="G379">
            <v>767.79707999999994</v>
          </cell>
          <cell r="H379">
            <v>261.05100720000002</v>
          </cell>
          <cell r="I379">
            <v>1028.8480872</v>
          </cell>
          <cell r="J379">
            <v>154.32721308000001</v>
          </cell>
          <cell r="K379">
            <v>1183.1753002800001</v>
          </cell>
          <cell r="L379">
            <v>1419.810360336</v>
          </cell>
          <cell r="M379">
            <v>750</v>
          </cell>
          <cell r="N379"/>
          <cell r="O379">
            <v>14.678899082568808</v>
          </cell>
        </row>
        <row r="380">
          <cell r="A380">
            <v>60000113</v>
          </cell>
          <cell r="B380" t="str">
            <v>Определение цветности сахара.</v>
          </cell>
          <cell r="C380">
            <v>345</v>
          </cell>
          <cell r="D380">
            <v>1</v>
          </cell>
          <cell r="E380">
            <v>372.39803999999998</v>
          </cell>
          <cell r="F380">
            <v>0.24479999999999999</v>
          </cell>
          <cell r="G380">
            <v>372.64283999999998</v>
          </cell>
          <cell r="H380">
            <v>126.69856559999999</v>
          </cell>
          <cell r="I380">
            <v>499.34140559999997</v>
          </cell>
          <cell r="J380">
            <v>74.90121083999999</v>
          </cell>
          <cell r="K380">
            <v>574.24261644000001</v>
          </cell>
          <cell r="L380">
            <v>689.09113972800003</v>
          </cell>
          <cell r="M380">
            <v>396</v>
          </cell>
          <cell r="N380"/>
          <cell r="O380">
            <v>14.782608695652174</v>
          </cell>
        </row>
        <row r="381">
          <cell r="A381">
            <v>60000115</v>
          </cell>
          <cell r="B381" t="str">
            <v>Определение массовой доли мелочи в сахаре-рафинаде.</v>
          </cell>
          <cell r="C381">
            <v>138</v>
          </cell>
          <cell r="D381">
            <v>1</v>
          </cell>
          <cell r="E381">
            <v>372.39803999999998</v>
          </cell>
          <cell r="F381">
            <v>0</v>
          </cell>
          <cell r="G381">
            <v>372.39803999999998</v>
          </cell>
          <cell r="H381">
            <v>126.6153336</v>
          </cell>
          <cell r="I381">
            <v>499.01337359999997</v>
          </cell>
          <cell r="J381">
            <v>74.852006039999992</v>
          </cell>
          <cell r="K381">
            <v>573.8653796399999</v>
          </cell>
          <cell r="L381">
            <v>688.63845556799981</v>
          </cell>
          <cell r="M381">
            <v>156</v>
          </cell>
          <cell r="N381"/>
          <cell r="O381">
            <v>13.043478260869565</v>
          </cell>
        </row>
        <row r="382">
          <cell r="A382">
            <v>60000291</v>
          </cell>
          <cell r="B382" t="str">
            <v>Определение  продолжительности растворения сахара в воде</v>
          </cell>
          <cell r="C382">
            <v>129</v>
          </cell>
          <cell r="D382">
            <v>0.5</v>
          </cell>
          <cell r="E382">
            <v>186.19901999999999</v>
          </cell>
          <cell r="F382">
            <v>0</v>
          </cell>
          <cell r="G382">
            <v>186.19901999999999</v>
          </cell>
          <cell r="H382">
            <v>63.3076668</v>
          </cell>
          <cell r="I382">
            <v>249.50668679999998</v>
          </cell>
          <cell r="J382">
            <v>37.426003019999996</v>
          </cell>
          <cell r="K382">
            <v>286.93268981999995</v>
          </cell>
          <cell r="L382">
            <v>344.31922778399991</v>
          </cell>
          <cell r="M382">
            <v>147</v>
          </cell>
          <cell r="N382"/>
          <cell r="O382">
            <v>13.953488372093023</v>
          </cell>
        </row>
        <row r="383">
          <cell r="A383">
            <v>60000324</v>
          </cell>
          <cell r="B383" t="str">
            <v>Определение щелочности в кондитерских изделиях</v>
          </cell>
          <cell r="C383">
            <v>345</v>
          </cell>
          <cell r="D383">
            <v>1.5</v>
          </cell>
          <cell r="E383">
            <v>558.59705999999994</v>
          </cell>
          <cell r="F383">
            <v>0.49980000000000002</v>
          </cell>
          <cell r="G383">
            <v>559.09685999999999</v>
          </cell>
          <cell r="H383">
            <v>190.09293240000002</v>
          </cell>
          <cell r="I383">
            <v>749.18979239999999</v>
          </cell>
          <cell r="J383">
            <v>112.37846886</v>
          </cell>
          <cell r="K383">
            <v>861.56826125999999</v>
          </cell>
          <cell r="L383">
            <v>1033.881913512</v>
          </cell>
          <cell r="M383">
            <v>396</v>
          </cell>
          <cell r="N383"/>
          <cell r="O383">
            <v>14.782608695652174</v>
          </cell>
        </row>
        <row r="384">
          <cell r="A384">
            <v>60000023</v>
          </cell>
          <cell r="B384" t="str">
            <v>Определение содержания сухого обезжиренного остатка какао, общего сухого остатка какао в шоколадных изделиях</v>
          </cell>
          <cell r="C384">
            <v>744</v>
          </cell>
          <cell r="D384">
            <v>1.6</v>
          </cell>
          <cell r="E384">
            <v>595.83686399999999</v>
          </cell>
          <cell r="F384">
            <v>69.655800000000013</v>
          </cell>
          <cell r="G384">
            <v>665.49266399999999</v>
          </cell>
          <cell r="H384">
            <v>226.26750576000001</v>
          </cell>
          <cell r="I384">
            <v>891.76016976000005</v>
          </cell>
          <cell r="J384">
            <v>133.76402546400001</v>
          </cell>
          <cell r="K384">
            <v>1025.5241952240001</v>
          </cell>
          <cell r="L384">
            <v>1230.6290342688001</v>
          </cell>
          <cell r="M384">
            <v>855</v>
          </cell>
          <cell r="N384"/>
          <cell r="O384">
            <v>14.919354838709678</v>
          </cell>
        </row>
        <row r="385">
          <cell r="A385">
            <v>60000029</v>
          </cell>
          <cell r="B385" t="str">
            <v>Определение содержания сухого обезжиренного остатка молока в шоколадных изделиях с молоком</v>
          </cell>
          <cell r="C385">
            <v>765</v>
          </cell>
          <cell r="D385">
            <v>1.9</v>
          </cell>
          <cell r="E385">
            <v>707.55627600000003</v>
          </cell>
          <cell r="F385">
            <v>64.872</v>
          </cell>
          <cell r="G385">
            <v>772.42827599999998</v>
          </cell>
          <cell r="H385">
            <v>262.62561384000003</v>
          </cell>
          <cell r="I385">
            <v>1035.05388984</v>
          </cell>
          <cell r="J385">
            <v>155.258083476</v>
          </cell>
          <cell r="K385">
            <v>1190.3119733159999</v>
          </cell>
          <cell r="L385">
            <v>1428.3743679791999</v>
          </cell>
          <cell r="M385">
            <v>879</v>
          </cell>
          <cell r="N385"/>
          <cell r="O385">
            <v>14.901960784313726</v>
          </cell>
        </row>
        <row r="386">
          <cell r="A386">
            <v>60000683</v>
          </cell>
          <cell r="B386" t="str">
            <v>Изделия кондитерские. Методика определения массовой доли общей сернистой кислоты</v>
          </cell>
          <cell r="C386">
            <v>1542</v>
          </cell>
          <cell r="D386">
            <v>1.83</v>
          </cell>
          <cell r="E386">
            <v>681.48841320000008</v>
          </cell>
          <cell r="F386">
            <v>218.85120000000001</v>
          </cell>
          <cell r="G386">
            <v>900.33961320000003</v>
          </cell>
          <cell r="H386">
            <v>306.11546848800003</v>
          </cell>
          <cell r="I386">
            <v>1206.4550816880001</v>
          </cell>
          <cell r="J386">
            <v>180.96826225320001</v>
          </cell>
          <cell r="K386">
            <v>1387.4233439412001</v>
          </cell>
          <cell r="L386">
            <v>1664.9080127294401</v>
          </cell>
          <cell r="M386">
            <v>1773</v>
          </cell>
          <cell r="N386"/>
          <cell r="O386">
            <v>14.980544747081712</v>
          </cell>
        </row>
        <row r="387">
          <cell r="A387" t="str">
            <v>1.9. Определение физико-химических показателей в плодах, продуктах переработки фруктов и овощей, чае, кофе</v>
          </cell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</row>
        <row r="388">
          <cell r="A388">
            <v>60000223</v>
          </cell>
          <cell r="B388" t="str">
            <v>Определение массовой доли экстрактивных веществ в кофе.</v>
          </cell>
          <cell r="C388">
            <v>441</v>
          </cell>
          <cell r="D388">
            <v>2.42</v>
          </cell>
          <cell r="E388">
            <v>901.20325679999996</v>
          </cell>
          <cell r="F388">
            <v>0</v>
          </cell>
          <cell r="G388">
            <v>901.20325679999996</v>
          </cell>
          <cell r="H388">
            <v>306.409107312</v>
          </cell>
          <cell r="I388">
            <v>1207.612364112</v>
          </cell>
          <cell r="J388">
            <v>181.1418546168</v>
          </cell>
          <cell r="K388">
            <v>1388.7542187288</v>
          </cell>
          <cell r="L388">
            <v>1666.50506247456</v>
          </cell>
          <cell r="M388">
            <v>507</v>
          </cell>
          <cell r="N388"/>
          <cell r="O388">
            <v>14.965986394557824</v>
          </cell>
        </row>
        <row r="389">
          <cell r="A389">
            <v>60000224</v>
          </cell>
          <cell r="B389" t="str">
            <v>Определение массовой доли экстрактивных водорастворимых веществ в чае.</v>
          </cell>
          <cell r="C389">
            <v>489</v>
          </cell>
          <cell r="D389">
            <v>2.42</v>
          </cell>
          <cell r="E389">
            <v>901.20325679999996</v>
          </cell>
          <cell r="F389">
            <v>0</v>
          </cell>
          <cell r="G389">
            <v>901.20325679999996</v>
          </cell>
          <cell r="H389">
            <v>306.409107312</v>
          </cell>
          <cell r="I389">
            <v>1207.612364112</v>
          </cell>
          <cell r="J389">
            <v>181.1418546168</v>
          </cell>
          <cell r="K389">
            <v>1388.7542187288</v>
          </cell>
          <cell r="L389">
            <v>1666.50506247456</v>
          </cell>
          <cell r="M389">
            <v>561</v>
          </cell>
          <cell r="N389"/>
          <cell r="O389">
            <v>14.723926380368098</v>
          </cell>
        </row>
        <row r="390">
          <cell r="A390">
            <v>60000684</v>
          </cell>
          <cell r="B390" t="str">
            <v>Определение содержания кофеина в кофе</v>
          </cell>
          <cell r="C390">
            <v>1152</v>
          </cell>
          <cell r="D390">
            <v>3.5</v>
          </cell>
          <cell r="E390">
            <v>1303.3931399999999</v>
          </cell>
          <cell r="F390">
            <v>11.067</v>
          </cell>
          <cell r="G390">
            <v>1314.4601399999999</v>
          </cell>
          <cell r="H390">
            <v>446.91644760000003</v>
          </cell>
          <cell r="I390">
            <v>1761.3765876</v>
          </cell>
          <cell r="J390">
            <v>264.20648813999998</v>
          </cell>
          <cell r="K390">
            <v>2025.5830757399999</v>
          </cell>
          <cell r="L390">
            <v>2430.6996908879996</v>
          </cell>
          <cell r="M390">
            <v>1323</v>
          </cell>
          <cell r="N390"/>
          <cell r="O390">
            <v>14.84375</v>
          </cell>
        </row>
        <row r="391">
          <cell r="A391">
            <v>60000294</v>
          </cell>
          <cell r="B391" t="str">
            <v>Определение массовой доли осадка в соках и экстрактах</v>
          </cell>
          <cell r="C391">
            <v>357</v>
          </cell>
          <cell r="D391">
            <v>2.2999999999999998</v>
          </cell>
          <cell r="E391">
            <v>856.51549199999988</v>
          </cell>
          <cell r="F391">
            <v>0</v>
          </cell>
          <cell r="G391">
            <v>856.51549199999988</v>
          </cell>
          <cell r="H391">
            <v>291.21526727999998</v>
          </cell>
          <cell r="I391">
            <v>1147.7307592799998</v>
          </cell>
          <cell r="J391">
            <v>172.15961389199995</v>
          </cell>
          <cell r="K391">
            <v>1319.8903731719997</v>
          </cell>
          <cell r="L391">
            <v>1583.8684478063997</v>
          </cell>
          <cell r="M391">
            <v>408</v>
          </cell>
          <cell r="N391"/>
          <cell r="O391">
            <v>14.285714285714285</v>
          </cell>
        </row>
        <row r="392">
          <cell r="A392">
            <v>60000295</v>
          </cell>
          <cell r="B392" t="str">
            <v>Определение массовой доли мякоти в соковой продукции</v>
          </cell>
          <cell r="C392">
            <v>246</v>
          </cell>
          <cell r="D392">
            <v>2.2999999999999998</v>
          </cell>
          <cell r="E392">
            <v>856.51549199999988</v>
          </cell>
          <cell r="F392">
            <v>0</v>
          </cell>
          <cell r="G392">
            <v>856.51549199999988</v>
          </cell>
          <cell r="H392">
            <v>291.21526727999998</v>
          </cell>
          <cell r="I392">
            <v>1147.7307592799998</v>
          </cell>
          <cell r="J392">
            <v>172.15961389199995</v>
          </cell>
          <cell r="K392">
            <v>1319.8903731719997</v>
          </cell>
          <cell r="L392">
            <v>1583.8684478063997</v>
          </cell>
          <cell r="M392">
            <v>282</v>
          </cell>
          <cell r="N392"/>
          <cell r="O392">
            <v>14.634146341463413</v>
          </cell>
        </row>
        <row r="393">
          <cell r="A393">
            <v>60000296</v>
          </cell>
          <cell r="B393" t="str">
            <v>Определение  массовой доли диоксида серы в жидких и светлоокрашенных продуктах переработки фруктов и овощей</v>
          </cell>
          <cell r="C393">
            <v>711</v>
          </cell>
          <cell r="D393">
            <v>2.15</v>
          </cell>
          <cell r="E393">
            <v>800.65578600000003</v>
          </cell>
          <cell r="F393">
            <v>1.4483999999999999</v>
          </cell>
          <cell r="G393">
            <v>802.10418600000003</v>
          </cell>
          <cell r="H393">
            <v>272.71542324000001</v>
          </cell>
          <cell r="I393">
            <v>1074.8196092400001</v>
          </cell>
          <cell r="J393">
            <v>161.222941386</v>
          </cell>
          <cell r="K393">
            <v>1236.0425506260001</v>
          </cell>
          <cell r="L393">
            <v>1483.2510607512002</v>
          </cell>
          <cell r="M393">
            <v>816</v>
          </cell>
          <cell r="N393"/>
          <cell r="O393">
            <v>14.767932489451477</v>
          </cell>
        </row>
        <row r="394">
          <cell r="A394">
            <v>60001007</v>
          </cell>
          <cell r="B394" t="str">
            <v>Определение оксиметилфурфурола в продуктах переработки плодов и овощей фотометрическим методом</v>
          </cell>
          <cell r="C394">
            <v>1668</v>
          </cell>
          <cell r="D394">
            <v>2.38</v>
          </cell>
          <cell r="E394">
            <v>886.3073351999999</v>
          </cell>
          <cell r="F394">
            <v>269.8716</v>
          </cell>
          <cell r="G394">
            <v>1156.1789351999998</v>
          </cell>
          <cell r="H394">
            <v>393.10083796799995</v>
          </cell>
          <cell r="I394">
            <v>1549.2797731679998</v>
          </cell>
          <cell r="J394">
            <v>232.39196597519995</v>
          </cell>
          <cell r="K394">
            <v>1781.6717391431998</v>
          </cell>
          <cell r="L394">
            <v>2138.0060869718395</v>
          </cell>
          <cell r="M394">
            <v>1917</v>
          </cell>
          <cell r="N394"/>
          <cell r="O394">
            <v>14.928057553956833</v>
          </cell>
        </row>
        <row r="395">
          <cell r="A395">
            <v>60000184</v>
          </cell>
          <cell r="B395" t="str">
            <v>Определение массовой доли титруемых кислот в пересчете на сухое вещество в продуктах томатных концентрированных.</v>
          </cell>
          <cell r="C395">
            <v>669</v>
          </cell>
          <cell r="D395">
            <v>1.5</v>
          </cell>
          <cell r="E395">
            <v>558.59705999999994</v>
          </cell>
          <cell r="F395">
            <v>0</v>
          </cell>
          <cell r="G395">
            <v>558.59705999999994</v>
          </cell>
          <cell r="H395">
            <v>189.92300040000001</v>
          </cell>
          <cell r="I395">
            <v>748.52006039999992</v>
          </cell>
          <cell r="J395">
            <v>112.27800905999999</v>
          </cell>
          <cell r="K395">
            <v>860.79806945999985</v>
          </cell>
          <cell r="L395">
            <v>1032.9576833519998</v>
          </cell>
          <cell r="M395">
            <v>768</v>
          </cell>
          <cell r="N395"/>
          <cell r="O395">
            <v>14.798206278026907</v>
          </cell>
        </row>
        <row r="396">
          <cell r="A396">
            <v>60000292</v>
          </cell>
          <cell r="B396" t="str">
            <v>Определение массовой доли нитратов в овощах потенциометрическим методом</v>
          </cell>
          <cell r="C396">
            <v>462</v>
          </cell>
          <cell r="D396">
            <v>1.8</v>
          </cell>
          <cell r="E396">
            <v>670.31647200000009</v>
          </cell>
          <cell r="F396">
            <v>0</v>
          </cell>
          <cell r="G396">
            <v>670.31647200000009</v>
          </cell>
          <cell r="H396">
            <v>227.90760048000004</v>
          </cell>
          <cell r="I396">
            <v>898.22407248000013</v>
          </cell>
          <cell r="J396">
            <v>134.73361087200001</v>
          </cell>
          <cell r="K396">
            <v>1032.9576833520002</v>
          </cell>
          <cell r="L396">
            <v>1239.5492200224003</v>
          </cell>
          <cell r="M396">
            <v>531</v>
          </cell>
          <cell r="N396"/>
          <cell r="O396">
            <v>14.935064935064934</v>
          </cell>
        </row>
        <row r="397">
          <cell r="A397">
            <v>60000605</v>
          </cell>
          <cell r="B397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397">
            <v>711</v>
          </cell>
          <cell r="D397">
            <v>4.67</v>
          </cell>
          <cell r="E397">
            <v>1739.0988467999998</v>
          </cell>
          <cell r="F397">
            <v>8.9657999999999998</v>
          </cell>
          <cell r="G397">
            <v>1748.0646467999998</v>
          </cell>
          <cell r="H397">
            <v>594.34197991199994</v>
          </cell>
          <cell r="I397">
            <v>2342.4066267119997</v>
          </cell>
          <cell r="J397">
            <v>351.36099400679996</v>
          </cell>
          <cell r="K397">
            <v>2693.7676207187997</v>
          </cell>
          <cell r="L397">
            <v>3232.5211448625596</v>
          </cell>
          <cell r="M397">
            <v>816</v>
          </cell>
          <cell r="N397"/>
          <cell r="O397">
            <v>14.767932489451477</v>
          </cell>
        </row>
        <row r="398">
          <cell r="A398">
            <v>60000232</v>
          </cell>
          <cell r="B398" t="str">
            <v xml:space="preserve">Определение содержания этилового спирта в продуктах переработки плодов и овощей </v>
          </cell>
          <cell r="C398">
            <v>987</v>
          </cell>
          <cell r="D398">
            <v>3</v>
          </cell>
          <cell r="E398">
            <v>1117.1941199999999</v>
          </cell>
          <cell r="F398">
            <v>5.0490000000000004</v>
          </cell>
          <cell r="G398">
            <v>1122.2431199999999</v>
          </cell>
          <cell r="H398">
            <v>381.5626608</v>
          </cell>
          <cell r="I398">
            <v>1503.8057807999999</v>
          </cell>
          <cell r="J398">
            <v>225.57086711999997</v>
          </cell>
          <cell r="K398">
            <v>1729.3766479199999</v>
          </cell>
          <cell r="L398">
            <v>2075.2519775039996</v>
          </cell>
          <cell r="M398">
            <v>1134</v>
          </cell>
          <cell r="N398"/>
          <cell r="O398">
            <v>14.893617021276595</v>
          </cell>
        </row>
        <row r="399">
          <cell r="A399" t="str">
            <v>1.10. Определение физико-химических показателей в масложировой продукции</v>
          </cell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  <cell r="L399"/>
          <cell r="M399"/>
          <cell r="N399"/>
          <cell r="O399"/>
        </row>
        <row r="400">
          <cell r="A400">
            <v>60000229</v>
          </cell>
          <cell r="B400" t="str">
            <v>Определение массовой доли осадка в растительном масле.</v>
          </cell>
          <cell r="C400">
            <v>357</v>
          </cell>
          <cell r="D400">
            <v>2.25</v>
          </cell>
          <cell r="E400">
            <v>837.89558999999997</v>
          </cell>
          <cell r="F400">
            <v>46.26</v>
          </cell>
          <cell r="G400">
            <v>884.15558999999996</v>
          </cell>
          <cell r="H400">
            <v>300.61290059999999</v>
          </cell>
          <cell r="I400">
            <v>1184.7684906</v>
          </cell>
          <cell r="J400">
            <v>177.71527358999998</v>
          </cell>
          <cell r="K400">
            <v>1362.4837641899999</v>
          </cell>
          <cell r="L400">
            <v>1634.9805170279999</v>
          </cell>
          <cell r="M400">
            <v>408</v>
          </cell>
          <cell r="N400"/>
          <cell r="O400">
            <v>14.285714285714285</v>
          </cell>
        </row>
        <row r="401">
          <cell r="A401">
            <v>60000239</v>
          </cell>
          <cell r="B401" t="str">
            <v>Определение массовой доли неомыляемых веществ в растительных маслах  и натуральных жирных кислотах</v>
          </cell>
          <cell r="C401">
            <v>324</v>
          </cell>
          <cell r="D401">
            <v>3.08</v>
          </cell>
          <cell r="E401">
            <v>1146.9859632</v>
          </cell>
          <cell r="F401">
            <v>83.56</v>
          </cell>
          <cell r="G401">
            <v>1230.5459632</v>
          </cell>
          <cell r="H401">
            <v>418.38562748800001</v>
          </cell>
          <cell r="I401">
            <v>1648.9315906879999</v>
          </cell>
          <cell r="J401">
            <v>247.33973860319998</v>
          </cell>
          <cell r="K401">
            <v>1896.2713292911999</v>
          </cell>
          <cell r="L401">
            <v>2275.5255951494396</v>
          </cell>
          <cell r="M401">
            <v>372</v>
          </cell>
          <cell r="N401"/>
          <cell r="O401">
            <v>14.814814814814813</v>
          </cell>
        </row>
        <row r="402">
          <cell r="A402">
            <v>60001314</v>
          </cell>
          <cell r="B402" t="str">
            <v>Определение мыла  в маслах растительных (качественная реакция)</v>
          </cell>
          <cell r="C402">
            <v>144</v>
          </cell>
          <cell r="D402">
            <v>0.5</v>
          </cell>
          <cell r="E402">
            <v>186.19901999999999</v>
          </cell>
          <cell r="F402">
            <v>3.0599999999999999E-2</v>
          </cell>
          <cell r="G402">
            <v>186.22961999999998</v>
          </cell>
          <cell r="H402">
            <v>63.318070800000001</v>
          </cell>
          <cell r="I402">
            <v>249.5476908</v>
          </cell>
          <cell r="J402">
            <v>37.432153620000001</v>
          </cell>
          <cell r="K402">
            <v>286.97984442000001</v>
          </cell>
          <cell r="L402">
            <v>344.37581330400002</v>
          </cell>
          <cell r="M402">
            <v>165</v>
          </cell>
          <cell r="N402"/>
          <cell r="O402">
            <v>14.583333333333334</v>
          </cell>
        </row>
        <row r="403">
          <cell r="A403">
            <v>60000240</v>
          </cell>
          <cell r="B403" t="str">
            <v>Определение массовой доли не жировых примесей и  объемной доли отстоя в растительных маслах</v>
          </cell>
          <cell r="C403">
            <v>792</v>
          </cell>
          <cell r="D403">
            <v>3.4</v>
          </cell>
          <cell r="E403">
            <v>1266.1533360000001</v>
          </cell>
          <cell r="F403">
            <v>109.12</v>
          </cell>
          <cell r="G403">
            <v>1375.2733360000002</v>
          </cell>
          <cell r="H403">
            <v>467.59293424000009</v>
          </cell>
          <cell r="I403">
            <v>1842.8662702400002</v>
          </cell>
          <cell r="J403">
            <v>276.429940536</v>
          </cell>
          <cell r="K403">
            <v>2119.2962107760004</v>
          </cell>
          <cell r="L403">
            <v>2543.1554529312002</v>
          </cell>
          <cell r="M403">
            <v>909</v>
          </cell>
          <cell r="N403"/>
          <cell r="O403">
            <v>14.772727272727273</v>
          </cell>
        </row>
        <row r="404">
          <cell r="A404">
            <v>60000241</v>
          </cell>
          <cell r="B404" t="str">
            <v>Определение  массовой доли фосфорсодержащих веществ в растительных маслах</v>
          </cell>
          <cell r="C404">
            <v>792</v>
          </cell>
          <cell r="D404">
            <v>4.2</v>
          </cell>
          <cell r="E404">
            <v>1564.0717679999998</v>
          </cell>
          <cell r="F404">
            <v>84.08</v>
          </cell>
          <cell r="G404">
            <v>1648.1517679999997</v>
          </cell>
          <cell r="H404">
            <v>560.37160111999992</v>
          </cell>
          <cell r="I404">
            <v>2208.5233691199996</v>
          </cell>
          <cell r="J404">
            <v>331.27850536799991</v>
          </cell>
          <cell r="K404">
            <v>2539.8018744879996</v>
          </cell>
          <cell r="L404">
            <v>3047.7622493855993</v>
          </cell>
          <cell r="M404">
            <v>909</v>
          </cell>
          <cell r="N404"/>
          <cell r="O404">
            <v>14.772727272727273</v>
          </cell>
        </row>
        <row r="405">
          <cell r="A405">
            <v>60000277</v>
          </cell>
          <cell r="B405" t="str">
            <v>Определение перекисного числа в растительных маслах</v>
          </cell>
          <cell r="C405">
            <v>696</v>
          </cell>
          <cell r="D405">
            <v>2.38</v>
          </cell>
          <cell r="E405">
            <v>886.3073351999999</v>
          </cell>
          <cell r="F405">
            <v>19.6248</v>
          </cell>
          <cell r="G405">
            <v>905.93213519999995</v>
          </cell>
          <cell r="H405">
            <v>308.01692596800001</v>
          </cell>
          <cell r="I405">
            <v>1213.9490611679998</v>
          </cell>
          <cell r="J405">
            <v>182.09235917519996</v>
          </cell>
          <cell r="K405">
            <v>1396.0414203431999</v>
          </cell>
          <cell r="L405">
            <v>1675.2497044118397</v>
          </cell>
          <cell r="M405">
            <v>798</v>
          </cell>
          <cell r="N405"/>
          <cell r="O405">
            <v>14.655172413793101</v>
          </cell>
        </row>
        <row r="406">
          <cell r="A406">
            <v>60001313</v>
          </cell>
          <cell r="B406" t="str">
            <v>Определение цветного числа в маслах растительных</v>
          </cell>
          <cell r="C406">
            <v>159</v>
          </cell>
          <cell r="D406">
            <v>3.8</v>
          </cell>
          <cell r="E406">
            <v>1415.1125520000001</v>
          </cell>
          <cell r="F406">
            <v>13.1988</v>
          </cell>
          <cell r="G406">
            <v>1428.3113519999999</v>
          </cell>
          <cell r="H406">
            <v>485.62585968000002</v>
          </cell>
          <cell r="I406">
            <v>1913.93721168</v>
          </cell>
          <cell r="J406">
            <v>287.09058175199999</v>
          </cell>
          <cell r="K406">
            <v>2201.0277934320002</v>
          </cell>
          <cell r="L406">
            <v>2641.2333521184</v>
          </cell>
          <cell r="M406">
            <v>180</v>
          </cell>
          <cell r="N406"/>
          <cell r="O406">
            <v>13.20754716981132</v>
          </cell>
        </row>
        <row r="407">
          <cell r="A407">
            <v>60000267</v>
          </cell>
          <cell r="B407" t="str">
            <v>Определение стойкости эмульсии  в майонезе</v>
          </cell>
          <cell r="C407">
            <v>255</v>
          </cell>
          <cell r="D407">
            <v>1.5</v>
          </cell>
          <cell r="E407">
            <v>558.59705999999994</v>
          </cell>
          <cell r="F407">
            <v>0</v>
          </cell>
          <cell r="G407">
            <v>558.59705999999994</v>
          </cell>
          <cell r="H407">
            <v>189.92300040000001</v>
          </cell>
          <cell r="I407">
            <v>748.52006039999992</v>
          </cell>
          <cell r="J407">
            <v>112.27800905999999</v>
          </cell>
          <cell r="K407">
            <v>860.79806945999985</v>
          </cell>
          <cell r="L407">
            <v>1032.9576833519998</v>
          </cell>
          <cell r="M407">
            <v>291</v>
          </cell>
          <cell r="N407"/>
          <cell r="O407">
            <v>14.117647058823529</v>
          </cell>
        </row>
        <row r="408">
          <cell r="A408">
            <v>60000068</v>
          </cell>
          <cell r="B408" t="str">
            <v>Определение массовой доли яичных продуктов в перерасчете на сухой желток в майонезе и майонезных соусах</v>
          </cell>
          <cell r="C408">
            <v>1281</v>
          </cell>
          <cell r="D408">
            <v>3.5</v>
          </cell>
          <cell r="E408">
            <v>1303.3931399999999</v>
          </cell>
          <cell r="F408">
            <v>77.900000000000006</v>
          </cell>
          <cell r="G408">
            <v>1381.29314</v>
          </cell>
          <cell r="H408">
            <v>469.63966760000005</v>
          </cell>
          <cell r="I408">
            <v>1850.9328076000002</v>
          </cell>
          <cell r="J408">
            <v>277.63992114000001</v>
          </cell>
          <cell r="K408">
            <v>2128.57272874</v>
          </cell>
          <cell r="L408">
            <v>2554.2872744880001</v>
          </cell>
          <cell r="M408">
            <v>1473</v>
          </cell>
          <cell r="N408"/>
          <cell r="O408">
            <v>14.988290398126464</v>
          </cell>
        </row>
        <row r="409">
          <cell r="A409" t="str">
            <v>1.11. Определение физико-химических показателей в напитках (безалкогольный, алкогольных, спиртных)</v>
          </cell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  <cell r="L409"/>
          <cell r="M409"/>
          <cell r="N409"/>
          <cell r="O409"/>
        </row>
        <row r="410">
          <cell r="A410">
            <v>60000305</v>
          </cell>
          <cell r="B410" t="str">
            <v>Определение объемной доли метилового спирта в коньяках</v>
          </cell>
          <cell r="C410">
            <v>804</v>
          </cell>
          <cell r="D410">
            <v>3</v>
          </cell>
          <cell r="E410">
            <v>1117.1941199999999</v>
          </cell>
          <cell r="F410">
            <v>0</v>
          </cell>
          <cell r="G410">
            <v>1117.1941199999999</v>
          </cell>
          <cell r="H410">
            <v>379.84600080000001</v>
          </cell>
          <cell r="I410">
            <v>1497.0401207999998</v>
          </cell>
          <cell r="J410">
            <v>224.55601811999998</v>
          </cell>
          <cell r="K410">
            <v>1721.5961389199997</v>
          </cell>
          <cell r="L410">
            <v>2065.9153667039996</v>
          </cell>
          <cell r="M410">
            <v>924</v>
          </cell>
          <cell r="N410"/>
          <cell r="O410">
            <v>14.925373134328357</v>
          </cell>
        </row>
        <row r="411">
          <cell r="A411">
            <v>60000300</v>
          </cell>
          <cell r="B411" t="str">
            <v>Определение массовой доли летучих кислот в винодельческой продукции</v>
          </cell>
          <cell r="C411">
            <v>573</v>
          </cell>
          <cell r="D411">
            <v>1.5</v>
          </cell>
          <cell r="E411">
            <v>558.59705999999994</v>
          </cell>
          <cell r="F411">
            <v>40.830600000000004</v>
          </cell>
          <cell r="G411">
            <v>599.42765999999995</v>
          </cell>
          <cell r="H411">
            <v>203.80540439999999</v>
          </cell>
          <cell r="I411">
            <v>803.23306439999988</v>
          </cell>
          <cell r="J411">
            <v>120.48495965999997</v>
          </cell>
          <cell r="K411">
            <v>923.71802405999983</v>
          </cell>
          <cell r="L411">
            <v>1108.4616288719997</v>
          </cell>
          <cell r="M411">
            <v>657</v>
          </cell>
          <cell r="N411"/>
          <cell r="O411">
            <v>14.659685863874344</v>
          </cell>
        </row>
        <row r="412">
          <cell r="A412">
            <v>60000301</v>
          </cell>
          <cell r="B412" t="str">
            <v>Определение относительной плотности винодельческой продукции, соковой продукции</v>
          </cell>
          <cell r="C412">
            <v>324</v>
          </cell>
          <cell r="D412">
            <v>0.8</v>
          </cell>
          <cell r="E412">
            <v>297.918432</v>
          </cell>
          <cell r="F412">
            <v>0</v>
          </cell>
          <cell r="G412">
            <v>297.918432</v>
          </cell>
          <cell r="H412">
            <v>101.29226688</v>
          </cell>
          <cell r="I412">
            <v>399.21069888</v>
          </cell>
          <cell r="J412">
            <v>59.881604831999994</v>
          </cell>
          <cell r="K412">
            <v>459.09230371199999</v>
          </cell>
          <cell r="L412">
            <v>550.91076445440001</v>
          </cell>
          <cell r="M412">
            <v>372</v>
          </cell>
          <cell r="N412"/>
          <cell r="O412">
            <v>14.814814814814813</v>
          </cell>
        </row>
        <row r="413">
          <cell r="A413">
            <v>60000302</v>
          </cell>
          <cell r="B413" t="str">
            <v>Определение приведённого, остаточного экстракта в алкогольной продукции</v>
          </cell>
          <cell r="C413">
            <v>984</v>
          </cell>
          <cell r="D413">
            <v>3.13</v>
          </cell>
          <cell r="E413">
            <v>1165.6058651999999</v>
          </cell>
          <cell r="F413">
            <v>1.7850000000000001</v>
          </cell>
          <cell r="G413">
            <v>1167.3908652</v>
          </cell>
          <cell r="H413">
            <v>396.91289416800004</v>
          </cell>
          <cell r="I413">
            <v>1564.3037593680001</v>
          </cell>
          <cell r="J413">
            <v>234.64556390519999</v>
          </cell>
          <cell r="K413">
            <v>1798.9493232732002</v>
          </cell>
          <cell r="L413">
            <v>2158.7391879278402</v>
          </cell>
          <cell r="M413">
            <v>1131</v>
          </cell>
          <cell r="N413"/>
          <cell r="O413">
            <v>14.939024390243901</v>
          </cell>
        </row>
        <row r="414">
          <cell r="A414">
            <v>60000303</v>
          </cell>
          <cell r="B414" t="str">
            <v>Определение массовой концентрации общей и свободной сернистой кислоты в винодельческой продукции</v>
          </cell>
          <cell r="C414">
            <v>765</v>
          </cell>
          <cell r="D414">
            <v>1.5</v>
          </cell>
          <cell r="E414">
            <v>558.59705999999994</v>
          </cell>
          <cell r="F414">
            <v>102.08159999999999</v>
          </cell>
          <cell r="G414">
            <v>660.67865999999992</v>
          </cell>
          <cell r="H414">
            <v>224.6307444</v>
          </cell>
          <cell r="I414">
            <v>885.30940439999995</v>
          </cell>
          <cell r="J414">
            <v>132.79641065999999</v>
          </cell>
          <cell r="K414">
            <v>1018.1058150599999</v>
          </cell>
          <cell r="L414">
            <v>1221.7269780719998</v>
          </cell>
          <cell r="M414">
            <v>879</v>
          </cell>
          <cell r="N414"/>
          <cell r="O414">
            <v>14.901960784313726</v>
          </cell>
        </row>
        <row r="415">
          <cell r="A415">
            <v>60000288</v>
          </cell>
          <cell r="B415" t="str">
            <v>Определение объемной доли этилового спирта  (крепость) в алкогольной продукции</v>
          </cell>
          <cell r="C415">
            <v>813</v>
          </cell>
          <cell r="D415">
            <v>2.5</v>
          </cell>
          <cell r="E415">
            <v>930.99509999999998</v>
          </cell>
          <cell r="F415">
            <v>0</v>
          </cell>
          <cell r="G415">
            <v>930.99509999999998</v>
          </cell>
          <cell r="H415">
            <v>316.53833400000002</v>
          </cell>
          <cell r="I415">
            <v>1247.5334339999999</v>
          </cell>
          <cell r="J415">
            <v>187.13001509999998</v>
          </cell>
          <cell r="K415">
            <v>1434.6634491</v>
          </cell>
          <cell r="L415">
            <v>1721.5961389199999</v>
          </cell>
          <cell r="M415">
            <v>933</v>
          </cell>
          <cell r="N415"/>
          <cell r="O415">
            <v>14.760147601476014</v>
          </cell>
        </row>
        <row r="416">
          <cell r="A416">
            <v>60000044</v>
          </cell>
          <cell r="B416" t="str">
            <v>Определение массовой доли спирта в квасах и безалкогольных напитках</v>
          </cell>
          <cell r="C416">
            <v>867</v>
          </cell>
          <cell r="D416">
            <v>3</v>
          </cell>
          <cell r="E416">
            <v>1117.1941199999999</v>
          </cell>
          <cell r="F416">
            <v>0.153</v>
          </cell>
          <cell r="G416">
            <v>1117.3471199999999</v>
          </cell>
          <cell r="H416">
            <v>379.89802079999998</v>
          </cell>
          <cell r="I416">
            <v>1497.2451407999999</v>
          </cell>
          <cell r="J416">
            <v>224.58677111999998</v>
          </cell>
          <cell r="K416">
            <v>1721.83191192</v>
          </cell>
          <cell r="L416">
            <v>2066.1982943039998</v>
          </cell>
          <cell r="M416">
            <v>996</v>
          </cell>
          <cell r="N416"/>
          <cell r="O416">
            <v>14.878892733564014</v>
          </cell>
        </row>
        <row r="417">
          <cell r="A417">
            <v>60000404</v>
          </cell>
          <cell r="B417" t="str">
            <v>Определение высших спиртов  в коньяках и коньячных спиртах</v>
          </cell>
          <cell r="C417">
            <v>1020</v>
          </cell>
          <cell r="D417">
            <v>4.5</v>
          </cell>
          <cell r="E417">
            <v>1675.7911799999999</v>
          </cell>
          <cell r="F417">
            <v>3.7128000000000001</v>
          </cell>
          <cell r="G417">
            <v>1679.50398</v>
          </cell>
          <cell r="H417">
            <v>571.03135320000001</v>
          </cell>
          <cell r="I417">
            <v>2250.5353332</v>
          </cell>
          <cell r="J417">
            <v>337.58029998000001</v>
          </cell>
          <cell r="K417">
            <v>2588.1156331799998</v>
          </cell>
          <cell r="L417">
            <v>3105.7387598159999</v>
          </cell>
          <cell r="M417">
            <v>1173</v>
          </cell>
          <cell r="N417"/>
          <cell r="O417">
            <v>15</v>
          </cell>
        </row>
        <row r="418">
          <cell r="A418">
            <v>60000403</v>
          </cell>
          <cell r="B418" t="str">
            <v xml:space="preserve">Определение средних эфиров в коньяках и коньячных спиртах </v>
          </cell>
          <cell r="C418">
            <v>474</v>
          </cell>
          <cell r="D418">
            <v>2.5</v>
          </cell>
          <cell r="E418">
            <v>930.99509999999998</v>
          </cell>
          <cell r="F418">
            <v>8.1600000000000006E-2</v>
          </cell>
          <cell r="G418">
            <v>931.07669999999996</v>
          </cell>
          <cell r="H418">
            <v>316.566078</v>
          </cell>
          <cell r="I418">
            <v>1247.6427779999999</v>
          </cell>
          <cell r="J418">
            <v>187.14641669999997</v>
          </cell>
          <cell r="K418">
            <v>1434.7891946999998</v>
          </cell>
          <cell r="L418">
            <v>1721.7470336399997</v>
          </cell>
          <cell r="M418">
            <v>543</v>
          </cell>
          <cell r="N418"/>
          <cell r="O418">
            <v>14.556962025316455</v>
          </cell>
        </row>
        <row r="419">
          <cell r="A419">
            <v>60000402</v>
          </cell>
          <cell r="B419" t="str">
            <v xml:space="preserve">Определение альдегидов в винах, коньяках и коньячных спиртах </v>
          </cell>
          <cell r="C419">
            <v>675</v>
          </cell>
          <cell r="D419">
            <v>2.5</v>
          </cell>
          <cell r="E419">
            <v>930.99509999999998</v>
          </cell>
          <cell r="F419">
            <v>54.508800000000001</v>
          </cell>
          <cell r="G419">
            <v>985.50389999999993</v>
          </cell>
          <cell r="H419">
            <v>335.071326</v>
          </cell>
          <cell r="I419">
            <v>1320.5752259999999</v>
          </cell>
          <cell r="J419">
            <v>198.08628389999998</v>
          </cell>
          <cell r="K419">
            <v>1518.6615098999998</v>
          </cell>
          <cell r="L419">
            <v>1822.3938118799997</v>
          </cell>
          <cell r="M419">
            <v>774</v>
          </cell>
          <cell r="N419"/>
          <cell r="O419">
            <v>14.666666666666666</v>
          </cell>
        </row>
        <row r="420">
          <cell r="A420">
            <v>60000243</v>
          </cell>
          <cell r="B420" t="str">
            <v>Определение объемной доли этилового спирта  и массовой доли действительного экстракта в пиве</v>
          </cell>
          <cell r="C420">
            <v>888</v>
          </cell>
          <cell r="D420">
            <v>3.88</v>
          </cell>
          <cell r="E420">
            <v>1444.9043952</v>
          </cell>
          <cell r="F420">
            <v>5.9</v>
          </cell>
          <cell r="G420">
            <v>1450.8043952</v>
          </cell>
          <cell r="H420">
            <v>493.27349436800006</v>
          </cell>
          <cell r="I420">
            <v>1944.077889568</v>
          </cell>
          <cell r="J420">
            <v>291.61168343520001</v>
          </cell>
          <cell r="K420">
            <v>2235.6895730032002</v>
          </cell>
          <cell r="L420">
            <v>2682.8274876038399</v>
          </cell>
          <cell r="M420">
            <v>1020</v>
          </cell>
          <cell r="N420"/>
          <cell r="O420">
            <v>14.864864864864865</v>
          </cell>
        </row>
        <row r="421">
          <cell r="A421">
            <v>60000259</v>
          </cell>
          <cell r="B421" t="str">
            <v>Определение цвета пива</v>
          </cell>
          <cell r="C421">
            <v>393</v>
          </cell>
          <cell r="D421">
            <v>1.22</v>
          </cell>
          <cell r="E421">
            <v>454.3256088</v>
          </cell>
          <cell r="F421">
            <v>42.0852</v>
          </cell>
          <cell r="G421">
            <v>496.41080879999998</v>
          </cell>
          <cell r="H421">
            <v>168.779674992</v>
          </cell>
          <cell r="I421">
            <v>665.19048379200001</v>
          </cell>
          <cell r="J421">
            <v>99.778572568800001</v>
          </cell>
          <cell r="K421">
            <v>764.96905636079998</v>
          </cell>
          <cell r="L421">
            <v>917.96286763295996</v>
          </cell>
          <cell r="M421">
            <v>450</v>
          </cell>
          <cell r="N421"/>
          <cell r="O421">
            <v>14.503816793893129</v>
          </cell>
        </row>
        <row r="422">
          <cell r="A422">
            <v>60000304</v>
          </cell>
          <cell r="B422" t="str">
            <v>Определение массовой доли двуокиси углерода в пиве и безалкогольных напитках</v>
          </cell>
          <cell r="C422">
            <v>144</v>
          </cell>
          <cell r="D422">
            <v>0.5</v>
          </cell>
          <cell r="E422">
            <v>186.19901999999999</v>
          </cell>
          <cell r="F422">
            <v>0</v>
          </cell>
          <cell r="G422">
            <v>186.19901999999999</v>
          </cell>
          <cell r="H422">
            <v>63.3076668</v>
          </cell>
          <cell r="I422">
            <v>249.50668679999998</v>
          </cell>
          <cell r="J422">
            <v>37.426003019999996</v>
          </cell>
          <cell r="K422">
            <v>286.93268981999995</v>
          </cell>
          <cell r="L422">
            <v>344.31922778399991</v>
          </cell>
          <cell r="M422">
            <v>165</v>
          </cell>
          <cell r="N422"/>
          <cell r="O422">
            <v>14.583333333333334</v>
          </cell>
        </row>
        <row r="423">
          <cell r="A423">
            <v>60000050</v>
          </cell>
          <cell r="B423" t="str">
            <v>Определение пенообразования (высота пены, пеностойкости) в пиве</v>
          </cell>
          <cell r="C423">
            <v>198</v>
          </cell>
          <cell r="D423">
            <v>0.67</v>
          </cell>
          <cell r="E423">
            <v>249.50668680000001</v>
          </cell>
          <cell r="F423">
            <v>0</v>
          </cell>
          <cell r="G423">
            <v>249.50668680000001</v>
          </cell>
          <cell r="H423">
            <v>84.832273512000015</v>
          </cell>
          <cell r="I423">
            <v>334.33896031200004</v>
          </cell>
          <cell r="J423">
            <v>50.150844046800003</v>
          </cell>
          <cell r="K423">
            <v>384.48980435880003</v>
          </cell>
          <cell r="L423">
            <v>461.38776523056003</v>
          </cell>
          <cell r="M423">
            <v>225</v>
          </cell>
          <cell r="N423"/>
          <cell r="O423">
            <v>13.636363636363635</v>
          </cell>
        </row>
        <row r="424">
          <cell r="A424" t="str">
            <v>1.12. Определение прочих физико-химических показателей в пищевой продукции</v>
          </cell>
          <cell r="B424"/>
          <cell r="C424"/>
          <cell r="D424"/>
          <cell r="E424"/>
          <cell r="F424"/>
          <cell r="G424"/>
          <cell r="H424"/>
          <cell r="I424"/>
          <cell r="J424"/>
          <cell r="K424"/>
          <cell r="L424"/>
          <cell r="M424"/>
          <cell r="N424"/>
          <cell r="O424"/>
        </row>
        <row r="425">
          <cell r="A425">
            <v>60000251</v>
          </cell>
          <cell r="B425" t="str">
            <v>Определение готовности концентратов  в пищевых продуктов не требующих варки</v>
          </cell>
          <cell r="C425">
            <v>87</v>
          </cell>
          <cell r="D425">
            <v>1.58</v>
          </cell>
          <cell r="E425">
            <v>588.38890319999996</v>
          </cell>
          <cell r="F425">
            <v>0</v>
          </cell>
          <cell r="G425">
            <v>588.38890319999996</v>
          </cell>
          <cell r="H425">
            <v>200.052227088</v>
          </cell>
          <cell r="I425">
            <v>788.44113028799995</v>
          </cell>
          <cell r="J425">
            <v>118.26616954319999</v>
          </cell>
          <cell r="K425">
            <v>906.70729983119998</v>
          </cell>
          <cell r="L425">
            <v>1088.04875979744</v>
          </cell>
          <cell r="M425">
            <v>99</v>
          </cell>
          <cell r="N425"/>
          <cell r="O425">
            <v>13.793103448275861</v>
          </cell>
        </row>
        <row r="426">
          <cell r="A426">
            <v>60000283</v>
          </cell>
          <cell r="B426" t="str">
            <v>Определение растворимости пищевых продуктов</v>
          </cell>
          <cell r="C426">
            <v>129</v>
          </cell>
          <cell r="D426">
            <v>0.5</v>
          </cell>
          <cell r="E426">
            <v>186.19901999999999</v>
          </cell>
          <cell r="F426">
            <v>0</v>
          </cell>
          <cell r="G426">
            <v>186.19901999999999</v>
          </cell>
          <cell r="H426">
            <v>63.3076668</v>
          </cell>
          <cell r="I426">
            <v>249.50668679999998</v>
          </cell>
          <cell r="J426">
            <v>37.426003019999996</v>
          </cell>
          <cell r="K426">
            <v>286.93268981999995</v>
          </cell>
          <cell r="L426">
            <v>344.31922778399991</v>
          </cell>
          <cell r="M426">
            <v>147</v>
          </cell>
          <cell r="N426"/>
          <cell r="O426">
            <v>13.953488372093023</v>
          </cell>
        </row>
        <row r="427">
          <cell r="A427">
            <v>60000330</v>
          </cell>
          <cell r="B427" t="str">
            <v>Определение йода в поваренной соли</v>
          </cell>
          <cell r="C427">
            <v>435</v>
          </cell>
          <cell r="D427">
            <v>3</v>
          </cell>
          <cell r="E427">
            <v>1117.1941199999999</v>
          </cell>
          <cell r="F427">
            <v>27.958200000000001</v>
          </cell>
          <cell r="G427">
            <v>1145.1523199999999</v>
          </cell>
          <cell r="H427">
            <v>389.35178880000001</v>
          </cell>
          <cell r="I427">
            <v>1534.5041087999998</v>
          </cell>
          <cell r="J427">
            <v>230.17561631999996</v>
          </cell>
          <cell r="K427">
            <v>1764.6797251199998</v>
          </cell>
          <cell r="L427">
            <v>2117.6156701439995</v>
          </cell>
          <cell r="M427">
            <v>498</v>
          </cell>
          <cell r="N427"/>
          <cell r="O427">
            <v>14.482758620689657</v>
          </cell>
        </row>
        <row r="428">
          <cell r="A428">
            <v>60000030</v>
          </cell>
          <cell r="B428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28">
            <v>1704</v>
          </cell>
          <cell r="D428">
            <v>5</v>
          </cell>
          <cell r="E428">
            <v>1861.9902</v>
          </cell>
          <cell r="F428">
            <v>30.192000000000004</v>
          </cell>
          <cell r="G428">
            <v>1892.1822</v>
          </cell>
          <cell r="H428">
            <v>643.341948</v>
          </cell>
          <cell r="I428">
            <v>2535.524148</v>
          </cell>
          <cell r="J428">
            <v>380.32862219999998</v>
          </cell>
          <cell r="K428">
            <v>2915.8527702000001</v>
          </cell>
          <cell r="L428">
            <v>3499.02332424</v>
          </cell>
          <cell r="M428">
            <v>1959</v>
          </cell>
          <cell r="N428"/>
          <cell r="O428">
            <v>14.964788732394366</v>
          </cell>
        </row>
        <row r="429">
          <cell r="A429">
            <v>60000071</v>
          </cell>
          <cell r="B429" t="str">
            <v>Определение суммарного содержания флавоноидов в биологически активных добавках к пище</v>
          </cell>
          <cell r="C429">
            <v>1089</v>
          </cell>
          <cell r="D429">
            <v>2.2999999999999998</v>
          </cell>
          <cell r="E429">
            <v>856.51549199999988</v>
          </cell>
          <cell r="F429">
            <v>124.9</v>
          </cell>
          <cell r="G429">
            <v>981.41549199999986</v>
          </cell>
          <cell r="H429">
            <v>333.68126727999999</v>
          </cell>
          <cell r="I429">
            <v>1315.0967592799998</v>
          </cell>
          <cell r="J429">
            <v>197.26451389199997</v>
          </cell>
          <cell r="K429">
            <v>1512.3612731719998</v>
          </cell>
          <cell r="L429">
            <v>1814.8335278063996</v>
          </cell>
          <cell r="M429">
            <v>1251</v>
          </cell>
          <cell r="N429"/>
          <cell r="O429">
            <v>14.87603305785124</v>
          </cell>
        </row>
        <row r="430">
          <cell r="A430">
            <v>60000045</v>
          </cell>
          <cell r="B430" t="str">
            <v>Определение массовой доли сорбата калия (натрия), бензоата натрия в масложировой продукции титриметрическим методом</v>
          </cell>
          <cell r="C430">
            <v>867</v>
          </cell>
          <cell r="D430">
            <v>2.5</v>
          </cell>
          <cell r="E430">
            <v>930.99509999999998</v>
          </cell>
          <cell r="F430">
            <v>39.922800000000002</v>
          </cell>
          <cell r="G430">
            <v>970.91790000000003</v>
          </cell>
          <cell r="H430">
            <v>330.11208600000003</v>
          </cell>
          <cell r="I430">
            <v>1301.029986</v>
          </cell>
          <cell r="J430">
            <v>195.1544979</v>
          </cell>
          <cell r="K430">
            <v>1496.1844839</v>
          </cell>
          <cell r="L430">
            <v>1795.4213806800001</v>
          </cell>
          <cell r="M430">
            <v>996</v>
          </cell>
          <cell r="N430"/>
          <cell r="O430">
            <v>14.878892733564014</v>
          </cell>
        </row>
        <row r="431">
          <cell r="A431">
            <v>60000047</v>
          </cell>
          <cell r="B431" t="str">
            <v>Определение массовой доли сорбиновой кислоты, бензойной кислоты в пищевых продуктах титриметрическим методом</v>
          </cell>
          <cell r="C431">
            <v>1281</v>
          </cell>
          <cell r="D431">
            <v>2.2000000000000002</v>
          </cell>
          <cell r="E431">
            <v>819.27568800000006</v>
          </cell>
          <cell r="F431">
            <v>188.7714</v>
          </cell>
          <cell r="G431">
            <v>1008.047088</v>
          </cell>
          <cell r="H431">
            <v>342.73600992000001</v>
          </cell>
          <cell r="I431">
            <v>1350.78309792</v>
          </cell>
          <cell r="J431">
            <v>202.61746468800001</v>
          </cell>
          <cell r="K431">
            <v>1553.400562608</v>
          </cell>
          <cell r="L431">
            <v>1864.0806751296</v>
          </cell>
          <cell r="M431">
            <v>1473</v>
          </cell>
          <cell r="N431"/>
          <cell r="O431">
            <v>14.988290398126464</v>
          </cell>
        </row>
        <row r="432">
          <cell r="A432">
            <v>60000048</v>
          </cell>
          <cell r="B432" t="str">
            <v>Определение составных частей в консервированных пищевых продуктах (кроме молочных)</v>
          </cell>
          <cell r="C432">
            <v>441</v>
          </cell>
          <cell r="D432">
            <v>1.5</v>
          </cell>
          <cell r="E432">
            <v>558.59705999999994</v>
          </cell>
          <cell r="F432">
            <v>0</v>
          </cell>
          <cell r="G432">
            <v>558.59705999999994</v>
          </cell>
          <cell r="H432">
            <v>189.92300040000001</v>
          </cell>
          <cell r="I432">
            <v>748.52006039999992</v>
          </cell>
          <cell r="J432">
            <v>112.27800905999999</v>
          </cell>
          <cell r="K432">
            <v>860.79806945999985</v>
          </cell>
          <cell r="L432">
            <v>1032.9576833519998</v>
          </cell>
          <cell r="M432">
            <v>507</v>
          </cell>
          <cell r="N432"/>
          <cell r="O432">
            <v>14.965986394557824</v>
          </cell>
        </row>
        <row r="433">
          <cell r="A433">
            <v>60000297</v>
          </cell>
          <cell r="B433" t="str">
            <v>Определение массовой доли сорбиновой кислоты в плодоовощной продукции фотометрическим методом</v>
          </cell>
          <cell r="C433">
            <v>1227</v>
          </cell>
          <cell r="D433">
            <v>3.05</v>
          </cell>
          <cell r="E433">
            <v>1135.8140219999998</v>
          </cell>
          <cell r="F433">
            <v>77.265000000000001</v>
          </cell>
          <cell r="G433">
            <v>1213.0790219999999</v>
          </cell>
          <cell r="H433">
            <v>412.44686747999998</v>
          </cell>
          <cell r="I433">
            <v>1625.5258894799999</v>
          </cell>
          <cell r="J433">
            <v>243.82888342199999</v>
          </cell>
          <cell r="K433">
            <v>1869.3547729019999</v>
          </cell>
          <cell r="L433">
            <v>2243.2257274823996</v>
          </cell>
          <cell r="M433">
            <v>1410</v>
          </cell>
          <cell r="N433"/>
          <cell r="O433">
            <v>14.91442542787286</v>
          </cell>
        </row>
        <row r="434">
          <cell r="A434">
            <v>60000298</v>
          </cell>
          <cell r="B434" t="str">
            <v>Определение массовой доли бензойной кислоты в плодоовощной продукции фотометрическим методом</v>
          </cell>
          <cell r="C434">
            <v>1380</v>
          </cell>
          <cell r="D434">
            <v>3.25</v>
          </cell>
          <cell r="E434">
            <v>1210.2936299999999</v>
          </cell>
          <cell r="F434">
            <v>119.79900000000001</v>
          </cell>
          <cell r="G434">
            <v>1330.0926299999999</v>
          </cell>
          <cell r="H434">
            <v>452.23149419999999</v>
          </cell>
          <cell r="I434">
            <v>1782.3241241999999</v>
          </cell>
          <cell r="J434">
            <v>267.34861862999998</v>
          </cell>
          <cell r="K434">
            <v>2049.6727428300001</v>
          </cell>
          <cell r="L434">
            <v>2459.6072913960002</v>
          </cell>
          <cell r="M434">
            <v>1587</v>
          </cell>
          <cell r="N434"/>
          <cell r="O434">
            <v>15</v>
          </cell>
        </row>
        <row r="435">
          <cell r="A435">
            <v>60000189</v>
          </cell>
          <cell r="B435" t="str">
            <v>Определение каротиноидов в функциональных пищевых продуктах растительного и животного происхождения спектрофотометрическим методом</v>
          </cell>
          <cell r="C435">
            <v>1932</v>
          </cell>
          <cell r="D435">
            <v>3.25</v>
          </cell>
          <cell r="E435">
            <v>1210.2936299999999</v>
          </cell>
          <cell r="F435">
            <v>126.3</v>
          </cell>
          <cell r="G435">
            <v>1336.5936299999998</v>
          </cell>
          <cell r="H435">
            <v>454.44183419999996</v>
          </cell>
          <cell r="I435">
            <v>1791.0354641999998</v>
          </cell>
          <cell r="J435">
            <v>268.65531962999995</v>
          </cell>
          <cell r="K435">
            <v>2059.6907838299999</v>
          </cell>
          <cell r="L435">
            <v>2471.6289405959997</v>
          </cell>
          <cell r="M435">
            <v>2220</v>
          </cell>
          <cell r="N435"/>
          <cell r="O435">
            <v>14.906832298136646</v>
          </cell>
        </row>
        <row r="436">
          <cell r="A436">
            <v>60000253</v>
          </cell>
          <cell r="B436" t="str">
            <v>Определение массовой доли фосфора в пищевых продуктах</v>
          </cell>
          <cell r="C436">
            <v>1545</v>
          </cell>
          <cell r="D436">
            <v>5.75</v>
          </cell>
          <cell r="E436">
            <v>2141.2887299999998</v>
          </cell>
          <cell r="F436">
            <v>0</v>
          </cell>
          <cell r="G436">
            <v>2141.2887299999998</v>
          </cell>
          <cell r="H436">
            <v>728.03816819999997</v>
          </cell>
          <cell r="I436">
            <v>2869.3268982</v>
          </cell>
          <cell r="J436">
            <v>430.39903472999998</v>
          </cell>
          <cell r="K436">
            <v>3299.72593293</v>
          </cell>
          <cell r="L436">
            <v>3959.6711195159996</v>
          </cell>
          <cell r="M436">
            <v>1776</v>
          </cell>
          <cell r="N436"/>
          <cell r="O436">
            <v>14.951456310679612</v>
          </cell>
        </row>
        <row r="437">
          <cell r="A437">
            <v>60000255</v>
          </cell>
          <cell r="B437" t="str">
            <v>Определение массовой доли олова в продовольственном сырье, пищевых продуктах</v>
          </cell>
          <cell r="C437">
            <v>1110</v>
          </cell>
          <cell r="D437">
            <v>5.47</v>
          </cell>
          <cell r="E437">
            <v>2037.0172788</v>
          </cell>
          <cell r="F437">
            <v>35.36</v>
          </cell>
          <cell r="G437">
            <v>2072.3772788000001</v>
          </cell>
          <cell r="H437">
            <v>704.60827479200009</v>
          </cell>
          <cell r="I437">
            <v>2776.9855535920001</v>
          </cell>
          <cell r="J437">
            <v>416.54783303879998</v>
          </cell>
          <cell r="K437">
            <v>3193.5333866308001</v>
          </cell>
          <cell r="L437">
            <v>3832.2400639569601</v>
          </cell>
          <cell r="M437">
            <v>1275</v>
          </cell>
          <cell r="N437"/>
          <cell r="O437">
            <v>14.864864864864865</v>
          </cell>
        </row>
        <row r="438">
          <cell r="A438">
            <v>60000256</v>
          </cell>
          <cell r="B438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438">
            <v>813</v>
          </cell>
          <cell r="D438">
            <v>5.58</v>
          </cell>
          <cell r="E438">
            <v>2077.9810631999999</v>
          </cell>
          <cell r="F438">
            <v>8.07</v>
          </cell>
          <cell r="G438">
            <v>2086.0510632</v>
          </cell>
          <cell r="H438">
            <v>709.25736148800002</v>
          </cell>
          <cell r="I438">
            <v>2795.3084246879998</v>
          </cell>
          <cell r="J438">
            <v>419.29626370319994</v>
          </cell>
          <cell r="K438">
            <v>3214.6046883911999</v>
          </cell>
          <cell r="L438">
            <v>3857.5256260694396</v>
          </cell>
          <cell r="M438">
            <v>933</v>
          </cell>
          <cell r="N438"/>
          <cell r="O438">
            <v>14.760147601476014</v>
          </cell>
        </row>
        <row r="439">
          <cell r="A439">
            <v>60000262</v>
          </cell>
          <cell r="B439" t="str">
            <v>Определение  массовой доли гистамина в рыбе  и рыбных продуктах с построением град.графика для каждой пробы</v>
          </cell>
          <cell r="C439">
            <v>1254</v>
          </cell>
          <cell r="D439">
            <v>5.72</v>
          </cell>
          <cell r="E439">
            <v>2130.1167888</v>
          </cell>
          <cell r="F439">
            <v>30.54</v>
          </cell>
          <cell r="G439">
            <v>2160.6567888</v>
          </cell>
          <cell r="H439">
            <v>734.62330819200008</v>
          </cell>
          <cell r="I439">
            <v>2895.2800969919999</v>
          </cell>
          <cell r="J439">
            <v>434.29201454879995</v>
          </cell>
          <cell r="K439">
            <v>3329.5721115408001</v>
          </cell>
          <cell r="L439">
            <v>3995.4865338489599</v>
          </cell>
          <cell r="M439">
            <v>1440</v>
          </cell>
          <cell r="N439"/>
          <cell r="O439">
            <v>14.832535885167463</v>
          </cell>
        </row>
        <row r="440">
          <cell r="A440">
            <v>60000265</v>
          </cell>
          <cell r="B440" t="str">
            <v>Определение содержания витамина С в готовых пищевых  продуктах титриметрическим методом</v>
          </cell>
          <cell r="C440">
            <v>357</v>
          </cell>
          <cell r="D440">
            <v>1.97</v>
          </cell>
          <cell r="E440">
            <v>733.62413879999997</v>
          </cell>
          <cell r="F440">
            <v>0.99</v>
          </cell>
          <cell r="G440">
            <v>734.61413879999998</v>
          </cell>
          <cell r="H440">
            <v>249.768807192</v>
          </cell>
          <cell r="I440">
            <v>984.38294599200003</v>
          </cell>
          <cell r="J440">
            <v>147.65744189879999</v>
          </cell>
          <cell r="K440">
            <v>1132.0403878908</v>
          </cell>
          <cell r="L440">
            <v>1358.44846546896</v>
          </cell>
          <cell r="M440">
            <v>408</v>
          </cell>
          <cell r="N440"/>
          <cell r="O440">
            <v>14.285714285714285</v>
          </cell>
        </row>
        <row r="441">
          <cell r="A441">
            <v>60000185</v>
          </cell>
          <cell r="B441" t="str">
            <v>Определение содержания витамина С в пищевых продуктах и сырье продовольственном флуориметрическим методом.</v>
          </cell>
          <cell r="C441">
            <v>1089</v>
          </cell>
          <cell r="D441">
            <v>5</v>
          </cell>
          <cell r="E441">
            <v>1861.9902</v>
          </cell>
          <cell r="F441">
            <v>34.21</v>
          </cell>
          <cell r="G441">
            <v>1896.2002</v>
          </cell>
          <cell r="H441">
            <v>644.70806800000003</v>
          </cell>
          <cell r="I441">
            <v>2540.9082680000001</v>
          </cell>
          <cell r="J441">
            <v>381.13624020000003</v>
          </cell>
          <cell r="K441">
            <v>2922.0445082000001</v>
          </cell>
          <cell r="L441">
            <v>3506.4534098399999</v>
          </cell>
          <cell r="M441">
            <v>1251</v>
          </cell>
          <cell r="N441"/>
          <cell r="O441">
            <v>14.87603305785124</v>
          </cell>
        </row>
        <row r="442">
          <cell r="A442">
            <v>60001005</v>
          </cell>
          <cell r="B442" t="str">
            <v>Определение содержания витамина В1 в продовольственном сырье, пищевых продуктах флуориметрическим методом</v>
          </cell>
          <cell r="C442">
            <v>1461</v>
          </cell>
          <cell r="D442">
            <v>5</v>
          </cell>
          <cell r="E442">
            <v>1861.9902</v>
          </cell>
          <cell r="F442">
            <v>31.416</v>
          </cell>
          <cell r="G442">
            <v>1893.4061999999999</v>
          </cell>
          <cell r="H442">
            <v>643.75810799999999</v>
          </cell>
          <cell r="I442">
            <v>2537.1643079999999</v>
          </cell>
          <cell r="J442">
            <v>380.57464619999996</v>
          </cell>
          <cell r="K442">
            <v>2917.7389542000001</v>
          </cell>
          <cell r="L442">
            <v>3501.2867450399999</v>
          </cell>
          <cell r="M442">
            <v>1680</v>
          </cell>
          <cell r="N442"/>
          <cell r="O442">
            <v>14.989733059548255</v>
          </cell>
        </row>
        <row r="443">
          <cell r="A443">
            <v>60001006</v>
          </cell>
          <cell r="B443" t="str">
            <v>Определение содержания витамина В2  в продовольственном сырье, пищевых продуктах флуориметрическим методом</v>
          </cell>
          <cell r="C443">
            <v>1668</v>
          </cell>
          <cell r="D443">
            <v>5.17</v>
          </cell>
          <cell r="E443">
            <v>1925.2978667999998</v>
          </cell>
          <cell r="F443">
            <v>50.5002</v>
          </cell>
          <cell r="G443">
            <v>1975.7980667999998</v>
          </cell>
          <cell r="H443">
            <v>671.77134271199998</v>
          </cell>
          <cell r="I443">
            <v>2647.5694095119998</v>
          </cell>
          <cell r="J443">
            <v>397.13541142679998</v>
          </cell>
          <cell r="K443">
            <v>3044.7048209387999</v>
          </cell>
          <cell r="L443">
            <v>3653.64578512656</v>
          </cell>
          <cell r="M443">
            <v>1917</v>
          </cell>
          <cell r="N443"/>
          <cell r="O443">
            <v>14.928057553956833</v>
          </cell>
        </row>
        <row r="444">
          <cell r="A444">
            <v>60001310</v>
          </cell>
          <cell r="B444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44">
            <v>1854</v>
          </cell>
          <cell r="D444">
            <v>6.13</v>
          </cell>
          <cell r="E444">
            <v>2282.7999851999998</v>
          </cell>
          <cell r="F444">
            <v>34.9146</v>
          </cell>
          <cell r="G444">
            <v>2317.7145851999999</v>
          </cell>
          <cell r="H444">
            <v>788.02295896800001</v>
          </cell>
          <cell r="I444">
            <v>3105.7375441679997</v>
          </cell>
          <cell r="J444">
            <v>465.86063162519991</v>
          </cell>
          <cell r="K444">
            <v>3571.5981757931995</v>
          </cell>
          <cell r="L444">
            <v>4285.9178109518389</v>
          </cell>
          <cell r="M444">
            <v>2130</v>
          </cell>
          <cell r="N444"/>
          <cell r="O444">
            <v>14.886731391585762</v>
          </cell>
        </row>
        <row r="445">
          <cell r="A445">
            <v>60000040</v>
          </cell>
          <cell r="B445" t="str">
            <v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v>
          </cell>
          <cell r="C445">
            <v>1242</v>
          </cell>
          <cell r="D445">
            <v>4</v>
          </cell>
          <cell r="E445">
            <v>1489.5921599999999</v>
          </cell>
          <cell r="F445">
            <v>0</v>
          </cell>
          <cell r="G445">
            <v>1489.5921599999999</v>
          </cell>
          <cell r="H445">
            <v>506.4613344</v>
          </cell>
          <cell r="I445">
            <v>1996.0534943999999</v>
          </cell>
          <cell r="J445">
            <v>299.40802415999997</v>
          </cell>
          <cell r="K445">
            <v>2295.4615185599996</v>
          </cell>
          <cell r="L445">
            <v>2754.5538222719993</v>
          </cell>
          <cell r="M445">
            <v>1428</v>
          </cell>
          <cell r="N445"/>
          <cell r="O445">
            <v>14.975845410628018</v>
          </cell>
        </row>
        <row r="446">
          <cell r="A446">
            <v>60000042</v>
          </cell>
          <cell r="B446" t="str">
            <v>Определение содержания кальция в молоке и молочных продуктах титриметрическим методом</v>
          </cell>
          <cell r="C446">
            <v>993</v>
          </cell>
          <cell r="D446">
            <v>3</v>
          </cell>
          <cell r="E446">
            <v>1117.1941199999999</v>
          </cell>
          <cell r="F446">
            <v>37.036200000000001</v>
          </cell>
          <cell r="G446">
            <v>1154.2303199999999</v>
          </cell>
          <cell r="H446">
            <v>392.43830880000002</v>
          </cell>
          <cell r="I446">
            <v>1546.6686287999999</v>
          </cell>
          <cell r="J446">
            <v>232.00029431999997</v>
          </cell>
          <cell r="K446">
            <v>1778.6689231199998</v>
          </cell>
          <cell r="L446">
            <v>2134.4027077439996</v>
          </cell>
          <cell r="M446">
            <v>1140</v>
          </cell>
          <cell r="N446"/>
          <cell r="O446">
            <v>14.803625377643503</v>
          </cell>
        </row>
        <row r="447">
          <cell r="A447">
            <v>60000186</v>
          </cell>
          <cell r="B447" t="str">
            <v>Определение содержания селена в пищевых продуктах и продовольственном сырье флуориметрическим методом.</v>
          </cell>
          <cell r="C447">
            <v>1551</v>
          </cell>
          <cell r="D447">
            <v>2.88</v>
          </cell>
          <cell r="E447">
            <v>1072.5063551999999</v>
          </cell>
          <cell r="F447">
            <v>0</v>
          </cell>
          <cell r="G447">
            <v>1072.5063551999999</v>
          </cell>
          <cell r="H447">
            <v>364.65216076799999</v>
          </cell>
          <cell r="I447">
            <v>1437.1585159679998</v>
          </cell>
          <cell r="J447">
            <v>215.57377739519998</v>
          </cell>
          <cell r="K447">
            <v>1652.7322933631999</v>
          </cell>
          <cell r="L447">
            <v>1983.2787520358397</v>
          </cell>
          <cell r="M447">
            <v>1782</v>
          </cell>
          <cell r="N447"/>
          <cell r="O447">
            <v>14.893617021276595</v>
          </cell>
        </row>
        <row r="448">
          <cell r="A448">
            <v>60000187</v>
          </cell>
          <cell r="B448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448">
            <v>936</v>
          </cell>
          <cell r="D448">
            <v>1.5</v>
          </cell>
          <cell r="E448">
            <v>558.59705999999994</v>
          </cell>
          <cell r="F448">
            <v>0</v>
          </cell>
          <cell r="G448">
            <v>558.59705999999994</v>
          </cell>
          <cell r="H448">
            <v>189.92300040000001</v>
          </cell>
          <cell r="I448">
            <v>748.52006039999992</v>
          </cell>
          <cell r="J448">
            <v>112.27800905999999</v>
          </cell>
          <cell r="K448">
            <v>860.79806945999985</v>
          </cell>
          <cell r="L448">
            <v>1032.9576833519998</v>
          </cell>
          <cell r="M448">
            <v>1074</v>
          </cell>
          <cell r="N448"/>
          <cell r="O448">
            <v>14.743589743589745</v>
          </cell>
        </row>
        <row r="449">
          <cell r="A449">
            <v>60000188</v>
          </cell>
          <cell r="B449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449">
            <v>1833</v>
          </cell>
          <cell r="D449">
            <v>3.66</v>
          </cell>
          <cell r="E449">
            <v>1362.9768264000002</v>
          </cell>
          <cell r="F449">
            <v>0</v>
          </cell>
          <cell r="G449">
            <v>1362.9768264000002</v>
          </cell>
          <cell r="H449">
            <v>463.4121209760001</v>
          </cell>
          <cell r="I449">
            <v>1826.3889473760003</v>
          </cell>
          <cell r="J449">
            <v>273.95834210640004</v>
          </cell>
          <cell r="K449">
            <v>2100.3472894824004</v>
          </cell>
          <cell r="L449">
            <v>2520.4167473788802</v>
          </cell>
          <cell r="M449">
            <v>2106</v>
          </cell>
          <cell r="N449"/>
          <cell r="O449">
            <v>14.893617021276595</v>
          </cell>
        </row>
        <row r="450">
          <cell r="A450" t="str">
            <v>1.13. Исследования пищевых продуктов гистологическим методом</v>
          </cell>
          <cell r="B450"/>
          <cell r="C450"/>
          <cell r="D450"/>
          <cell r="E450"/>
          <cell r="F450"/>
          <cell r="G450"/>
          <cell r="H450"/>
          <cell r="I450"/>
          <cell r="J450"/>
          <cell r="K450"/>
          <cell r="L450"/>
          <cell r="M450"/>
          <cell r="N450"/>
          <cell r="O450"/>
        </row>
        <row r="451">
          <cell r="A451">
            <v>60000196</v>
          </cell>
          <cell r="B451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451">
            <v>1350</v>
          </cell>
          <cell r="D451">
            <v>3.15</v>
          </cell>
          <cell r="E451">
            <v>994.97537999999997</v>
          </cell>
          <cell r="F451">
            <v>315.13</v>
          </cell>
          <cell r="G451">
            <v>1310.10538</v>
          </cell>
          <cell r="H451">
            <v>445.4358292</v>
          </cell>
          <cell r="I451">
            <v>1755.5412091999999</v>
          </cell>
          <cell r="J451">
            <v>263.33118137999998</v>
          </cell>
          <cell r="K451">
            <v>2018.8723905799998</v>
          </cell>
          <cell r="L451">
            <v>2422.6468686959997</v>
          </cell>
          <cell r="M451">
            <v>1551</v>
          </cell>
          <cell r="N451"/>
          <cell r="O451">
            <v>14.888888888888888</v>
          </cell>
        </row>
        <row r="452">
          <cell r="A452">
            <v>60000197</v>
          </cell>
          <cell r="B452" t="str">
            <v>Определение степени свежести мяса методом гистологического исследования.</v>
          </cell>
          <cell r="C452">
            <v>2040</v>
          </cell>
          <cell r="D452">
            <v>3.15</v>
          </cell>
          <cell r="E452">
            <v>994.97537999999997</v>
          </cell>
          <cell r="F452">
            <v>315.13</v>
          </cell>
          <cell r="G452">
            <v>1310.10538</v>
          </cell>
          <cell r="H452">
            <v>445.4358292</v>
          </cell>
          <cell r="I452">
            <v>1755.5412091999999</v>
          </cell>
          <cell r="J452">
            <v>263.33118137999998</v>
          </cell>
          <cell r="K452">
            <v>2018.8723905799998</v>
          </cell>
          <cell r="L452">
            <v>2422.6468686959997</v>
          </cell>
          <cell r="M452">
            <v>2346</v>
          </cell>
          <cell r="N452"/>
          <cell r="O452">
            <v>15</v>
          </cell>
        </row>
        <row r="453">
          <cell r="A453">
            <v>60000198</v>
          </cell>
          <cell r="B453" t="str">
            <v>Определение степени (этапов) созревания мяса методом гистологического исследования.</v>
          </cell>
          <cell r="C453">
            <v>1275</v>
          </cell>
          <cell r="D453">
            <v>3.15</v>
          </cell>
          <cell r="E453">
            <v>994.97537999999997</v>
          </cell>
          <cell r="F453">
            <v>315.13</v>
          </cell>
          <cell r="G453">
            <v>1310.10538</v>
          </cell>
          <cell r="H453">
            <v>445.4358292</v>
          </cell>
          <cell r="I453">
            <v>1755.5412091999999</v>
          </cell>
          <cell r="J453">
            <v>263.33118137999998</v>
          </cell>
          <cell r="K453">
            <v>2018.8723905799998</v>
          </cell>
          <cell r="L453">
            <v>2422.6468686959997</v>
          </cell>
          <cell r="M453">
            <v>1464</v>
          </cell>
          <cell r="N453"/>
          <cell r="O453">
            <v>14.823529411764705</v>
          </cell>
        </row>
        <row r="454">
          <cell r="A454" t="str">
            <v>2. Санитарно-гигиенические исследования продовольственного сырья и пищевой продукции на показатели качества и безопасности</v>
          </cell>
          <cell r="B454"/>
          <cell r="C454"/>
          <cell r="D454"/>
          <cell r="E454"/>
          <cell r="F454"/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/>
          <cell r="N454"/>
          <cell r="O454"/>
        </row>
        <row r="455">
          <cell r="A455" t="str">
            <v>2.1. Исследования методом тонкослойной хроматографии (ТСХ)</v>
          </cell>
          <cell r="B455"/>
          <cell r="C455"/>
          <cell r="D455"/>
          <cell r="E455"/>
          <cell r="F455"/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/>
          <cell r="N455"/>
          <cell r="O455"/>
        </row>
        <row r="456">
          <cell r="A456">
            <v>60000263</v>
          </cell>
          <cell r="B456" t="str">
            <v>Определение содержания афлатоксина В1  в  продовольственном сырье, пищевых продуктах</v>
          </cell>
          <cell r="C456">
            <v>2001</v>
          </cell>
          <cell r="D456">
            <v>7</v>
          </cell>
          <cell r="E456">
            <v>2606.7862799999998</v>
          </cell>
          <cell r="F456">
            <v>24.000600000000002</v>
          </cell>
          <cell r="G456">
            <v>2630.7868799999997</v>
          </cell>
          <cell r="H456">
            <v>894.46753919999992</v>
          </cell>
          <cell r="I456">
            <v>3525.2544191999996</v>
          </cell>
          <cell r="J456">
            <v>528.78816287999996</v>
          </cell>
          <cell r="K456">
            <v>4054.0425820799996</v>
          </cell>
          <cell r="L456">
            <v>4864.8510984959994</v>
          </cell>
          <cell r="M456">
            <v>2301</v>
          </cell>
          <cell r="N456"/>
          <cell r="O456">
            <v>14.992503748125937</v>
          </cell>
        </row>
        <row r="457">
          <cell r="A457">
            <v>60000264</v>
          </cell>
          <cell r="B457" t="str">
            <v>Определение  содержания афлатоксина М1 в продовольственном сырье, пищевых продуктах</v>
          </cell>
          <cell r="C457">
            <v>2034</v>
          </cell>
          <cell r="D457">
            <v>6.67</v>
          </cell>
          <cell r="E457">
            <v>2483.8949267999997</v>
          </cell>
          <cell r="F457">
            <v>111.30240000000001</v>
          </cell>
          <cell r="G457">
            <v>2595.1973267999997</v>
          </cell>
          <cell r="H457">
            <v>882.36709111199991</v>
          </cell>
          <cell r="I457">
            <v>3477.5644179119995</v>
          </cell>
          <cell r="J457">
            <v>521.63466268679986</v>
          </cell>
          <cell r="K457">
            <v>3999.1990805987994</v>
          </cell>
          <cell r="L457">
            <v>4799.038896718559</v>
          </cell>
          <cell r="M457">
            <v>2337</v>
          </cell>
          <cell r="N457"/>
          <cell r="O457">
            <v>14.896755162241886</v>
          </cell>
        </row>
        <row r="458">
          <cell r="A458">
            <v>60000254</v>
          </cell>
          <cell r="B458" t="str">
            <v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v>
          </cell>
          <cell r="C458">
            <v>1302</v>
          </cell>
          <cell r="D458">
            <v>5</v>
          </cell>
          <cell r="E458">
            <v>1861.9902</v>
          </cell>
          <cell r="F458">
            <v>455.11</v>
          </cell>
          <cell r="G458">
            <v>2317.1001999999999</v>
          </cell>
          <cell r="H458">
            <v>787.81406800000002</v>
          </cell>
          <cell r="I458">
            <v>3104.914268</v>
          </cell>
          <cell r="J458">
            <v>465.7371402</v>
          </cell>
          <cell r="K458">
            <v>3570.6514081999999</v>
          </cell>
          <cell r="L458">
            <v>4284.7816898399997</v>
          </cell>
          <cell r="M458">
            <v>1497</v>
          </cell>
          <cell r="N458"/>
          <cell r="O458">
            <v>14.976958525345621</v>
          </cell>
        </row>
        <row r="459">
          <cell r="A459">
            <v>60000260</v>
          </cell>
          <cell r="B459" t="str">
            <v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v>
          </cell>
          <cell r="C459">
            <v>1932</v>
          </cell>
          <cell r="D459">
            <v>5</v>
          </cell>
          <cell r="E459">
            <v>1861.9902</v>
          </cell>
          <cell r="F459">
            <v>139.5258</v>
          </cell>
          <cell r="G459">
            <v>2001.5160000000001</v>
          </cell>
          <cell r="H459">
            <v>680.51544000000013</v>
          </cell>
          <cell r="I459">
            <v>2682.0314400000002</v>
          </cell>
          <cell r="J459">
            <v>402.30471600000004</v>
          </cell>
          <cell r="K459">
            <v>3084.3361560000003</v>
          </cell>
          <cell r="L459">
            <v>3701.2033872000002</v>
          </cell>
          <cell r="M459">
            <v>2220</v>
          </cell>
          <cell r="N459"/>
          <cell r="O459">
            <v>14.906832298136646</v>
          </cell>
        </row>
        <row r="460">
          <cell r="A460">
            <v>60000261</v>
          </cell>
          <cell r="B460" t="str">
            <v>Определение  содержания патулина  в  продовольственном сырье, пищевых продуктах</v>
          </cell>
          <cell r="C460">
            <v>1932</v>
          </cell>
          <cell r="D460">
            <v>7</v>
          </cell>
          <cell r="E460">
            <v>2606.7862799999998</v>
          </cell>
          <cell r="F460">
            <v>32.425800000000002</v>
          </cell>
          <cell r="G460">
            <v>2639.2120799999998</v>
          </cell>
          <cell r="H460">
            <v>897.3321072</v>
          </cell>
          <cell r="I460">
            <v>3536.5441871999997</v>
          </cell>
          <cell r="J460">
            <v>530.48162807999995</v>
          </cell>
          <cell r="K460">
            <v>4067.0258152799997</v>
          </cell>
          <cell r="L460">
            <v>4880.4309783359995</v>
          </cell>
          <cell r="M460">
            <v>2220</v>
          </cell>
          <cell r="N460"/>
          <cell r="O460">
            <v>14.906832298136646</v>
          </cell>
        </row>
        <row r="461">
          <cell r="A461">
            <v>60000772</v>
          </cell>
          <cell r="B461" t="str">
            <v>Определение Т-2 токсина в муке и хлебобулочных изделиях методом тонкослойной хроматографии (не включен в перечень к ТР ТС 021/2011)</v>
          </cell>
          <cell r="C461">
            <v>1959</v>
          </cell>
          <cell r="D461">
            <v>6</v>
          </cell>
          <cell r="E461">
            <v>2234.3882399999998</v>
          </cell>
          <cell r="F461">
            <v>485.28539999999998</v>
          </cell>
          <cell r="G461">
            <v>2719.67364</v>
          </cell>
          <cell r="H461">
            <v>924.68903760000001</v>
          </cell>
          <cell r="I461">
            <v>3644.3626776000001</v>
          </cell>
          <cell r="J461">
            <v>546.65440163999995</v>
          </cell>
          <cell r="K461">
            <v>4191.0170792400004</v>
          </cell>
          <cell r="L461">
            <v>5029.2204950880005</v>
          </cell>
          <cell r="M461">
            <v>2250</v>
          </cell>
          <cell r="N461"/>
          <cell r="O461">
            <v>14.854517611026033</v>
          </cell>
        </row>
        <row r="462">
          <cell r="A462">
            <v>60000073</v>
          </cell>
          <cell r="B462" t="str">
            <v>Определение охратоксина А в пищевых продуктах методом тонкослойной хроматографии (не включен в перечень к ТР ТС 021/2011)</v>
          </cell>
          <cell r="C462">
            <v>972</v>
          </cell>
          <cell r="D462">
            <v>2.9</v>
          </cell>
          <cell r="E462">
            <v>1079.9543160000001</v>
          </cell>
          <cell r="F462">
            <v>36.93</v>
          </cell>
          <cell r="G462">
            <v>1116.8843160000001</v>
          </cell>
          <cell r="H462">
            <v>379.7406674400001</v>
          </cell>
          <cell r="I462">
            <v>1496.6249834400003</v>
          </cell>
          <cell r="J462">
            <v>224.49374751600004</v>
          </cell>
          <cell r="K462">
            <v>1721.1187309560003</v>
          </cell>
          <cell r="L462">
            <v>2065.3424771472</v>
          </cell>
          <cell r="M462">
            <v>1116</v>
          </cell>
          <cell r="N462"/>
          <cell r="O462">
            <v>14.814814814814813</v>
          </cell>
        </row>
        <row r="463">
          <cell r="A463" t="str">
            <v>2.2. Исследования  методом иммуноферментного анализа (ИФА)</v>
          </cell>
          <cell r="B463"/>
          <cell r="C463"/>
          <cell r="D463"/>
          <cell r="E463"/>
          <cell r="F463"/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/>
          <cell r="N463"/>
          <cell r="O463"/>
        </row>
        <row r="464">
          <cell r="A464">
            <v>60000070</v>
          </cell>
          <cell r="B464" t="str">
            <v>Определение наличия/содержания сухого молока в пищевых продуктах (молоке и молочных продуктах)</v>
          </cell>
          <cell r="C464">
            <v>2199</v>
          </cell>
          <cell r="D464">
            <v>2.2999999999999998</v>
          </cell>
          <cell r="E464">
            <v>856.51549199999988</v>
          </cell>
          <cell r="F464">
            <v>454.08</v>
          </cell>
          <cell r="G464">
            <v>1310.5954919999999</v>
          </cell>
          <cell r="H464">
            <v>445.60246727999998</v>
          </cell>
          <cell r="I464">
            <v>1756.1979592799998</v>
          </cell>
          <cell r="J464">
            <v>263.42969389199999</v>
          </cell>
          <cell r="K464">
            <v>2019.6276531719998</v>
          </cell>
          <cell r="L464">
            <v>2423.5531838063998</v>
          </cell>
          <cell r="M464">
            <v>2526</v>
          </cell>
          <cell r="N464"/>
          <cell r="O464">
            <v>14.870395634379264</v>
          </cell>
        </row>
        <row r="465">
          <cell r="A465">
            <v>60000053</v>
          </cell>
          <cell r="B465" t="str">
            <v>Определение остаточного содержания нитрофуранов (метаболита фуразолидона -3-амино-2-оксазолидинона)</v>
          </cell>
          <cell r="C465">
            <v>11907</v>
          </cell>
          <cell r="D465">
            <v>4.4000000000000004</v>
          </cell>
          <cell r="E465">
            <v>1638.5513760000001</v>
          </cell>
          <cell r="F465">
            <v>2345.8062</v>
          </cell>
          <cell r="G465">
            <v>3984.3575760000003</v>
          </cell>
          <cell r="H465">
            <v>1354.6815758400003</v>
          </cell>
          <cell r="I465">
            <v>5339.0391518400011</v>
          </cell>
          <cell r="J465">
            <v>800.85587277600018</v>
          </cell>
          <cell r="K465">
            <v>6139.8950246160011</v>
          </cell>
          <cell r="L465">
            <v>7367.8740295392008</v>
          </cell>
          <cell r="M465">
            <v>13692</v>
          </cell>
          <cell r="N465"/>
          <cell r="O465">
            <v>14.991181657848324</v>
          </cell>
        </row>
        <row r="466">
          <cell r="A466">
            <v>60000069</v>
          </cell>
          <cell r="B466" t="str">
            <v>Определение содержания бацитрацина в пищевой продукции животного происхождения (от 1 до 2 проб включительно)</v>
          </cell>
          <cell r="C466">
            <v>3864</v>
          </cell>
          <cell r="D466">
            <v>2</v>
          </cell>
          <cell r="E466">
            <v>744.79607999999996</v>
          </cell>
          <cell r="F466">
            <v>976.93</v>
          </cell>
          <cell r="G466">
            <v>1721.7260799999999</v>
          </cell>
          <cell r="H466">
            <v>585.38686719999998</v>
          </cell>
          <cell r="I466">
            <v>2307.1129471999998</v>
          </cell>
          <cell r="J466">
            <v>346.06694207999993</v>
          </cell>
          <cell r="K466">
            <v>2653.1798892799998</v>
          </cell>
          <cell r="L466">
            <v>3183.8158671359997</v>
          </cell>
          <cell r="M466">
            <v>4443</v>
          </cell>
          <cell r="N466"/>
          <cell r="O466">
            <v>14.98447204968944</v>
          </cell>
        </row>
        <row r="467">
          <cell r="A467">
            <v>60000604</v>
          </cell>
          <cell r="B467" t="str">
            <v>Определение левомицетина (хлорамфеникола) в продуктах животного происхождения методом иммуноферментного анализа (от 1 до 2 проб включительно)</v>
          </cell>
          <cell r="C467">
            <v>3228</v>
          </cell>
          <cell r="D467">
            <v>9.08</v>
          </cell>
          <cell r="E467">
            <v>3381.3742032</v>
          </cell>
          <cell r="F467">
            <v>110.7414</v>
          </cell>
          <cell r="G467">
            <v>3492.1156031999999</v>
          </cell>
          <cell r="H467">
            <v>1187.319305088</v>
          </cell>
          <cell r="I467">
            <v>4679.4349082879999</v>
          </cell>
          <cell r="J467">
            <v>701.91523624319996</v>
          </cell>
          <cell r="K467">
            <v>5381.3501445311995</v>
          </cell>
          <cell r="L467">
            <v>6457.620173437439</v>
          </cell>
          <cell r="M467">
            <v>3711</v>
          </cell>
          <cell r="N467"/>
          <cell r="O467">
            <v>14.96282527881041</v>
          </cell>
        </row>
        <row r="468">
          <cell r="A468">
            <v>60000180</v>
          </cell>
          <cell r="B468" t="str">
            <v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v>
          </cell>
          <cell r="C468">
            <v>8802</v>
          </cell>
          <cell r="D468">
            <v>2.8</v>
          </cell>
          <cell r="E468">
            <v>1042.7145119999998</v>
          </cell>
          <cell r="F468">
            <v>3354.6</v>
          </cell>
          <cell r="G468">
            <v>4397.3145119999999</v>
          </cell>
          <cell r="H468">
            <v>1495.08693408</v>
          </cell>
          <cell r="I468">
            <v>5892.4014460799999</v>
          </cell>
          <cell r="J468">
            <v>883.86021691199994</v>
          </cell>
          <cell r="K468">
            <v>6776.2616629919994</v>
          </cell>
          <cell r="L468">
            <v>8131.5139955903987</v>
          </cell>
          <cell r="M468">
            <v>10122</v>
          </cell>
          <cell r="N468"/>
          <cell r="O468">
            <v>14.99659168370825</v>
          </cell>
        </row>
        <row r="469">
          <cell r="A469">
            <v>60000713</v>
          </cell>
          <cell r="B469" t="str">
            <v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v>
          </cell>
          <cell r="C469">
            <v>5925</v>
          </cell>
          <cell r="D469">
            <v>3</v>
          </cell>
          <cell r="E469">
            <v>1117.1941199999999</v>
          </cell>
          <cell r="F469">
            <v>2131.67</v>
          </cell>
          <cell r="G469">
            <v>3248.8641200000002</v>
          </cell>
          <cell r="H469">
            <v>1104.6138008</v>
          </cell>
          <cell r="I469">
            <v>4353.4779208</v>
          </cell>
          <cell r="J469">
            <v>653.02168812000002</v>
          </cell>
          <cell r="K469">
            <v>5006.4996089200004</v>
          </cell>
          <cell r="L469">
            <v>6007.7995307040001</v>
          </cell>
          <cell r="M469">
            <v>6813</v>
          </cell>
          <cell r="N469"/>
          <cell r="O469">
            <v>14.987341772151899</v>
          </cell>
        </row>
        <row r="470">
          <cell r="A470">
            <v>60000714</v>
          </cell>
          <cell r="B470" t="str">
            <v>Определение стрептомицина в пищевых продуктах (молоко, молочные, продукты, мясо, печень) методом иммуноферментного анализа  (от 7 до 10 проб и более)</v>
          </cell>
          <cell r="C470">
            <v>4698</v>
          </cell>
          <cell r="D470">
            <v>3.2</v>
          </cell>
          <cell r="E470">
            <v>1191.673728</v>
          </cell>
          <cell r="F470">
            <v>1607.55</v>
          </cell>
          <cell r="G470">
            <v>2799.2237279999999</v>
          </cell>
          <cell r="H470">
            <v>951.73606752000001</v>
          </cell>
          <cell r="I470">
            <v>3750.9597955199997</v>
          </cell>
          <cell r="J470">
            <v>562.64396932799991</v>
          </cell>
          <cell r="K470">
            <v>4313.6037648479996</v>
          </cell>
          <cell r="L470">
            <v>5176.3245178175994</v>
          </cell>
          <cell r="M470">
            <v>5400</v>
          </cell>
          <cell r="N470"/>
          <cell r="O470">
            <v>14.942528735632186</v>
          </cell>
        </row>
        <row r="471">
          <cell r="A471">
            <v>60000181</v>
          </cell>
          <cell r="B47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471">
            <v>9432</v>
          </cell>
          <cell r="D471">
            <v>2.2000000000000002</v>
          </cell>
          <cell r="E471">
            <v>819.27568800000006</v>
          </cell>
          <cell r="F471">
            <v>3711.65</v>
          </cell>
          <cell r="G471">
            <v>4530.9256880000003</v>
          </cell>
          <cell r="H471">
            <v>1540.5147339200003</v>
          </cell>
          <cell r="I471">
            <v>6071.4404219200005</v>
          </cell>
          <cell r="J471">
            <v>910.7160632880001</v>
          </cell>
          <cell r="K471">
            <v>6982.156485208001</v>
          </cell>
          <cell r="L471">
            <v>8378.5877822496004</v>
          </cell>
          <cell r="M471">
            <v>10845</v>
          </cell>
          <cell r="N471"/>
          <cell r="O471">
            <v>14.980916030534353</v>
          </cell>
        </row>
        <row r="472">
          <cell r="A472">
            <v>60000715</v>
          </cell>
          <cell r="B472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v>
          </cell>
          <cell r="C472">
            <v>6084</v>
          </cell>
          <cell r="D472">
            <v>2.2000000000000002</v>
          </cell>
          <cell r="E472">
            <v>819.27568800000006</v>
          </cell>
          <cell r="F472">
            <v>3711.65</v>
          </cell>
          <cell r="G472">
            <v>4530.9256880000003</v>
          </cell>
          <cell r="H472">
            <v>1540.5147339200003</v>
          </cell>
          <cell r="I472">
            <v>6071.4404219200005</v>
          </cell>
          <cell r="J472">
            <v>910.7160632880001</v>
          </cell>
          <cell r="K472">
            <v>6982.156485208001</v>
          </cell>
          <cell r="L472">
            <v>8378.5877822496004</v>
          </cell>
          <cell r="M472">
            <v>6996</v>
          </cell>
          <cell r="N472"/>
          <cell r="O472">
            <v>14.990138067061142</v>
          </cell>
        </row>
        <row r="473">
          <cell r="A473">
            <v>60000716</v>
          </cell>
          <cell r="B473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473">
            <v>4671</v>
          </cell>
          <cell r="D473">
            <v>2.4500000000000002</v>
          </cell>
          <cell r="E473">
            <v>912.37519800000007</v>
          </cell>
          <cell r="F473">
            <v>1739.2</v>
          </cell>
          <cell r="G473">
            <v>2651.575198</v>
          </cell>
          <cell r="H473">
            <v>901.53556732000004</v>
          </cell>
          <cell r="I473">
            <v>3553.1107653200002</v>
          </cell>
          <cell r="J473">
            <v>532.96661479800002</v>
          </cell>
          <cell r="K473">
            <v>4086.0773801180003</v>
          </cell>
          <cell r="L473">
            <v>4903.2928561416002</v>
          </cell>
          <cell r="M473">
            <v>5370</v>
          </cell>
          <cell r="N473"/>
          <cell r="O473">
            <v>14.964675658317278</v>
          </cell>
        </row>
        <row r="474">
          <cell r="A474">
            <v>60000182</v>
          </cell>
          <cell r="B474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474">
            <v>8727</v>
          </cell>
          <cell r="D474">
            <v>2.8</v>
          </cell>
          <cell r="E474">
            <v>1042.7145119999998</v>
          </cell>
          <cell r="F474">
            <v>3340.6</v>
          </cell>
          <cell r="G474">
            <v>4383.3145119999999</v>
          </cell>
          <cell r="H474">
            <v>1490.32693408</v>
          </cell>
          <cell r="I474">
            <v>5873.6414460799997</v>
          </cell>
          <cell r="J474">
            <v>881.04621691199998</v>
          </cell>
          <cell r="K474">
            <v>6754.6876629919998</v>
          </cell>
          <cell r="L474">
            <v>8105.625195590399</v>
          </cell>
          <cell r="M474">
            <v>10035</v>
          </cell>
          <cell r="N474"/>
          <cell r="O474">
            <v>14.987968374011688</v>
          </cell>
        </row>
        <row r="475">
          <cell r="A475">
            <v>60000717</v>
          </cell>
          <cell r="B475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475">
            <v>5754</v>
          </cell>
          <cell r="D475">
            <v>3</v>
          </cell>
          <cell r="E475">
            <v>1117.1941199999999</v>
          </cell>
          <cell r="F475">
            <v>2117.6799999999998</v>
          </cell>
          <cell r="G475">
            <v>3234.8741199999995</v>
          </cell>
          <cell r="H475">
            <v>1099.8572007999999</v>
          </cell>
          <cell r="I475">
            <v>4334.7313207999996</v>
          </cell>
          <cell r="J475">
            <v>650.20969811999987</v>
          </cell>
          <cell r="K475">
            <v>4984.9410189199998</v>
          </cell>
          <cell r="L475">
            <v>5981.9292227039996</v>
          </cell>
          <cell r="M475">
            <v>6615</v>
          </cell>
          <cell r="N475"/>
          <cell r="O475">
            <v>14.963503649635038</v>
          </cell>
        </row>
        <row r="476">
          <cell r="A476">
            <v>60000718</v>
          </cell>
          <cell r="B476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v>
          </cell>
          <cell r="C476">
            <v>4512</v>
          </cell>
          <cell r="D476">
            <v>3.2</v>
          </cell>
          <cell r="E476">
            <v>1191.673728</v>
          </cell>
          <cell r="F476">
            <v>1593.56</v>
          </cell>
          <cell r="G476">
            <v>2785.2337280000002</v>
          </cell>
          <cell r="H476">
            <v>946.97946752000007</v>
          </cell>
          <cell r="I476">
            <v>3732.2131955200002</v>
          </cell>
          <cell r="J476">
            <v>559.83197932799999</v>
          </cell>
          <cell r="K476">
            <v>4292.045174848</v>
          </cell>
          <cell r="L476">
            <v>5150.4542098175998</v>
          </cell>
          <cell r="M476">
            <v>5187</v>
          </cell>
          <cell r="N476"/>
          <cell r="O476">
            <v>14.960106382978724</v>
          </cell>
        </row>
        <row r="477">
          <cell r="A477">
            <v>60000175</v>
          </cell>
          <cell r="B477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477">
            <v>8121</v>
          </cell>
          <cell r="D477">
            <v>1.75</v>
          </cell>
          <cell r="E477">
            <v>651.69656999999995</v>
          </cell>
          <cell r="F477">
            <v>2983.74</v>
          </cell>
          <cell r="G477">
            <v>3635.4365699999998</v>
          </cell>
          <cell r="H477">
            <v>1236.0484338000001</v>
          </cell>
          <cell r="I477">
            <v>4871.4850038000004</v>
          </cell>
          <cell r="J477">
            <v>730.72275057000002</v>
          </cell>
          <cell r="K477">
            <v>5602.2077543700007</v>
          </cell>
          <cell r="L477">
            <v>6722.649305244001</v>
          </cell>
          <cell r="M477">
            <v>9339</v>
          </cell>
          <cell r="N477"/>
          <cell r="O477">
            <v>14.998152936830438</v>
          </cell>
        </row>
        <row r="478">
          <cell r="A478">
            <v>60000703</v>
          </cell>
          <cell r="B478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478">
            <v>5436</v>
          </cell>
          <cell r="D478">
            <v>1.8</v>
          </cell>
          <cell r="E478">
            <v>670.31647200000009</v>
          </cell>
          <cell r="F478">
            <v>5444.32</v>
          </cell>
          <cell r="G478">
            <v>6114.6364720000001</v>
          </cell>
          <cell r="H478">
            <v>2078.9764004800004</v>
          </cell>
          <cell r="I478">
            <v>8193.6128724800001</v>
          </cell>
          <cell r="J478">
            <v>1229.041930872</v>
          </cell>
          <cell r="K478">
            <v>9422.6548033519994</v>
          </cell>
          <cell r="L478">
            <v>11307.185764022399</v>
          </cell>
          <cell r="M478">
            <v>6249</v>
          </cell>
          <cell r="N478"/>
          <cell r="O478">
            <v>14.955849889624723</v>
          </cell>
        </row>
        <row r="479">
          <cell r="A479">
            <v>60000704</v>
          </cell>
          <cell r="B479" t="str">
            <v>Определение Т-2 токсина в пищевых продуктах (зерновые, зернобобовые культуры) мето-дом иммуноферментного анализа (от 7 до 10 проб и более)</v>
          </cell>
          <cell r="C479">
            <v>4125</v>
          </cell>
          <cell r="D479">
            <v>2</v>
          </cell>
          <cell r="E479">
            <v>744.79607999999996</v>
          </cell>
          <cell r="F479">
            <v>4379.2</v>
          </cell>
          <cell r="G479">
            <v>5123.9960799999999</v>
          </cell>
          <cell r="H479">
            <v>1742.1586672000001</v>
          </cell>
          <cell r="I479">
            <v>6866.1547472000002</v>
          </cell>
          <cell r="J479">
            <v>1029.92321208</v>
          </cell>
          <cell r="K479">
            <v>7896.07795928</v>
          </cell>
          <cell r="L479">
            <v>9475.2935511359992</v>
          </cell>
          <cell r="M479">
            <v>4743</v>
          </cell>
          <cell r="N479"/>
          <cell r="O479">
            <v>14.981818181818182</v>
          </cell>
        </row>
        <row r="480">
          <cell r="A480">
            <v>60000176</v>
          </cell>
          <cell r="B480" t="str">
            <v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v>
          </cell>
          <cell r="C480">
            <v>8664</v>
          </cell>
          <cell r="D480">
            <v>1.8</v>
          </cell>
          <cell r="E480">
            <v>670.31647200000009</v>
          </cell>
          <cell r="F480">
            <v>5444.32</v>
          </cell>
          <cell r="G480">
            <v>6114.6364720000001</v>
          </cell>
          <cell r="H480">
            <v>2078.9764004800004</v>
          </cell>
          <cell r="I480">
            <v>8193.6128724800001</v>
          </cell>
          <cell r="J480">
            <v>1229.041930872</v>
          </cell>
          <cell r="K480">
            <v>9422.6548033519994</v>
          </cell>
          <cell r="L480">
            <v>11307.185764022399</v>
          </cell>
          <cell r="M480">
            <v>9963</v>
          </cell>
          <cell r="N480"/>
          <cell r="O480">
            <v>14.993074792243769</v>
          </cell>
        </row>
        <row r="481">
          <cell r="A481">
            <v>60000705</v>
          </cell>
          <cell r="B481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481">
            <v>5472</v>
          </cell>
          <cell r="D481">
            <v>2.15</v>
          </cell>
          <cell r="E481">
            <v>800.65578600000003</v>
          </cell>
          <cell r="F481">
            <v>2054.83</v>
          </cell>
          <cell r="G481">
            <v>2855.4857860000002</v>
          </cell>
          <cell r="H481">
            <v>970.86516724000012</v>
          </cell>
          <cell r="I481">
            <v>3826.3509532400003</v>
          </cell>
          <cell r="J481">
            <v>573.952642986</v>
          </cell>
          <cell r="K481">
            <v>4400.3035962260001</v>
          </cell>
          <cell r="L481">
            <v>5280.3643154711999</v>
          </cell>
          <cell r="M481">
            <v>6291</v>
          </cell>
          <cell r="N481"/>
          <cell r="O481">
            <v>14.967105263157896</v>
          </cell>
        </row>
        <row r="482">
          <cell r="A482">
            <v>60000706</v>
          </cell>
          <cell r="B482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482">
            <v>4347</v>
          </cell>
          <cell r="D482">
            <v>2.4</v>
          </cell>
          <cell r="E482">
            <v>893.75529600000004</v>
          </cell>
          <cell r="F482">
            <v>1574.83</v>
          </cell>
          <cell r="G482">
            <v>2468.5852960000002</v>
          </cell>
          <cell r="H482">
            <v>839.31900064000013</v>
          </cell>
          <cell r="I482">
            <v>3307.9042966400002</v>
          </cell>
          <cell r="J482">
            <v>496.18564449600001</v>
          </cell>
          <cell r="K482">
            <v>3804.0899411360001</v>
          </cell>
          <cell r="L482">
            <v>4564.9079293632003</v>
          </cell>
          <cell r="M482">
            <v>4998</v>
          </cell>
          <cell r="N482"/>
          <cell r="O482">
            <v>14.975845410628018</v>
          </cell>
        </row>
        <row r="483">
          <cell r="A483">
            <v>60000157</v>
          </cell>
          <cell r="B483" t="str">
            <v>Определение цианокобаламина (витамина В12) в слабоалкогольных напитках (от 1 до 2 проб включительно)</v>
          </cell>
          <cell r="C483">
            <v>18795</v>
          </cell>
          <cell r="D483">
            <v>1.7</v>
          </cell>
          <cell r="E483">
            <v>633.07666800000004</v>
          </cell>
          <cell r="F483">
            <v>4612.49</v>
          </cell>
          <cell r="G483">
            <v>5245.5666679999995</v>
          </cell>
          <cell r="H483">
            <v>1783.4926671199999</v>
          </cell>
          <cell r="I483">
            <v>7029.0593351199996</v>
          </cell>
          <cell r="J483">
            <v>1054.3589002679998</v>
          </cell>
          <cell r="K483">
            <v>8083.4182353879996</v>
          </cell>
          <cell r="L483">
            <v>9700.1018824655985</v>
          </cell>
          <cell r="M483">
            <v>21612</v>
          </cell>
          <cell r="N483"/>
          <cell r="O483">
            <v>14.988028731045491</v>
          </cell>
        </row>
        <row r="484">
          <cell r="A484">
            <v>60000699</v>
          </cell>
          <cell r="B484" t="str">
            <v>Определение цианокобаламина (витамина В12) в слабоалкогольных напитках (от 3 до 6 проб включительно)</v>
          </cell>
          <cell r="C484">
            <v>14310</v>
          </cell>
          <cell r="D484">
            <v>1.5</v>
          </cell>
          <cell r="E484">
            <v>558.59705999999994</v>
          </cell>
          <cell r="F484">
            <v>7559.16</v>
          </cell>
          <cell r="G484">
            <v>8117.7570599999999</v>
          </cell>
          <cell r="H484">
            <v>2760.0374004</v>
          </cell>
          <cell r="I484">
            <v>10877.7944604</v>
          </cell>
          <cell r="J484">
            <v>1631.6691690600001</v>
          </cell>
          <cell r="K484">
            <v>12509.46362946</v>
          </cell>
          <cell r="L484">
            <v>15011.356355352</v>
          </cell>
          <cell r="M484">
            <v>16455</v>
          </cell>
          <cell r="N484"/>
          <cell r="O484">
            <v>14.989517819706499</v>
          </cell>
        </row>
        <row r="485">
          <cell r="A485">
            <v>60000700</v>
          </cell>
          <cell r="B485" t="str">
            <v>Определение цианокобаламина (витамина В12) в слабоалкогольных напитках (от 7 до 10 проб и более)</v>
          </cell>
          <cell r="C485">
            <v>11625</v>
          </cell>
          <cell r="D485">
            <v>1.6</v>
          </cell>
          <cell r="E485">
            <v>595.83686399999999</v>
          </cell>
          <cell r="F485">
            <v>5717.49</v>
          </cell>
          <cell r="G485">
            <v>6313.3268639999997</v>
          </cell>
          <cell r="H485">
            <v>2146.5311337600001</v>
          </cell>
          <cell r="I485">
            <v>8459.8579977600002</v>
          </cell>
          <cell r="J485">
            <v>1268.978699664</v>
          </cell>
          <cell r="K485">
            <v>9728.8366974239998</v>
          </cell>
          <cell r="L485">
            <v>11674.604036908799</v>
          </cell>
          <cell r="M485">
            <v>13368</v>
          </cell>
          <cell r="N485"/>
          <cell r="O485">
            <v>14.993548387096775</v>
          </cell>
        </row>
        <row r="486">
          <cell r="A486">
            <v>60000156</v>
          </cell>
          <cell r="B486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486">
            <v>18795</v>
          </cell>
          <cell r="D486">
            <v>1.5</v>
          </cell>
          <cell r="E486">
            <v>558.59705999999994</v>
          </cell>
          <cell r="F486">
            <v>7559.16</v>
          </cell>
          <cell r="G486">
            <v>8117.7570599999999</v>
          </cell>
          <cell r="H486">
            <v>2760.0374004</v>
          </cell>
          <cell r="I486">
            <v>10877.7944604</v>
          </cell>
          <cell r="J486">
            <v>1631.6691690600001</v>
          </cell>
          <cell r="K486">
            <v>12509.46362946</v>
          </cell>
          <cell r="L486">
            <v>15011.356355352</v>
          </cell>
          <cell r="M486">
            <v>21612</v>
          </cell>
          <cell r="N486"/>
          <cell r="O486">
            <v>14.988028731045491</v>
          </cell>
        </row>
        <row r="487">
          <cell r="A487">
            <v>60000697</v>
          </cell>
          <cell r="B487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487">
            <v>14310</v>
          </cell>
          <cell r="D487">
            <v>1.7</v>
          </cell>
          <cell r="E487">
            <v>633.07666800000004</v>
          </cell>
          <cell r="F487">
            <v>4612.49</v>
          </cell>
          <cell r="G487">
            <v>5245.5666679999995</v>
          </cell>
          <cell r="H487">
            <v>1783.4926671199999</v>
          </cell>
          <cell r="I487">
            <v>7029.0593351199996</v>
          </cell>
          <cell r="J487">
            <v>1054.3589002679998</v>
          </cell>
          <cell r="K487">
            <v>8083.4182353879996</v>
          </cell>
          <cell r="L487">
            <v>9700.1018824655985</v>
          </cell>
          <cell r="M487">
            <v>16455</v>
          </cell>
          <cell r="N487"/>
          <cell r="O487">
            <v>14.989517819706499</v>
          </cell>
        </row>
        <row r="488">
          <cell r="A488">
            <v>60000698</v>
          </cell>
          <cell r="B488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488">
            <v>11625</v>
          </cell>
          <cell r="D488">
            <v>1.7</v>
          </cell>
          <cell r="E488">
            <v>633.07666800000004</v>
          </cell>
          <cell r="F488">
            <v>4612.49</v>
          </cell>
          <cell r="G488">
            <v>5245.5666679999995</v>
          </cell>
          <cell r="H488">
            <v>1783.4926671199999</v>
          </cell>
          <cell r="I488">
            <v>7029.0593351199996</v>
          </cell>
          <cell r="J488">
            <v>1054.3589002679998</v>
          </cell>
          <cell r="K488">
            <v>8083.4182353879996</v>
          </cell>
          <cell r="L488">
            <v>9700.1018824655985</v>
          </cell>
          <cell r="M488">
            <v>13368</v>
          </cell>
          <cell r="N488"/>
          <cell r="O488">
            <v>14.993548387096775</v>
          </cell>
        </row>
        <row r="489">
          <cell r="A489">
            <v>60000724</v>
          </cell>
          <cell r="B489" t="str">
            <v>Определение микробной трансглутаминазы (МТГ) в пищевых продуктах методом иммуноферментного анализа</v>
          </cell>
          <cell r="C489">
            <v>3690</v>
          </cell>
          <cell r="D489">
            <v>2.2000000000000002</v>
          </cell>
          <cell r="E489">
            <v>819.27568800000006</v>
          </cell>
          <cell r="F489">
            <v>1379.2</v>
          </cell>
          <cell r="G489">
            <v>2198.475688</v>
          </cell>
          <cell r="H489">
            <v>747.48173392000001</v>
          </cell>
          <cell r="I489">
            <v>2945.9574219199999</v>
          </cell>
          <cell r="J489">
            <v>441.89361328799998</v>
          </cell>
          <cell r="K489">
            <v>3387.8510352079998</v>
          </cell>
          <cell r="L489">
            <v>4065.4212422495993</v>
          </cell>
          <cell r="M489">
            <v>4242</v>
          </cell>
          <cell r="N489"/>
          <cell r="O489">
            <v>14.959349593495935</v>
          </cell>
        </row>
        <row r="490">
          <cell r="A490" t="str">
            <v>2.3. Исследования методом высокоэффективной жидкостной хромотографии (ВЭЖХ)</v>
          </cell>
          <cell r="B490"/>
          <cell r="C490"/>
          <cell r="D490"/>
          <cell r="E490"/>
          <cell r="F490"/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/>
          <cell r="N490"/>
          <cell r="O490"/>
        </row>
        <row r="491">
          <cell r="A491">
            <v>60000074</v>
          </cell>
          <cell r="B491" t="str">
            <v>Определение нитратов в овощах и продуктах их переработки методом высокоэффективной жидкостной хроматографии</v>
          </cell>
          <cell r="C491">
            <v>1461</v>
          </cell>
          <cell r="D491">
            <v>3.1</v>
          </cell>
          <cell r="E491">
            <v>1154.4339239999999</v>
          </cell>
          <cell r="F491">
            <v>165.26</v>
          </cell>
          <cell r="G491">
            <v>1319.6939239999999</v>
          </cell>
          <cell r="H491">
            <v>448.69593415999998</v>
          </cell>
          <cell r="I491">
            <v>1768.3898581599999</v>
          </cell>
          <cell r="J491">
            <v>265.25847872399999</v>
          </cell>
          <cell r="K491">
            <v>2033.6483368839999</v>
          </cell>
          <cell r="L491">
            <v>2440.3780042608</v>
          </cell>
          <cell r="M491">
            <v>1680</v>
          </cell>
          <cell r="N491"/>
          <cell r="O491">
            <v>14.989733059548255</v>
          </cell>
        </row>
        <row r="492">
          <cell r="A492">
            <v>60000325</v>
          </cell>
          <cell r="B492" t="str">
            <v>Определение массовой доли бенз(а)пирена в пищевых продуктах методом высокоэффективной жидкостной хроматографии</v>
          </cell>
          <cell r="C492">
            <v>5505</v>
          </cell>
          <cell r="D492">
            <v>14.4</v>
          </cell>
          <cell r="E492">
            <v>5362.5317760000007</v>
          </cell>
          <cell r="F492">
            <v>579.05400000000009</v>
          </cell>
          <cell r="G492">
            <v>5941.5857760000008</v>
          </cell>
          <cell r="H492">
            <v>2020.1391638400005</v>
          </cell>
          <cell r="I492">
            <v>7961.7249398400018</v>
          </cell>
          <cell r="J492">
            <v>1194.2587409760001</v>
          </cell>
          <cell r="K492">
            <v>9155.9836808160017</v>
          </cell>
          <cell r="L492">
            <v>10987.180416979201</v>
          </cell>
          <cell r="M492">
            <v>6330</v>
          </cell>
          <cell r="N492"/>
          <cell r="O492">
            <v>14.986376021798364</v>
          </cell>
        </row>
        <row r="493">
          <cell r="A493">
            <v>60000149</v>
          </cell>
          <cell r="B493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493">
            <v>2868</v>
          </cell>
          <cell r="D493">
            <v>6.75</v>
          </cell>
          <cell r="E493">
            <v>2513.6867699999998</v>
          </cell>
          <cell r="F493">
            <v>154.51</v>
          </cell>
          <cell r="G493">
            <v>2668.1967699999996</v>
          </cell>
          <cell r="H493">
            <v>907.18690179999987</v>
          </cell>
          <cell r="I493">
            <v>3575.3836717999993</v>
          </cell>
          <cell r="J493">
            <v>536.30755076999992</v>
          </cell>
          <cell r="K493">
            <v>4111.6912225699989</v>
          </cell>
          <cell r="L493">
            <v>4934.0294670839985</v>
          </cell>
          <cell r="M493">
            <v>3297</v>
          </cell>
          <cell r="N493"/>
          <cell r="O493">
            <v>14.958158995815898</v>
          </cell>
        </row>
        <row r="494">
          <cell r="A494">
            <v>60000150</v>
          </cell>
          <cell r="B494" t="str">
            <v>Определение дезоксиниваленола (ДОН) в  продовольственном сырье и пищевых продуктах ме-тодом высокоэффективной жидкостной хроматографии</v>
          </cell>
          <cell r="C494">
            <v>2034</v>
          </cell>
          <cell r="D494">
            <v>5.51</v>
          </cell>
          <cell r="E494">
            <v>2051.9132003999998</v>
          </cell>
          <cell r="F494">
            <v>10.7</v>
          </cell>
          <cell r="G494">
            <v>2062.6132003999996</v>
          </cell>
          <cell r="H494">
            <v>701.28848813599996</v>
          </cell>
          <cell r="I494">
            <v>2763.9016885359997</v>
          </cell>
          <cell r="J494">
            <v>414.58525328039997</v>
          </cell>
          <cell r="K494">
            <v>3178.4869418163998</v>
          </cell>
          <cell r="L494">
            <v>3814.1843301796798</v>
          </cell>
          <cell r="M494">
            <v>2337</v>
          </cell>
          <cell r="N494"/>
          <cell r="O494">
            <v>14.896755162241886</v>
          </cell>
        </row>
        <row r="495">
          <cell r="A495">
            <v>60000159</v>
          </cell>
          <cell r="B495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495">
            <v>924</v>
          </cell>
          <cell r="D495">
            <v>3</v>
          </cell>
          <cell r="E495">
            <v>1117.1941199999999</v>
          </cell>
          <cell r="F495">
            <v>165.08</v>
          </cell>
          <cell r="G495">
            <v>1282.2741199999998</v>
          </cell>
          <cell r="H495">
            <v>435.97320079999997</v>
          </cell>
          <cell r="I495">
            <v>1718.2473207999997</v>
          </cell>
          <cell r="J495">
            <v>257.73709811999993</v>
          </cell>
          <cell r="K495">
            <v>1975.9844189199996</v>
          </cell>
          <cell r="L495">
            <v>2371.1813027039993</v>
          </cell>
          <cell r="M495">
            <v>1062</v>
          </cell>
          <cell r="N495"/>
          <cell r="O495">
            <v>14.935064935064934</v>
          </cell>
        </row>
        <row r="496">
          <cell r="A496">
            <v>60000160</v>
          </cell>
          <cell r="B496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496">
            <v>1440</v>
          </cell>
          <cell r="D496">
            <v>2.9</v>
          </cell>
          <cell r="E496">
            <v>1079.9543160000001</v>
          </cell>
          <cell r="F496">
            <v>76.180000000000007</v>
          </cell>
          <cell r="G496">
            <v>1156.1343160000001</v>
          </cell>
          <cell r="H496">
            <v>393.08566744000007</v>
          </cell>
          <cell r="I496">
            <v>1549.2199834400003</v>
          </cell>
          <cell r="J496">
            <v>232.38299751600005</v>
          </cell>
          <cell r="K496">
            <v>1781.6029809560005</v>
          </cell>
          <cell r="L496">
            <v>2137.9235771472004</v>
          </cell>
          <cell r="M496">
            <v>1656</v>
          </cell>
          <cell r="N496"/>
          <cell r="O496">
            <v>15</v>
          </cell>
        </row>
        <row r="497">
          <cell r="A497">
            <v>60000161</v>
          </cell>
          <cell r="B497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497">
            <v>2304</v>
          </cell>
          <cell r="D497">
            <v>2.9</v>
          </cell>
          <cell r="E497">
            <v>1079.9543160000001</v>
          </cell>
          <cell r="F497">
            <v>165.08</v>
          </cell>
          <cell r="G497">
            <v>1245.034316</v>
          </cell>
          <cell r="H497">
            <v>423.31166744000001</v>
          </cell>
          <cell r="I497">
            <v>1668.3459834400001</v>
          </cell>
          <cell r="J497">
            <v>250.25189751599999</v>
          </cell>
          <cell r="K497">
            <v>1918.5978809560002</v>
          </cell>
          <cell r="L497">
            <v>2302.3174571472</v>
          </cell>
          <cell r="M497">
            <v>2649</v>
          </cell>
          <cell r="N497"/>
          <cell r="O497">
            <v>14.973958333333334</v>
          </cell>
        </row>
        <row r="498">
          <cell r="A498">
            <v>60000162</v>
          </cell>
          <cell r="B498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498">
            <v>1965</v>
          </cell>
          <cell r="D498">
            <v>3.3</v>
          </cell>
          <cell r="E498">
            <v>1228.9135319999998</v>
          </cell>
          <cell r="F498">
            <v>1194.6500000000001</v>
          </cell>
          <cell r="G498">
            <v>2423.5635320000001</v>
          </cell>
          <cell r="H498">
            <v>824.01160088000006</v>
          </cell>
          <cell r="I498">
            <v>3247.5751328800002</v>
          </cell>
          <cell r="J498">
            <v>487.136269932</v>
          </cell>
          <cell r="K498">
            <v>3734.7114028120004</v>
          </cell>
          <cell r="L498">
            <v>4481.6536833744003</v>
          </cell>
          <cell r="M498">
            <v>2259</v>
          </cell>
          <cell r="N498"/>
          <cell r="O498">
            <v>14.961832061068703</v>
          </cell>
        </row>
        <row r="499">
          <cell r="A499">
            <v>60000163</v>
          </cell>
          <cell r="B499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499">
            <v>1200</v>
          </cell>
          <cell r="D499">
            <v>2.8</v>
          </cell>
          <cell r="E499">
            <v>1042.7145119999998</v>
          </cell>
          <cell r="F499">
            <v>141.11000000000001</v>
          </cell>
          <cell r="G499">
            <v>1183.8245119999997</v>
          </cell>
          <cell r="H499">
            <v>402.5003340799999</v>
          </cell>
          <cell r="I499">
            <v>1586.3248460799996</v>
          </cell>
          <cell r="J499">
            <v>237.94872691199993</v>
          </cell>
          <cell r="K499">
            <v>1824.2735729919996</v>
          </cell>
          <cell r="L499">
            <v>2189.1282875903994</v>
          </cell>
          <cell r="M499">
            <v>1380</v>
          </cell>
          <cell r="N499"/>
          <cell r="O499">
            <v>15</v>
          </cell>
        </row>
        <row r="500">
          <cell r="A500">
            <v>60000164</v>
          </cell>
          <cell r="B500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00">
            <v>1428</v>
          </cell>
          <cell r="D500">
            <v>3</v>
          </cell>
          <cell r="E500">
            <v>1117.1941199999999</v>
          </cell>
          <cell r="F500">
            <v>237.85</v>
          </cell>
          <cell r="G500">
            <v>1355.0441199999998</v>
          </cell>
          <cell r="H500">
            <v>460.71500079999998</v>
          </cell>
          <cell r="I500">
            <v>1815.7591207999999</v>
          </cell>
          <cell r="J500">
            <v>272.36386811999995</v>
          </cell>
          <cell r="K500">
            <v>2088.1229889199999</v>
          </cell>
          <cell r="L500">
            <v>2505.7475867039998</v>
          </cell>
          <cell r="M500">
            <v>1641</v>
          </cell>
          <cell r="N500"/>
          <cell r="O500">
            <v>14.915966386554622</v>
          </cell>
        </row>
        <row r="501">
          <cell r="A501">
            <v>60000165</v>
          </cell>
          <cell r="B501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01">
            <v>1620</v>
          </cell>
          <cell r="D501">
            <v>3</v>
          </cell>
          <cell r="E501">
            <v>1117.1941199999999</v>
          </cell>
          <cell r="F501">
            <v>404.73</v>
          </cell>
          <cell r="G501">
            <v>1521.9241199999999</v>
          </cell>
          <cell r="H501">
            <v>517.45420079999997</v>
          </cell>
          <cell r="I501">
            <v>2039.3783208</v>
          </cell>
          <cell r="J501">
            <v>305.90674811999997</v>
          </cell>
          <cell r="K501">
            <v>2345.28506892</v>
          </cell>
          <cell r="L501">
            <v>2814.3420827039999</v>
          </cell>
          <cell r="M501">
            <v>1863</v>
          </cell>
          <cell r="N501"/>
          <cell r="O501">
            <v>15</v>
          </cell>
        </row>
        <row r="502">
          <cell r="A502">
            <v>60000166</v>
          </cell>
          <cell r="B502" t="str">
            <v>Определение витамина С в пищевых продуктах методом высокоэффективной жидкостной хроматографии</v>
          </cell>
          <cell r="C502">
            <v>3918</v>
          </cell>
          <cell r="D502">
            <v>2.8</v>
          </cell>
          <cell r="E502">
            <v>1042.7145119999998</v>
          </cell>
          <cell r="F502">
            <v>1327.58</v>
          </cell>
          <cell r="G502">
            <v>2370.2945119999995</v>
          </cell>
          <cell r="H502">
            <v>805.90013407999993</v>
          </cell>
          <cell r="I502">
            <v>3176.1946460799995</v>
          </cell>
          <cell r="J502">
            <v>476.4291969119999</v>
          </cell>
          <cell r="K502">
            <v>3652.6238429919995</v>
          </cell>
          <cell r="L502">
            <v>4383.148611590399</v>
          </cell>
          <cell r="M502">
            <v>4503</v>
          </cell>
          <cell r="N502"/>
          <cell r="O502">
            <v>14.931087289433384</v>
          </cell>
        </row>
        <row r="503">
          <cell r="A503">
            <v>60000167</v>
          </cell>
          <cell r="B503" t="str">
            <v>Определение витамина В1в пищевых продуктах методом высокоэффективной жидкостной хроматографии</v>
          </cell>
          <cell r="C503">
            <v>2103</v>
          </cell>
          <cell r="D503">
            <v>3</v>
          </cell>
          <cell r="E503">
            <v>1117.1941199999999</v>
          </cell>
          <cell r="F503">
            <v>100.02</v>
          </cell>
          <cell r="G503">
            <v>1217.2141199999999</v>
          </cell>
          <cell r="H503">
            <v>413.85280080000001</v>
          </cell>
          <cell r="I503">
            <v>1631.0669207999999</v>
          </cell>
          <cell r="J503">
            <v>244.66003811999997</v>
          </cell>
          <cell r="K503">
            <v>1875.72695892</v>
          </cell>
          <cell r="L503">
            <v>2250.8723507039999</v>
          </cell>
          <cell r="M503">
            <v>2418</v>
          </cell>
          <cell r="N503"/>
          <cell r="O503">
            <v>14.978601997146935</v>
          </cell>
        </row>
        <row r="504">
          <cell r="A504">
            <v>60000168</v>
          </cell>
          <cell r="B504" t="str">
            <v>Определение витамина В2 в пищевых продуктах методом высокоэффективной жидкостной хроматографии</v>
          </cell>
          <cell r="C504">
            <v>951</v>
          </cell>
          <cell r="D504">
            <v>3</v>
          </cell>
          <cell r="E504">
            <v>1117.1941199999999</v>
          </cell>
          <cell r="F504">
            <v>159.68</v>
          </cell>
          <cell r="G504">
            <v>1276.8741199999999</v>
          </cell>
          <cell r="H504">
            <v>434.13720080000002</v>
          </cell>
          <cell r="I504">
            <v>1711.0113208</v>
          </cell>
          <cell r="J504">
            <v>256.65169811999999</v>
          </cell>
          <cell r="K504">
            <v>1967.66301892</v>
          </cell>
          <cell r="L504">
            <v>2361.195622704</v>
          </cell>
          <cell r="M504">
            <v>1092</v>
          </cell>
          <cell r="N504"/>
          <cell r="O504">
            <v>14.826498422712934</v>
          </cell>
        </row>
        <row r="505">
          <cell r="A505">
            <v>60000169</v>
          </cell>
          <cell r="B505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05">
            <v>1470</v>
          </cell>
          <cell r="D505">
            <v>3</v>
          </cell>
          <cell r="E505">
            <v>1117.1941199999999</v>
          </cell>
          <cell r="F505">
            <v>399.64</v>
          </cell>
          <cell r="G505">
            <v>1516.83412</v>
          </cell>
          <cell r="H505">
            <v>515.72360079999999</v>
          </cell>
          <cell r="I505">
            <v>2032.5577208</v>
          </cell>
          <cell r="J505">
            <v>304.88365812000001</v>
          </cell>
          <cell r="K505">
            <v>2337.4413789199998</v>
          </cell>
          <cell r="L505">
            <v>2804.9296547039999</v>
          </cell>
          <cell r="M505">
            <v>1689</v>
          </cell>
          <cell r="N505"/>
          <cell r="O505">
            <v>14.897959183673471</v>
          </cell>
        </row>
        <row r="506">
          <cell r="A506">
            <v>60000170</v>
          </cell>
          <cell r="B506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06">
            <v>1455</v>
          </cell>
          <cell r="D506">
            <v>3.8</v>
          </cell>
          <cell r="E506">
            <v>1415.1125520000001</v>
          </cell>
          <cell r="F506">
            <v>356.17</v>
          </cell>
          <cell r="G506">
            <v>1771.2825520000001</v>
          </cell>
          <cell r="H506">
            <v>602.23606768000013</v>
          </cell>
          <cell r="I506">
            <v>2373.5186196800005</v>
          </cell>
          <cell r="J506">
            <v>356.02779295200008</v>
          </cell>
          <cell r="K506">
            <v>2729.5464126320007</v>
          </cell>
          <cell r="L506">
            <v>3275.4556951584009</v>
          </cell>
          <cell r="M506">
            <v>1671</v>
          </cell>
          <cell r="N506"/>
          <cell r="O506">
            <v>14.845360824742269</v>
          </cell>
        </row>
        <row r="507">
          <cell r="A507">
            <v>60000171</v>
          </cell>
          <cell r="B507" t="str">
            <v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v>
          </cell>
          <cell r="C507">
            <v>1854</v>
          </cell>
          <cell r="D507">
            <v>3.3</v>
          </cell>
          <cell r="E507">
            <v>1228.9135319999998</v>
          </cell>
          <cell r="F507">
            <v>476.64</v>
          </cell>
          <cell r="G507">
            <v>1705.5535319999999</v>
          </cell>
          <cell r="H507">
            <v>579.88820088</v>
          </cell>
          <cell r="I507">
            <v>2285.44173288</v>
          </cell>
          <cell r="J507">
            <v>342.81625993199998</v>
          </cell>
          <cell r="K507">
            <v>2628.2579928119999</v>
          </cell>
          <cell r="L507">
            <v>3153.9095913744</v>
          </cell>
          <cell r="M507">
            <v>2130</v>
          </cell>
          <cell r="N507"/>
          <cell r="O507">
            <v>14.886731391585762</v>
          </cell>
        </row>
        <row r="508">
          <cell r="A508" t="str">
            <v>2.4. Исследования атомно-абсорбционным методом (ААС)</v>
          </cell>
          <cell r="B508"/>
          <cell r="C508"/>
          <cell r="D508"/>
          <cell r="E508"/>
          <cell r="F508"/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/>
          <cell r="N508"/>
          <cell r="O508"/>
        </row>
        <row r="509">
          <cell r="A509">
            <v>60001315</v>
          </cell>
          <cell r="B509" t="str">
            <v>Определение содержания магния в пищевых продуктах методом атомно абсорбционной спектрометрии</v>
          </cell>
          <cell r="C509">
            <v>1731</v>
          </cell>
          <cell r="D509">
            <v>4.5999999999999996</v>
          </cell>
          <cell r="E509">
            <v>1713.0309839999998</v>
          </cell>
          <cell r="F509">
            <v>62.452560000000005</v>
          </cell>
          <cell r="G509">
            <v>1775.4835439999997</v>
          </cell>
          <cell r="H509">
            <v>603.66440495999996</v>
          </cell>
          <cell r="I509">
            <v>2379.1479489599997</v>
          </cell>
          <cell r="J509">
            <v>356.87219234399993</v>
          </cell>
          <cell r="K509">
            <v>2736.0201413039995</v>
          </cell>
          <cell r="L509">
            <v>3283.2241695647995</v>
          </cell>
          <cell r="M509">
            <v>1989</v>
          </cell>
          <cell r="N509"/>
          <cell r="O509">
            <v>14.904679376083187</v>
          </cell>
        </row>
        <row r="510">
          <cell r="A510">
            <v>60001316</v>
          </cell>
          <cell r="B510" t="str">
            <v>Определение содержания кальция в пищевых продуктах методом атомно абсорбционной спектрометрии</v>
          </cell>
          <cell r="C510">
            <v>1731</v>
          </cell>
          <cell r="D510">
            <v>4.5999999999999996</v>
          </cell>
          <cell r="E510">
            <v>1713.0309839999998</v>
          </cell>
          <cell r="F510">
            <v>62.744280000000003</v>
          </cell>
          <cell r="G510">
            <v>1775.7752639999999</v>
          </cell>
          <cell r="H510">
            <v>603.76358976000006</v>
          </cell>
          <cell r="I510">
            <v>2379.5388537600002</v>
          </cell>
          <cell r="J510">
            <v>356.93082806400002</v>
          </cell>
          <cell r="K510">
            <v>2736.469681824</v>
          </cell>
          <cell r="L510">
            <v>3283.7636181887997</v>
          </cell>
          <cell r="M510">
            <v>1989</v>
          </cell>
          <cell r="N510"/>
          <cell r="O510">
            <v>14.904679376083187</v>
          </cell>
        </row>
        <row r="511">
          <cell r="A511">
            <v>60001317</v>
          </cell>
          <cell r="B511" t="str">
            <v>Определение содержания калия в пищевых продуктах методом атомно абсорбционной спектрометрии</v>
          </cell>
          <cell r="C511">
            <v>1821</v>
          </cell>
          <cell r="D511">
            <v>4.5999999999999996</v>
          </cell>
          <cell r="E511">
            <v>1713.0309839999998</v>
          </cell>
          <cell r="F511">
            <v>82.566959999999995</v>
          </cell>
          <cell r="G511">
            <v>1795.5979439999996</v>
          </cell>
          <cell r="H511">
            <v>610.50330095999993</v>
          </cell>
          <cell r="I511">
            <v>2406.1012449599993</v>
          </cell>
          <cell r="J511">
            <v>360.91518674399987</v>
          </cell>
          <cell r="K511">
            <v>2767.0164317039994</v>
          </cell>
          <cell r="L511">
            <v>3320.4197180447991</v>
          </cell>
          <cell r="M511">
            <v>2094</v>
          </cell>
          <cell r="N511"/>
          <cell r="O511">
            <v>14.991762767710048</v>
          </cell>
        </row>
        <row r="512">
          <cell r="A512">
            <v>60001318</v>
          </cell>
          <cell r="B512" t="str">
            <v>Определение содержания натрия в пищевых продуктах методом атомно абсорбционной спектрометрии</v>
          </cell>
          <cell r="C512">
            <v>1821</v>
          </cell>
          <cell r="D512">
            <v>4.5999999999999996</v>
          </cell>
          <cell r="E512">
            <v>1713.0309839999998</v>
          </cell>
          <cell r="F512">
            <v>82.586340000000007</v>
          </cell>
          <cell r="G512">
            <v>1795.6173239999998</v>
          </cell>
          <cell r="H512">
            <v>610.50989015999994</v>
          </cell>
          <cell r="I512">
            <v>2406.1272141599998</v>
          </cell>
          <cell r="J512">
            <v>360.91908212399994</v>
          </cell>
          <cell r="K512">
            <v>2767.0462962839997</v>
          </cell>
          <cell r="L512">
            <v>3320.4555555407997</v>
          </cell>
          <cell r="M512">
            <v>2094</v>
          </cell>
          <cell r="N512"/>
          <cell r="O512">
            <v>14.991762767710048</v>
          </cell>
        </row>
        <row r="513">
          <cell r="A513">
            <v>60000284</v>
          </cell>
          <cell r="B513" t="str">
            <v>Определение  массовой доли мышьяка, селена в продовольственном сырье, пищевых продуктах за один показатель</v>
          </cell>
          <cell r="C513">
            <v>1434</v>
          </cell>
          <cell r="D513">
            <v>5.58</v>
          </cell>
          <cell r="E513">
            <v>2077.9810631999999</v>
          </cell>
          <cell r="F513">
            <v>0</v>
          </cell>
          <cell r="G513">
            <v>2077.9810631999999</v>
          </cell>
          <cell r="H513">
            <v>706.51356148800005</v>
          </cell>
          <cell r="I513">
            <v>2784.4946246879999</v>
          </cell>
          <cell r="J513">
            <v>417.67419370319999</v>
          </cell>
          <cell r="K513">
            <v>3202.1688183912001</v>
          </cell>
          <cell r="L513">
            <v>3842.6025820694399</v>
          </cell>
          <cell r="M513">
            <v>1647</v>
          </cell>
          <cell r="N513"/>
          <cell r="O513">
            <v>14.853556485355648</v>
          </cell>
        </row>
        <row r="514">
          <cell r="A514">
            <v>60000244</v>
          </cell>
          <cell r="B514" t="str">
            <v>Определение массовой доли меди, цинка, кадмия, свинца в продовольственном сырье  и пищевых продуктах</v>
          </cell>
          <cell r="C514">
            <v>1242</v>
          </cell>
          <cell r="D514">
            <v>5.58</v>
          </cell>
          <cell r="E514">
            <v>2077.9810631999999</v>
          </cell>
          <cell r="F514">
            <v>71.34</v>
          </cell>
          <cell r="G514">
            <v>2149.3210632</v>
          </cell>
          <cell r="H514">
            <v>730.76916148800001</v>
          </cell>
          <cell r="I514">
            <v>2880.090224688</v>
          </cell>
          <cell r="J514">
            <v>432.01353370319998</v>
          </cell>
          <cell r="K514">
            <v>3312.1037583912002</v>
          </cell>
          <cell r="L514">
            <v>3974.5245100694401</v>
          </cell>
          <cell r="M514">
            <v>1428</v>
          </cell>
          <cell r="N514"/>
          <cell r="O514">
            <v>14.975845410628018</v>
          </cell>
        </row>
        <row r="515">
          <cell r="A515">
            <v>60000246</v>
          </cell>
          <cell r="B515" t="str">
            <v xml:space="preserve">Определение ртути в продовольственном сырье и пищевых продуктах </v>
          </cell>
          <cell r="C515">
            <v>1116</v>
          </cell>
          <cell r="D515">
            <v>5.83</v>
          </cell>
          <cell r="E515">
            <v>2171.0805731999999</v>
          </cell>
          <cell r="F515">
            <v>115.93</v>
          </cell>
          <cell r="G515">
            <v>2287.0105731999997</v>
          </cell>
          <cell r="H515">
            <v>777.58359488799999</v>
          </cell>
          <cell r="I515">
            <v>3064.5941680879996</v>
          </cell>
          <cell r="J515">
            <v>459.68912521319993</v>
          </cell>
          <cell r="K515">
            <v>3524.2832933011996</v>
          </cell>
          <cell r="L515">
            <v>4229.1399519614397</v>
          </cell>
          <cell r="M515">
            <v>1281</v>
          </cell>
          <cell r="N515"/>
          <cell r="O515">
            <v>14.78494623655914</v>
          </cell>
        </row>
        <row r="516">
          <cell r="A516">
            <v>60000247</v>
          </cell>
          <cell r="B516" t="str">
            <v xml:space="preserve">Определение железа в продовольственном сырье и пищевых продуктах </v>
          </cell>
          <cell r="C516">
            <v>867</v>
          </cell>
          <cell r="D516">
            <v>3.92</v>
          </cell>
          <cell r="E516">
            <v>1459.8003168</v>
          </cell>
          <cell r="F516">
            <v>17.97</v>
          </cell>
          <cell r="G516">
            <v>1477.7703168</v>
          </cell>
          <cell r="H516">
            <v>502.44190771200005</v>
          </cell>
          <cell r="I516">
            <v>1980.2122245120001</v>
          </cell>
          <cell r="J516">
            <v>297.03183367680003</v>
          </cell>
          <cell r="K516">
            <v>2277.2440581888004</v>
          </cell>
          <cell r="L516">
            <v>2732.6928698265606</v>
          </cell>
          <cell r="M516">
            <v>996</v>
          </cell>
          <cell r="N516"/>
          <cell r="O516">
            <v>14.878892733564014</v>
          </cell>
        </row>
        <row r="517">
          <cell r="A517">
            <v>60000248</v>
          </cell>
          <cell r="B517" t="str">
            <v xml:space="preserve">Определение хрома в продовольственном сырье и пищевых продуктах </v>
          </cell>
          <cell r="C517">
            <v>1005</v>
          </cell>
          <cell r="D517">
            <v>3.92</v>
          </cell>
          <cell r="E517">
            <v>1459.8003168</v>
          </cell>
          <cell r="F517">
            <v>7.94</v>
          </cell>
          <cell r="G517">
            <v>1467.7403168000001</v>
          </cell>
          <cell r="H517">
            <v>499.03170771200007</v>
          </cell>
          <cell r="I517">
            <v>1966.7720245120001</v>
          </cell>
          <cell r="J517">
            <v>295.01580367680003</v>
          </cell>
          <cell r="K517">
            <v>2261.7878281888002</v>
          </cell>
          <cell r="L517">
            <v>2714.1453938265599</v>
          </cell>
          <cell r="M517">
            <v>1155</v>
          </cell>
          <cell r="N517"/>
          <cell r="O517">
            <v>14.925373134328357</v>
          </cell>
        </row>
        <row r="518">
          <cell r="A518">
            <v>60000249</v>
          </cell>
          <cell r="B518" t="str">
            <v xml:space="preserve">Определение никеля в продовольственном сырье и пищевых продуктах </v>
          </cell>
          <cell r="C518">
            <v>1005</v>
          </cell>
          <cell r="D518">
            <v>3.92</v>
          </cell>
          <cell r="E518">
            <v>1459.8003168</v>
          </cell>
          <cell r="F518">
            <v>7.94</v>
          </cell>
          <cell r="G518">
            <v>1467.7403168000001</v>
          </cell>
          <cell r="H518">
            <v>499.03170771200007</v>
          </cell>
          <cell r="I518">
            <v>1966.7720245120001</v>
          </cell>
          <cell r="J518">
            <v>295.01580367680003</v>
          </cell>
          <cell r="K518">
            <v>2261.7878281888002</v>
          </cell>
          <cell r="L518">
            <v>2714.1453938265599</v>
          </cell>
          <cell r="M518">
            <v>1155</v>
          </cell>
          <cell r="N518"/>
          <cell r="O518">
            <v>14.925373134328357</v>
          </cell>
        </row>
        <row r="519">
          <cell r="A519">
            <v>60000172</v>
          </cell>
          <cell r="B519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19">
            <v>1455</v>
          </cell>
          <cell r="D519">
            <v>3.4</v>
          </cell>
          <cell r="E519">
            <v>1266.1533360000001</v>
          </cell>
          <cell r="F519">
            <v>127.28</v>
          </cell>
          <cell r="G519">
            <v>1393.4333360000001</v>
          </cell>
          <cell r="H519">
            <v>473.76733424000003</v>
          </cell>
          <cell r="I519">
            <v>1867.2006702400001</v>
          </cell>
          <cell r="J519">
            <v>280.08010053600003</v>
          </cell>
          <cell r="K519">
            <v>2147.2807707760003</v>
          </cell>
          <cell r="L519">
            <v>2576.7369249312001</v>
          </cell>
          <cell r="M519">
            <v>1671</v>
          </cell>
          <cell r="N519"/>
          <cell r="O519">
            <v>14.845360824742269</v>
          </cell>
        </row>
        <row r="520">
          <cell r="A520">
            <v>60000173</v>
          </cell>
          <cell r="B520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20">
            <v>1677</v>
          </cell>
          <cell r="D520">
            <v>3.4</v>
          </cell>
          <cell r="E520">
            <v>1266.1533360000001</v>
          </cell>
          <cell r="F520">
            <v>233.68</v>
          </cell>
          <cell r="G520">
            <v>1499.8333360000001</v>
          </cell>
          <cell r="H520">
            <v>509.94333424000007</v>
          </cell>
          <cell r="I520">
            <v>2009.7766702400002</v>
          </cell>
          <cell r="J520">
            <v>301.46650053600001</v>
          </cell>
          <cell r="K520">
            <v>2311.2431707760002</v>
          </cell>
          <cell r="L520">
            <v>2773.4918049312</v>
          </cell>
          <cell r="M520">
            <v>1926</v>
          </cell>
          <cell r="N520"/>
          <cell r="O520">
            <v>14.847942754919499</v>
          </cell>
        </row>
        <row r="521">
          <cell r="A521" t="str">
            <v>2.5. Исследования газохроматографическим методом (ГХ)</v>
          </cell>
          <cell r="B521"/>
          <cell r="C521"/>
          <cell r="D521"/>
          <cell r="E521"/>
          <cell r="F521"/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/>
          <cell r="N521"/>
          <cell r="O521"/>
        </row>
        <row r="522">
          <cell r="A522">
            <v>60000005</v>
          </cell>
          <cell r="B522" t="str">
            <v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v>
          </cell>
          <cell r="C522">
            <v>4518</v>
          </cell>
          <cell r="D522">
            <v>10.3</v>
          </cell>
          <cell r="E522">
            <v>3835.6998119999998</v>
          </cell>
          <cell r="F522">
            <v>206.45820000000001</v>
          </cell>
          <cell r="G522">
            <v>4042.1580119999999</v>
          </cell>
          <cell r="H522">
            <v>1374.3337240800001</v>
          </cell>
          <cell r="I522">
            <v>5416.49173608</v>
          </cell>
          <cell r="J522">
            <v>812.47376041199993</v>
          </cell>
          <cell r="K522">
            <v>6228.9654964920001</v>
          </cell>
          <cell r="L522">
            <v>7474.7585957903993</v>
          </cell>
          <cell r="M522">
            <v>5193</v>
          </cell>
          <cell r="N522"/>
          <cell r="O522">
            <v>14.940239043824702</v>
          </cell>
        </row>
        <row r="523">
          <cell r="A523">
            <v>60000122</v>
          </cell>
          <cell r="B523" t="str">
            <v>Определение массовой доли транс-изомеров жирных кислот в продуктах переработки растительных масел и животных жиров, пищевых продуктах</v>
          </cell>
          <cell r="C523">
            <v>4518</v>
          </cell>
          <cell r="D523">
            <v>10.3</v>
          </cell>
          <cell r="E523">
            <v>3835.6998119999998</v>
          </cell>
          <cell r="F523">
            <v>206.46</v>
          </cell>
          <cell r="G523">
            <v>4042.1598119999999</v>
          </cell>
          <cell r="H523">
            <v>1374.33433608</v>
          </cell>
          <cell r="I523">
            <v>5416.4941480799998</v>
          </cell>
          <cell r="J523">
            <v>812.474122212</v>
          </cell>
          <cell r="K523">
            <v>6228.9682702919999</v>
          </cell>
          <cell r="L523">
            <v>7474.7619243503996</v>
          </cell>
          <cell r="M523">
            <v>5193</v>
          </cell>
          <cell r="N523"/>
          <cell r="O523">
            <v>14.940239043824702</v>
          </cell>
        </row>
        <row r="524">
          <cell r="A524">
            <v>60000123</v>
          </cell>
          <cell r="B524" t="str">
            <v>Определение массовой доли молочного жира - спреды и смеси топлёные</v>
          </cell>
          <cell r="C524">
            <v>4518</v>
          </cell>
          <cell r="D524">
            <v>10.3</v>
          </cell>
          <cell r="E524">
            <v>3835.6998119999998</v>
          </cell>
          <cell r="F524">
            <v>206.46</v>
          </cell>
          <cell r="G524">
            <v>4042.1598119999999</v>
          </cell>
          <cell r="H524">
            <v>1374.33433608</v>
          </cell>
          <cell r="I524">
            <v>5416.4941480799998</v>
          </cell>
          <cell r="J524">
            <v>812.474122212</v>
          </cell>
          <cell r="K524">
            <v>6228.9682702919999</v>
          </cell>
          <cell r="L524">
            <v>7474.7619243503996</v>
          </cell>
          <cell r="M524">
            <v>5193</v>
          </cell>
          <cell r="N524"/>
          <cell r="O524">
            <v>14.940239043824702</v>
          </cell>
        </row>
        <row r="525">
          <cell r="A525">
            <v>60000327</v>
          </cell>
          <cell r="B525" t="str">
            <v>Определение подлинности водки</v>
          </cell>
          <cell r="C525">
            <v>5049</v>
          </cell>
          <cell r="D525">
            <v>8.4</v>
          </cell>
          <cell r="E525">
            <v>3128.1435359999996</v>
          </cell>
          <cell r="F525">
            <v>620.84339999999997</v>
          </cell>
          <cell r="G525">
            <v>3748.9869359999993</v>
          </cell>
          <cell r="H525">
            <v>1274.6555582399999</v>
          </cell>
          <cell r="I525">
            <v>5023.642494239999</v>
          </cell>
          <cell r="J525">
            <v>753.54637413599983</v>
          </cell>
          <cell r="K525">
            <v>5777.1888683759989</v>
          </cell>
          <cell r="L525">
            <v>6932.6266420511984</v>
          </cell>
          <cell r="M525">
            <v>5805</v>
          </cell>
          <cell r="N525"/>
          <cell r="O525">
            <v>14.973262032085561</v>
          </cell>
        </row>
        <row r="526">
          <cell r="A526">
            <v>60000328</v>
          </cell>
          <cell r="B526" t="str">
            <v>Определение содержания токсичных микропримесей в водке газохроматографическим методом</v>
          </cell>
          <cell r="C526">
            <v>4800</v>
          </cell>
          <cell r="D526">
            <v>1.5</v>
          </cell>
          <cell r="E526">
            <v>558.59705999999994</v>
          </cell>
          <cell r="F526">
            <v>1121.2554</v>
          </cell>
          <cell r="G526">
            <v>1679.8524600000001</v>
          </cell>
          <cell r="H526">
            <v>571.14983640000003</v>
          </cell>
          <cell r="I526">
            <v>2251.0022964</v>
          </cell>
          <cell r="J526">
            <v>337.65034445999999</v>
          </cell>
          <cell r="K526">
            <v>2588.6526408599998</v>
          </cell>
          <cell r="L526">
            <v>3106.3831690319998</v>
          </cell>
          <cell r="M526">
            <v>5520</v>
          </cell>
          <cell r="N526"/>
          <cell r="O526">
            <v>15</v>
          </cell>
        </row>
        <row r="527">
          <cell r="A527">
            <v>60000054</v>
          </cell>
          <cell r="B527" t="str">
            <v>Определение стеринов растительных жиров в жировой фазе (молоко и молочная продукция) методом газожидкостной хроматографии стеринов по ГОСТ 31979-2012</v>
          </cell>
          <cell r="C527">
            <v>30504</v>
          </cell>
          <cell r="D527">
            <v>5.5</v>
          </cell>
          <cell r="E527">
            <v>2048.1892199999998</v>
          </cell>
          <cell r="F527">
            <v>9274.4315999999999</v>
          </cell>
          <cell r="G527">
            <v>11322.62082</v>
          </cell>
          <cell r="H527">
            <v>3849.6910788000005</v>
          </cell>
          <cell r="I527">
            <v>15172.311898800001</v>
          </cell>
          <cell r="J527">
            <v>2275.8467848199998</v>
          </cell>
          <cell r="K527">
            <v>17448.15868362</v>
          </cell>
          <cell r="L527">
            <v>20937.790420344001</v>
          </cell>
          <cell r="M527">
            <v>35079</v>
          </cell>
          <cell r="N527"/>
          <cell r="O527">
            <v>14.998033044846579</v>
          </cell>
        </row>
        <row r="528">
          <cell r="A528">
            <v>60000174</v>
          </cell>
          <cell r="B528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28">
            <v>9432</v>
          </cell>
          <cell r="D528">
            <v>4.5</v>
          </cell>
          <cell r="E528">
            <v>1675.7911799999999</v>
          </cell>
          <cell r="F528">
            <v>262.75</v>
          </cell>
          <cell r="G528">
            <v>1938.5411799999999</v>
          </cell>
          <cell r="H528">
            <v>659.10400119999997</v>
          </cell>
          <cell r="I528">
            <v>2597.6451812</v>
          </cell>
          <cell r="J528">
            <v>389.64677718000002</v>
          </cell>
          <cell r="K528">
            <v>2987.2919583799999</v>
          </cell>
          <cell r="L528">
            <v>3584.7503500559997</v>
          </cell>
          <cell r="M528">
            <v>10845</v>
          </cell>
          <cell r="N528"/>
          <cell r="O528">
            <v>14.980916030534353</v>
          </cell>
        </row>
        <row r="529">
          <cell r="A529" t="str">
            <v>2.6. Исследования инверсионно-вольтамперометрическим методом (ИВА)</v>
          </cell>
          <cell r="B529"/>
          <cell r="C529"/>
          <cell r="D529"/>
          <cell r="E529"/>
          <cell r="F529"/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/>
          <cell r="N529"/>
          <cell r="O529"/>
        </row>
        <row r="530">
          <cell r="A530">
            <v>60000331</v>
          </cell>
          <cell r="B53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530">
            <v>1275</v>
          </cell>
          <cell r="D530">
            <v>1.5</v>
          </cell>
          <cell r="E530">
            <v>558.59705999999994</v>
          </cell>
          <cell r="F530">
            <v>175.14420000000001</v>
          </cell>
          <cell r="G530">
            <v>733.74126000000001</v>
          </cell>
          <cell r="H530">
            <v>249.47202840000003</v>
          </cell>
          <cell r="I530">
            <v>983.21328840000001</v>
          </cell>
          <cell r="J530">
            <v>147.48199326</v>
          </cell>
          <cell r="K530">
            <v>1130.6952816600001</v>
          </cell>
          <cell r="L530">
            <v>1356.834337992</v>
          </cell>
          <cell r="M530">
            <v>1464</v>
          </cell>
          <cell r="N530"/>
          <cell r="O530">
            <v>14.823529411764705</v>
          </cell>
        </row>
        <row r="531">
          <cell r="A531" t="str">
            <v>3. Определение органолептических и химических показателей в питьевой воде</v>
          </cell>
          <cell r="B531"/>
          <cell r="C531"/>
          <cell r="D531"/>
          <cell r="E531"/>
          <cell r="F531"/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/>
          <cell r="N531"/>
          <cell r="O531"/>
        </row>
        <row r="532">
          <cell r="A532">
            <v>60000821</v>
          </cell>
          <cell r="B532" t="str">
            <v>Органолептические показатели питьевой воды (цветность, запах при 20 град., запах при 60 град., вкус, привкус, мутность)</v>
          </cell>
          <cell r="C532">
            <v>771</v>
          </cell>
          <cell r="D532">
            <v>1.4400000000000002</v>
          </cell>
          <cell r="E532">
            <v>536.25317759999996</v>
          </cell>
          <cell r="F532">
            <v>104.09100000000001</v>
          </cell>
          <cell r="G532">
            <v>640.34417759999997</v>
          </cell>
          <cell r="H532">
            <v>217.71702038400002</v>
          </cell>
          <cell r="I532">
            <v>858.06119798400016</v>
          </cell>
          <cell r="J532">
            <v>128.70917969760001</v>
          </cell>
          <cell r="K532">
            <v>986.77037768160005</v>
          </cell>
          <cell r="L532">
            <v>1184.1244532179201</v>
          </cell>
          <cell r="M532">
            <v>879</v>
          </cell>
          <cell r="N532"/>
          <cell r="O532">
            <v>14.007782101167315</v>
          </cell>
        </row>
        <row r="533">
          <cell r="A533">
            <v>60000335</v>
          </cell>
          <cell r="B533" t="str">
            <v>Определение цветности питьевой воды и воды бассейна</v>
          </cell>
          <cell r="C533">
            <v>219</v>
          </cell>
          <cell r="D533">
            <v>0.33</v>
          </cell>
          <cell r="E533">
            <v>122.89135320000001</v>
          </cell>
          <cell r="F533">
            <v>42.024000000000001</v>
          </cell>
          <cell r="G533">
            <v>164.91535320000003</v>
          </cell>
          <cell r="H533">
            <v>56.071220088000011</v>
          </cell>
          <cell r="I533">
            <v>220.98657328800005</v>
          </cell>
          <cell r="J533">
            <v>33.147985993200002</v>
          </cell>
          <cell r="K533">
            <v>254.13455928120004</v>
          </cell>
          <cell r="L533">
            <v>304.96147113744001</v>
          </cell>
          <cell r="M533">
            <v>249</v>
          </cell>
          <cell r="N533"/>
          <cell r="O533">
            <v>13.698630136986301</v>
          </cell>
        </row>
        <row r="534">
          <cell r="A534">
            <v>60000333</v>
          </cell>
          <cell r="B534" t="str">
            <v>Определение запаха  питьевой воды и воды бассейна при 20 град.</v>
          </cell>
          <cell r="C534">
            <v>60</v>
          </cell>
          <cell r="D534">
            <v>0.2</v>
          </cell>
          <cell r="E534">
            <v>74.479607999999999</v>
          </cell>
          <cell r="F534">
            <v>0</v>
          </cell>
          <cell r="G534">
            <v>74.479607999999999</v>
          </cell>
          <cell r="H534">
            <v>25.32306672</v>
          </cell>
          <cell r="I534">
            <v>99.802674719999999</v>
          </cell>
          <cell r="J534">
            <v>14.970401207999998</v>
          </cell>
          <cell r="K534">
            <v>114.773075928</v>
          </cell>
          <cell r="L534">
            <v>137.7276911136</v>
          </cell>
          <cell r="M534">
            <v>69</v>
          </cell>
          <cell r="N534"/>
          <cell r="O534">
            <v>15</v>
          </cell>
        </row>
        <row r="535">
          <cell r="A535">
            <v>60000334</v>
          </cell>
          <cell r="B535" t="str">
            <v>Определение запаха питьевой воды при 60 град.</v>
          </cell>
          <cell r="C535">
            <v>105</v>
          </cell>
          <cell r="D535">
            <v>0.28999999999999998</v>
          </cell>
          <cell r="E535">
            <v>107.99543159999999</v>
          </cell>
          <cell r="F535">
            <v>0</v>
          </cell>
          <cell r="G535">
            <v>107.99543159999999</v>
          </cell>
          <cell r="H535">
            <v>36.718446743999998</v>
          </cell>
          <cell r="I535">
            <v>144.71387834399999</v>
          </cell>
          <cell r="J535">
            <v>21.707081751599997</v>
          </cell>
          <cell r="K535">
            <v>166.42096009559998</v>
          </cell>
          <cell r="L535">
            <v>199.70515211471997</v>
          </cell>
          <cell r="M535">
            <v>120</v>
          </cell>
          <cell r="N535"/>
          <cell r="O535">
            <v>14.285714285714285</v>
          </cell>
        </row>
        <row r="536">
          <cell r="A536">
            <v>60000336</v>
          </cell>
          <cell r="B536" t="str">
            <v>Определение вкуса, привкуса питьевой воды</v>
          </cell>
          <cell r="C536">
            <v>51</v>
          </cell>
          <cell r="D536">
            <v>0.28999999999999998</v>
          </cell>
          <cell r="E536">
            <v>107.99543159999999</v>
          </cell>
          <cell r="F536">
            <v>0</v>
          </cell>
          <cell r="G536">
            <v>107.99543159999999</v>
          </cell>
          <cell r="H536">
            <v>36.718446743999998</v>
          </cell>
          <cell r="I536">
            <v>144.71387834399999</v>
          </cell>
          <cell r="J536">
            <v>21.707081751599997</v>
          </cell>
          <cell r="K536">
            <v>166.42096009559998</v>
          </cell>
          <cell r="L536">
            <v>199.70515211471997</v>
          </cell>
          <cell r="M536">
            <v>57</v>
          </cell>
          <cell r="N536"/>
          <cell r="O536">
            <v>11.76470588235294</v>
          </cell>
        </row>
        <row r="537">
          <cell r="A537">
            <v>60000337</v>
          </cell>
          <cell r="B537" t="str">
            <v>Определение мутности питьевой воды, воды бассейнов и поверхностных водоемов</v>
          </cell>
          <cell r="C537">
            <v>336</v>
          </cell>
          <cell r="D537">
            <v>0.33</v>
          </cell>
          <cell r="E537">
            <v>122.89135320000001</v>
          </cell>
          <cell r="F537">
            <v>62.067</v>
          </cell>
          <cell r="G537">
            <v>184.9583532</v>
          </cell>
          <cell r="H537">
            <v>62.885840088000009</v>
          </cell>
          <cell r="I537">
            <v>247.84419328800001</v>
          </cell>
          <cell r="J537">
            <v>37.176628993199998</v>
          </cell>
          <cell r="K537">
            <v>285.02082228120003</v>
          </cell>
          <cell r="L537">
            <v>342.02498673744003</v>
          </cell>
          <cell r="M537">
            <v>384</v>
          </cell>
          <cell r="N537"/>
          <cell r="O537">
            <v>14.285714285714285</v>
          </cell>
        </row>
        <row r="538">
          <cell r="A538">
            <v>60000211</v>
          </cell>
          <cell r="B538" t="str">
            <v>Определение запаха питьевой воды, воды бассейна, природной воды (запах при 20 0С, запах при 60 0С)</v>
          </cell>
          <cell r="C538">
            <v>165</v>
          </cell>
          <cell r="D538">
            <v>0.4</v>
          </cell>
          <cell r="E538">
            <v>148.959216</v>
          </cell>
          <cell r="F538">
            <v>0</v>
          </cell>
          <cell r="G538">
            <v>148.959216</v>
          </cell>
          <cell r="H538">
            <v>50.64613344</v>
          </cell>
          <cell r="I538">
            <v>199.60534944</v>
          </cell>
          <cell r="J538">
            <v>29.940802415999997</v>
          </cell>
          <cell r="K538">
            <v>229.54615185599999</v>
          </cell>
          <cell r="L538">
            <v>275.4553822272</v>
          </cell>
          <cell r="M538">
            <v>189</v>
          </cell>
          <cell r="N538"/>
          <cell r="O538">
            <v>14.545454545454545</v>
          </cell>
        </row>
        <row r="539">
          <cell r="A539">
            <v>60000375</v>
          </cell>
          <cell r="B539" t="str">
            <v>Определение водородного показателя питьевой воды и воды бассейнов</v>
          </cell>
          <cell r="C539">
            <v>255</v>
          </cell>
          <cell r="D539">
            <v>0.28999999999999998</v>
          </cell>
          <cell r="E539">
            <v>107.99543159999999</v>
          </cell>
          <cell r="F539">
            <v>52.611599999999996</v>
          </cell>
          <cell r="G539">
            <v>160.60703159999997</v>
          </cell>
          <cell r="H539">
            <v>54.606390743999995</v>
          </cell>
          <cell r="I539">
            <v>215.21342234399998</v>
          </cell>
          <cell r="J539">
            <v>32.282013351599993</v>
          </cell>
          <cell r="K539">
            <v>247.49543569559998</v>
          </cell>
          <cell r="L539">
            <v>296.99452283471999</v>
          </cell>
          <cell r="M539">
            <v>291</v>
          </cell>
          <cell r="N539"/>
          <cell r="O539">
            <v>14.117647058823529</v>
          </cell>
        </row>
        <row r="540">
          <cell r="A540">
            <v>60000376</v>
          </cell>
          <cell r="B540" t="str">
            <v>Определение перманганатной окисляемости  питьевой воды и воды бассейнов</v>
          </cell>
          <cell r="C540">
            <v>240</v>
          </cell>
          <cell r="D540">
            <v>1.42</v>
          </cell>
          <cell r="E540">
            <v>528.80521680000004</v>
          </cell>
          <cell r="F540">
            <v>22.3992</v>
          </cell>
          <cell r="G540">
            <v>551.20441679999999</v>
          </cell>
          <cell r="H540">
            <v>187.40950171200001</v>
          </cell>
          <cell r="I540">
            <v>738.61391851200005</v>
          </cell>
          <cell r="J540">
            <v>110.7920877768</v>
          </cell>
          <cell r="K540">
            <v>849.40600628880009</v>
          </cell>
          <cell r="L540">
            <v>1019.28720754656</v>
          </cell>
          <cell r="M540">
            <v>276</v>
          </cell>
          <cell r="N540"/>
          <cell r="O540">
            <v>15</v>
          </cell>
        </row>
        <row r="541">
          <cell r="A541">
            <v>60000377</v>
          </cell>
          <cell r="B541" t="str">
            <v>Определение жесткости питьевой воды и воды бассейнов</v>
          </cell>
          <cell r="C541">
            <v>129</v>
          </cell>
          <cell r="D541">
            <v>0.75</v>
          </cell>
          <cell r="E541">
            <v>279.29852999999997</v>
          </cell>
          <cell r="F541">
            <v>0.3876</v>
          </cell>
          <cell r="G541">
            <v>279.68612999999999</v>
          </cell>
          <cell r="H541">
            <v>95.093284199999999</v>
          </cell>
          <cell r="I541">
            <v>374.77941420000002</v>
          </cell>
          <cell r="J541">
            <v>56.216912130000004</v>
          </cell>
          <cell r="K541">
            <v>430.99632633000004</v>
          </cell>
          <cell r="L541">
            <v>517.19559159599999</v>
          </cell>
          <cell r="M541">
            <v>147</v>
          </cell>
          <cell r="N541"/>
          <cell r="O541">
            <v>13.953488372093023</v>
          </cell>
        </row>
        <row r="542">
          <cell r="A542">
            <v>60001011</v>
          </cell>
          <cell r="B542" t="str">
            <v>Определение сухого остатка в питьевой воде (общая минерализация)</v>
          </cell>
          <cell r="C542">
            <v>495</v>
          </cell>
          <cell r="D542">
            <v>4.08</v>
          </cell>
          <cell r="E542">
            <v>1519.3840031999998</v>
          </cell>
          <cell r="F542">
            <v>1.0200000000000001E-2</v>
          </cell>
          <cell r="G542">
            <v>1519.3942031999998</v>
          </cell>
          <cell r="H542">
            <v>516.59402908799996</v>
          </cell>
          <cell r="I542">
            <v>2035.9882322879998</v>
          </cell>
          <cell r="J542">
            <v>305.39823484319999</v>
          </cell>
          <cell r="K542">
            <v>2341.3864671311999</v>
          </cell>
          <cell r="L542">
            <v>2809.6637605574397</v>
          </cell>
          <cell r="M542">
            <v>567</v>
          </cell>
          <cell r="N542"/>
          <cell r="O542">
            <v>14.545454545454545</v>
          </cell>
        </row>
        <row r="543">
          <cell r="A543">
            <v>60000379</v>
          </cell>
          <cell r="B543" t="str">
            <v>Определение нефтепродуктов в питьевой воде</v>
          </cell>
          <cell r="C543">
            <v>924</v>
          </cell>
          <cell r="D543">
            <v>2.83</v>
          </cell>
          <cell r="E543">
            <v>1053.8864532</v>
          </cell>
          <cell r="F543">
            <v>30.9162</v>
          </cell>
          <cell r="G543">
            <v>1084.8026531999999</v>
          </cell>
          <cell r="H543">
            <v>368.83290208799997</v>
          </cell>
          <cell r="I543">
            <v>1453.635555288</v>
          </cell>
          <cell r="J543">
            <v>218.0453332932</v>
          </cell>
          <cell r="K543">
            <v>1671.6808885812</v>
          </cell>
          <cell r="L543">
            <v>2006.0170662974399</v>
          </cell>
          <cell r="M543">
            <v>1062</v>
          </cell>
          <cell r="N543"/>
          <cell r="O543">
            <v>14.935064935064934</v>
          </cell>
        </row>
        <row r="544">
          <cell r="A544">
            <v>60000380</v>
          </cell>
          <cell r="B544" t="str">
            <v>Определение массовой концентрации фенола (гидроксибензола) в питьевой воде</v>
          </cell>
          <cell r="C544">
            <v>1089</v>
          </cell>
          <cell r="D544">
            <v>4.83</v>
          </cell>
          <cell r="E544">
            <v>1798.6825332000001</v>
          </cell>
          <cell r="F544">
            <v>20.552999999999997</v>
          </cell>
          <cell r="G544">
            <v>1819.2355332000002</v>
          </cell>
          <cell r="H544">
            <v>618.54008128800012</v>
          </cell>
          <cell r="I544">
            <v>2437.7756144880004</v>
          </cell>
          <cell r="J544">
            <v>365.66634217320006</v>
          </cell>
          <cell r="K544">
            <v>2803.4419566612005</v>
          </cell>
          <cell r="L544">
            <v>3364.1303479934404</v>
          </cell>
          <cell r="M544">
            <v>1251</v>
          </cell>
          <cell r="N544"/>
          <cell r="O544">
            <v>14.87603305785124</v>
          </cell>
        </row>
        <row r="545">
          <cell r="A545">
            <v>60000381</v>
          </cell>
          <cell r="B545" t="str">
            <v>Определение поверхностно-активных веществ в питьевой воде</v>
          </cell>
          <cell r="C545">
            <v>654</v>
          </cell>
          <cell r="D545">
            <v>1.75</v>
          </cell>
          <cell r="E545">
            <v>651.69656999999995</v>
          </cell>
          <cell r="F545">
            <v>4.7430000000000003</v>
          </cell>
          <cell r="G545">
            <v>656.43957</v>
          </cell>
          <cell r="H545">
            <v>223.18945380000002</v>
          </cell>
          <cell r="I545">
            <v>879.62902380000003</v>
          </cell>
          <cell r="J545">
            <v>131.94435357</v>
          </cell>
          <cell r="K545">
            <v>1011.57337737</v>
          </cell>
          <cell r="L545">
            <v>1213.888052844</v>
          </cell>
          <cell r="M545">
            <v>750</v>
          </cell>
          <cell r="N545"/>
          <cell r="O545">
            <v>14.678899082568808</v>
          </cell>
        </row>
        <row r="546">
          <cell r="A546">
            <v>60000416</v>
          </cell>
          <cell r="B546" t="str">
            <v>Определение алюминия в питьевой воде, в воде для гемодиализа</v>
          </cell>
          <cell r="C546">
            <v>792</v>
          </cell>
          <cell r="D546">
            <v>1.75</v>
          </cell>
          <cell r="E546">
            <v>651.69656999999995</v>
          </cell>
          <cell r="F546">
            <v>65.504400000000004</v>
          </cell>
          <cell r="G546">
            <v>717.20096999999998</v>
          </cell>
          <cell r="H546">
            <v>243.84832980000002</v>
          </cell>
          <cell r="I546">
            <v>961.04929979999997</v>
          </cell>
          <cell r="J546">
            <v>144.15739496999998</v>
          </cell>
          <cell r="K546">
            <v>1105.20669477</v>
          </cell>
          <cell r="L546">
            <v>1326.2480337239999</v>
          </cell>
          <cell r="M546">
            <v>909</v>
          </cell>
          <cell r="N546"/>
          <cell r="O546">
            <v>14.772727272727273</v>
          </cell>
        </row>
        <row r="547">
          <cell r="A547">
            <v>60000396</v>
          </cell>
          <cell r="B547" t="str">
            <v>Определение бора в питьевой, минеральной водах</v>
          </cell>
          <cell r="C547">
            <v>861</v>
          </cell>
          <cell r="D547">
            <v>2.42</v>
          </cell>
          <cell r="E547">
            <v>901.20325679999996</v>
          </cell>
          <cell r="F547">
            <v>44.798400000000001</v>
          </cell>
          <cell r="G547">
            <v>946.00165679999998</v>
          </cell>
          <cell r="H547">
            <v>321.64056331200004</v>
          </cell>
          <cell r="I547">
            <v>1267.6422201119999</v>
          </cell>
          <cell r="J547">
            <v>190.14633301679999</v>
          </cell>
          <cell r="K547">
            <v>1457.7885531287998</v>
          </cell>
          <cell r="L547">
            <v>1749.3462637545597</v>
          </cell>
          <cell r="M547">
            <v>990</v>
          </cell>
          <cell r="N547"/>
          <cell r="O547">
            <v>14.982578397212542</v>
          </cell>
        </row>
        <row r="548">
          <cell r="A548">
            <v>60000397</v>
          </cell>
          <cell r="B548" t="str">
            <v>Определение бериллия в питьевой воде</v>
          </cell>
          <cell r="C548">
            <v>2538</v>
          </cell>
          <cell r="D548">
            <v>8.17</v>
          </cell>
          <cell r="E548">
            <v>3042.4919867999997</v>
          </cell>
          <cell r="F548">
            <v>54.498600000000003</v>
          </cell>
          <cell r="G548">
            <v>3096.9905867999996</v>
          </cell>
          <cell r="H548">
            <v>1052.9767995119998</v>
          </cell>
          <cell r="I548">
            <v>4149.9673863119997</v>
          </cell>
          <cell r="J548">
            <v>622.49510794679998</v>
          </cell>
          <cell r="K548">
            <v>4772.4624942587998</v>
          </cell>
          <cell r="L548">
            <v>5726.9549931105594</v>
          </cell>
          <cell r="M548">
            <v>2916</v>
          </cell>
          <cell r="N548"/>
          <cell r="O548">
            <v>14.893617021276595</v>
          </cell>
        </row>
        <row r="549">
          <cell r="A549">
            <v>60000385</v>
          </cell>
          <cell r="B549" t="str">
            <v>Определение железа в питьевой воде и воде бассейнов</v>
          </cell>
          <cell r="C549">
            <v>441</v>
          </cell>
          <cell r="D549">
            <v>1.17</v>
          </cell>
          <cell r="E549">
            <v>435.70570679999997</v>
          </cell>
          <cell r="F549">
            <v>34.537199999999999</v>
          </cell>
          <cell r="G549">
            <v>470.24290679999996</v>
          </cell>
          <cell r="H549">
            <v>159.882588312</v>
          </cell>
          <cell r="I549">
            <v>630.12549511199995</v>
          </cell>
          <cell r="J549">
            <v>94.518824266799996</v>
          </cell>
          <cell r="K549">
            <v>724.64431937879999</v>
          </cell>
          <cell r="L549">
            <v>869.57318325455992</v>
          </cell>
          <cell r="M549">
            <v>507</v>
          </cell>
          <cell r="N549"/>
          <cell r="O549">
            <v>14.965986394557824</v>
          </cell>
        </row>
        <row r="550">
          <cell r="A550">
            <v>60000400</v>
          </cell>
          <cell r="B550" t="str">
            <v>Определение марганца в питьевой воде</v>
          </cell>
          <cell r="C550">
            <v>750</v>
          </cell>
          <cell r="D550">
            <v>3.42</v>
          </cell>
          <cell r="E550">
            <v>1273.6012968</v>
          </cell>
          <cell r="F550">
            <v>19.675799999999999</v>
          </cell>
          <cell r="G550">
            <v>1293.2770968</v>
          </cell>
          <cell r="H550">
            <v>439.71421291200005</v>
          </cell>
          <cell r="I550">
            <v>1732.991309712</v>
          </cell>
          <cell r="J550">
            <v>259.94869645680001</v>
          </cell>
          <cell r="K550">
            <v>1992.9400061688</v>
          </cell>
          <cell r="L550">
            <v>2391.52800740256</v>
          </cell>
          <cell r="M550">
            <v>861</v>
          </cell>
          <cell r="N550"/>
          <cell r="O550">
            <v>14.799999999999999</v>
          </cell>
        </row>
        <row r="551">
          <cell r="A551">
            <v>60000392</v>
          </cell>
          <cell r="B551" t="str">
            <v>Определение молибдена в питьевой воде</v>
          </cell>
          <cell r="C551">
            <v>729</v>
          </cell>
          <cell r="D551">
            <v>1.42</v>
          </cell>
          <cell r="E551">
            <v>528.80521680000004</v>
          </cell>
          <cell r="F551">
            <v>91.871399999999994</v>
          </cell>
          <cell r="G551">
            <v>620.67661680000003</v>
          </cell>
          <cell r="H551">
            <v>211.03004971200002</v>
          </cell>
          <cell r="I551">
            <v>831.70666651200008</v>
          </cell>
          <cell r="J551">
            <v>124.75599997680001</v>
          </cell>
          <cell r="K551">
            <v>956.4626664888001</v>
          </cell>
          <cell r="L551">
            <v>1147.7551997865601</v>
          </cell>
          <cell r="M551">
            <v>837</v>
          </cell>
          <cell r="N551"/>
          <cell r="O551">
            <v>14.814814814814813</v>
          </cell>
        </row>
        <row r="552">
          <cell r="A552">
            <v>60000394</v>
          </cell>
          <cell r="B552" t="str">
            <v>Определение мышьяка в питьевой воде</v>
          </cell>
          <cell r="C552">
            <v>828</v>
          </cell>
          <cell r="D552">
            <v>3.25</v>
          </cell>
          <cell r="E552">
            <v>1210.2936299999999</v>
          </cell>
          <cell r="F552">
            <v>21.144600000000001</v>
          </cell>
          <cell r="G552">
            <v>1231.43823</v>
          </cell>
          <cell r="H552">
            <v>418.68899820000001</v>
          </cell>
          <cell r="I552">
            <v>1650.1272282</v>
          </cell>
          <cell r="J552">
            <v>247.51908422999998</v>
          </cell>
          <cell r="K552">
            <v>1897.6463124299999</v>
          </cell>
          <cell r="L552">
            <v>2277.1755749159997</v>
          </cell>
          <cell r="M552">
            <v>951</v>
          </cell>
          <cell r="N552"/>
          <cell r="O552">
            <v>14.855072463768115</v>
          </cell>
        </row>
        <row r="553">
          <cell r="A553">
            <v>60000388</v>
          </cell>
          <cell r="B553" t="str">
            <v>Определение нитратов в питьевой воде и воде бассейнов</v>
          </cell>
          <cell r="C553">
            <v>828</v>
          </cell>
          <cell r="D553">
            <v>2.0499999999999998</v>
          </cell>
          <cell r="E553">
            <v>763.41598199999987</v>
          </cell>
          <cell r="F553">
            <v>101.1942</v>
          </cell>
          <cell r="G553">
            <v>864.6101819999999</v>
          </cell>
          <cell r="H553">
            <v>293.96746187999997</v>
          </cell>
          <cell r="I553">
            <v>1158.5776438799999</v>
          </cell>
          <cell r="J553">
            <v>173.78664658199997</v>
          </cell>
          <cell r="K553">
            <v>1332.3642904619999</v>
          </cell>
          <cell r="L553">
            <v>1598.8371485543998</v>
          </cell>
          <cell r="M553">
            <v>951</v>
          </cell>
          <cell r="N553"/>
          <cell r="O553">
            <v>14.855072463768115</v>
          </cell>
        </row>
        <row r="554">
          <cell r="A554">
            <v>60000356</v>
          </cell>
          <cell r="B554" t="str">
            <v>Определение ртути в питьевой воде</v>
          </cell>
          <cell r="C554">
            <v>834</v>
          </cell>
          <cell r="D554">
            <v>2.42</v>
          </cell>
          <cell r="E554">
            <v>901.20325679999996</v>
          </cell>
          <cell r="F554">
            <v>36.148800000000001</v>
          </cell>
          <cell r="G554">
            <v>937.35205680000001</v>
          </cell>
          <cell r="H554">
            <v>318.69969931200001</v>
          </cell>
          <cell r="I554">
            <v>1256.051756112</v>
          </cell>
          <cell r="J554">
            <v>188.40776341680001</v>
          </cell>
          <cell r="K554">
            <v>1444.4595195288</v>
          </cell>
          <cell r="L554">
            <v>1733.35142343456</v>
          </cell>
          <cell r="M554">
            <v>957</v>
          </cell>
          <cell r="N554"/>
          <cell r="O554">
            <v>14.748201438848922</v>
          </cell>
        </row>
        <row r="555">
          <cell r="A555">
            <v>60000398</v>
          </cell>
          <cell r="B555" t="str">
            <v>Определение селена в минеральной и питьевой воде</v>
          </cell>
          <cell r="C555">
            <v>1560</v>
          </cell>
          <cell r="D555">
            <v>5</v>
          </cell>
          <cell r="E555">
            <v>1861.9902</v>
          </cell>
          <cell r="F555">
            <v>13.923</v>
          </cell>
          <cell r="G555">
            <v>1875.9132</v>
          </cell>
          <cell r="H555">
            <v>637.81048800000008</v>
          </cell>
          <cell r="I555">
            <v>2513.723688</v>
          </cell>
          <cell r="J555">
            <v>377.05855320000001</v>
          </cell>
          <cell r="K555">
            <v>2890.7822412</v>
          </cell>
          <cell r="L555">
            <v>3468.93868944</v>
          </cell>
          <cell r="M555">
            <v>1794</v>
          </cell>
          <cell r="N555"/>
          <cell r="O555">
            <v>15</v>
          </cell>
        </row>
        <row r="556">
          <cell r="A556">
            <v>60000366</v>
          </cell>
          <cell r="B556" t="str">
            <v>Определение стронция в минеральной и питьевой воде</v>
          </cell>
          <cell r="C556">
            <v>750</v>
          </cell>
          <cell r="D556">
            <v>1.42</v>
          </cell>
          <cell r="E556">
            <v>528.80521680000004</v>
          </cell>
          <cell r="F556">
            <v>106.947</v>
          </cell>
          <cell r="G556">
            <v>635.75221680000004</v>
          </cell>
          <cell r="H556">
            <v>216.15575371200003</v>
          </cell>
          <cell r="I556">
            <v>851.90797051200002</v>
          </cell>
          <cell r="J556">
            <v>127.7861955768</v>
          </cell>
          <cell r="K556">
            <v>979.69416608879999</v>
          </cell>
          <cell r="L556">
            <v>1175.6329993065599</v>
          </cell>
          <cell r="M556">
            <v>861</v>
          </cell>
          <cell r="N556"/>
          <cell r="O556">
            <v>14.799999999999999</v>
          </cell>
        </row>
        <row r="557">
          <cell r="A557">
            <v>60000389</v>
          </cell>
          <cell r="B557" t="str">
            <v>Определение хлоридов в питьевой воде и воде бассейна</v>
          </cell>
          <cell r="C557">
            <v>447</v>
          </cell>
          <cell r="D557">
            <v>1.08</v>
          </cell>
          <cell r="E557">
            <v>402.1898832</v>
          </cell>
          <cell r="F557">
            <v>35.159399999999998</v>
          </cell>
          <cell r="G557">
            <v>437.3492832</v>
          </cell>
          <cell r="H557">
            <v>148.698756288</v>
          </cell>
          <cell r="I557">
            <v>586.04803948799997</v>
          </cell>
          <cell r="J557">
            <v>87.907205923199996</v>
          </cell>
          <cell r="K557">
            <v>673.95524541119994</v>
          </cell>
          <cell r="L557">
            <v>808.7462944934399</v>
          </cell>
          <cell r="M557">
            <v>513</v>
          </cell>
          <cell r="N557"/>
          <cell r="O557">
            <v>14.76510067114094</v>
          </cell>
        </row>
        <row r="558">
          <cell r="A558">
            <v>60000390</v>
          </cell>
          <cell r="B558" t="str">
            <v>Определение сульфатов в питьевой воде</v>
          </cell>
          <cell r="C558">
            <v>462</v>
          </cell>
          <cell r="D558">
            <v>1.33</v>
          </cell>
          <cell r="E558">
            <v>495.28939319999995</v>
          </cell>
          <cell r="F558">
            <v>20.8386</v>
          </cell>
          <cell r="G558">
            <v>516.12799319999999</v>
          </cell>
          <cell r="H558">
            <v>175.48351768800001</v>
          </cell>
          <cell r="I558">
            <v>691.611510888</v>
          </cell>
          <cell r="J558">
            <v>103.7417266332</v>
          </cell>
          <cell r="K558">
            <v>795.35323752119996</v>
          </cell>
          <cell r="L558">
            <v>954.42388502543986</v>
          </cell>
          <cell r="M558">
            <v>531</v>
          </cell>
          <cell r="N558"/>
          <cell r="O558">
            <v>14.935064935064934</v>
          </cell>
        </row>
        <row r="559">
          <cell r="A559">
            <v>60000384</v>
          </cell>
          <cell r="B559" t="str">
            <v>Определение фтора в водах</v>
          </cell>
          <cell r="C559">
            <v>813</v>
          </cell>
          <cell r="D559">
            <v>2.4700000000000002</v>
          </cell>
          <cell r="E559">
            <v>919.8231588000001</v>
          </cell>
          <cell r="F559">
            <v>34.659599999999998</v>
          </cell>
          <cell r="G559">
            <v>954.48275880000006</v>
          </cell>
          <cell r="H559">
            <v>324.52413799200002</v>
          </cell>
          <cell r="I559">
            <v>1279.0068967920001</v>
          </cell>
          <cell r="J559">
            <v>191.85103451880002</v>
          </cell>
          <cell r="K559">
            <v>1470.8579313108003</v>
          </cell>
          <cell r="L559">
            <v>1765.0295175729602</v>
          </cell>
          <cell r="M559">
            <v>933</v>
          </cell>
          <cell r="N559"/>
          <cell r="O559">
            <v>14.760147601476014</v>
          </cell>
        </row>
        <row r="560">
          <cell r="A560">
            <v>60000395</v>
          </cell>
          <cell r="B560" t="str">
            <v>Определение хрома (+6) в питьевой воде</v>
          </cell>
          <cell r="C560">
            <v>633</v>
          </cell>
          <cell r="D560">
            <v>1.47</v>
          </cell>
          <cell r="E560">
            <v>547.42511879999995</v>
          </cell>
          <cell r="F560">
            <v>96.400200000000012</v>
          </cell>
          <cell r="G560">
            <v>643.82531879999999</v>
          </cell>
          <cell r="H560">
            <v>218.90060839200001</v>
          </cell>
          <cell r="I560">
            <v>862.72592719199997</v>
          </cell>
          <cell r="J560">
            <v>129.4088890788</v>
          </cell>
          <cell r="K560">
            <v>992.1348162708</v>
          </cell>
          <cell r="L560">
            <v>1190.56177952496</v>
          </cell>
          <cell r="M560">
            <v>726</v>
          </cell>
          <cell r="N560"/>
          <cell r="O560">
            <v>14.691943127962084</v>
          </cell>
        </row>
        <row r="561">
          <cell r="A561">
            <v>60000411</v>
          </cell>
          <cell r="B561" t="str">
            <v>Определение хрома III, хрома общего в питьевой воде</v>
          </cell>
          <cell r="C561">
            <v>474</v>
          </cell>
          <cell r="D561">
            <v>1.47</v>
          </cell>
          <cell r="E561">
            <v>547.42511879999995</v>
          </cell>
          <cell r="F561">
            <v>45.400199999999998</v>
          </cell>
          <cell r="G561">
            <v>592.82531879999999</v>
          </cell>
          <cell r="H561">
            <v>201.56060839200001</v>
          </cell>
          <cell r="I561">
            <v>794.38592719200005</v>
          </cell>
          <cell r="J561">
            <v>119.1578890788</v>
          </cell>
          <cell r="K561">
            <v>913.54381627080011</v>
          </cell>
          <cell r="L561">
            <v>1096.2525795249601</v>
          </cell>
          <cell r="M561">
            <v>543</v>
          </cell>
          <cell r="N561"/>
          <cell r="O561">
            <v>14.556962025316455</v>
          </cell>
        </row>
        <row r="562">
          <cell r="A562">
            <v>60000368</v>
          </cell>
          <cell r="B562" t="str">
            <v>Определение меди, цинка, свинца, кадмия в питьевой воде, в воде для гемодиализа (1 элемент)</v>
          </cell>
          <cell r="C562">
            <v>1455</v>
          </cell>
          <cell r="D562">
            <v>4</v>
          </cell>
          <cell r="E562">
            <v>1489.5921599999999</v>
          </cell>
          <cell r="F562">
            <v>66.116399999999999</v>
          </cell>
          <cell r="G562">
            <v>1555.70856</v>
          </cell>
          <cell r="H562">
            <v>528.94091040000001</v>
          </cell>
          <cell r="I562">
            <v>2084.6494704000002</v>
          </cell>
          <cell r="J562">
            <v>312.69742056000001</v>
          </cell>
          <cell r="K562">
            <v>2397.3468909600001</v>
          </cell>
          <cell r="L562">
            <v>2876.8162691520001</v>
          </cell>
          <cell r="M562">
            <v>1671</v>
          </cell>
          <cell r="N562"/>
          <cell r="O562">
            <v>14.845360824742269</v>
          </cell>
        </row>
        <row r="563">
          <cell r="A563">
            <v>60000369</v>
          </cell>
          <cell r="B563" t="str">
            <v>Определение никеля в питьевой воде атомно-абсорбционным методом</v>
          </cell>
          <cell r="C563">
            <v>723</v>
          </cell>
          <cell r="D563">
            <v>1</v>
          </cell>
          <cell r="E563">
            <v>372.39803999999998</v>
          </cell>
          <cell r="F563">
            <v>106.20240000000001</v>
          </cell>
          <cell r="G563">
            <v>478.60043999999999</v>
          </cell>
          <cell r="H563">
            <v>162.7241496</v>
          </cell>
          <cell r="I563">
            <v>641.32458959999997</v>
          </cell>
          <cell r="J563">
            <v>96.198688439999998</v>
          </cell>
          <cell r="K563">
            <v>737.52327803999992</v>
          </cell>
          <cell r="L563">
            <v>885.02793364799993</v>
          </cell>
          <cell r="M563">
            <v>831</v>
          </cell>
          <cell r="N563"/>
          <cell r="O563">
            <v>14.937759336099585</v>
          </cell>
        </row>
        <row r="564">
          <cell r="A564">
            <v>60000370</v>
          </cell>
          <cell r="B564" t="str">
            <v>Определение кобальта в питьевой воде атомно-абсорбционным методом</v>
          </cell>
          <cell r="C564">
            <v>711</v>
          </cell>
          <cell r="D564">
            <v>1</v>
          </cell>
          <cell r="E564">
            <v>372.39803999999998</v>
          </cell>
          <cell r="F564">
            <v>106.20240000000001</v>
          </cell>
          <cell r="G564">
            <v>478.60043999999999</v>
          </cell>
          <cell r="H564">
            <v>162.7241496</v>
          </cell>
          <cell r="I564">
            <v>641.32458959999997</v>
          </cell>
          <cell r="J564">
            <v>96.198688439999998</v>
          </cell>
          <cell r="K564">
            <v>737.52327803999992</v>
          </cell>
          <cell r="L564">
            <v>885.02793364799993</v>
          </cell>
          <cell r="M564">
            <v>816</v>
          </cell>
          <cell r="N564"/>
          <cell r="O564">
            <v>14.767932489451477</v>
          </cell>
        </row>
        <row r="565">
          <cell r="A565">
            <v>60000386</v>
          </cell>
          <cell r="B565" t="str">
            <v>Определение аммиака в питьевой воде и воде бассейнов</v>
          </cell>
          <cell r="C565">
            <v>267</v>
          </cell>
          <cell r="D565">
            <v>0.92</v>
          </cell>
          <cell r="E565">
            <v>342.60619680000002</v>
          </cell>
          <cell r="F565">
            <v>5.2733999999999996</v>
          </cell>
          <cell r="G565">
            <v>347.8795968</v>
          </cell>
          <cell r="H565">
            <v>118.27906291200001</v>
          </cell>
          <cell r="I565">
            <v>466.15865971200003</v>
          </cell>
          <cell r="J565">
            <v>69.923798956799999</v>
          </cell>
          <cell r="K565">
            <v>536.08245866879997</v>
          </cell>
          <cell r="L565">
            <v>643.29895040255997</v>
          </cell>
          <cell r="M565">
            <v>306</v>
          </cell>
          <cell r="N565"/>
          <cell r="O565">
            <v>14.606741573033707</v>
          </cell>
        </row>
        <row r="566">
          <cell r="A566">
            <v>60000387</v>
          </cell>
          <cell r="B566" t="str">
            <v>Определение нитритов в питьевой воде и воде бассейнов</v>
          </cell>
          <cell r="C566">
            <v>372</v>
          </cell>
          <cell r="D566">
            <v>1.25</v>
          </cell>
          <cell r="E566">
            <v>465.49754999999999</v>
          </cell>
          <cell r="F566">
            <v>19.369799999999998</v>
          </cell>
          <cell r="G566">
            <v>484.86734999999999</v>
          </cell>
          <cell r="H566">
            <v>164.85489900000002</v>
          </cell>
          <cell r="I566">
            <v>649.72224900000003</v>
          </cell>
          <cell r="J566">
            <v>97.458337350000008</v>
          </cell>
          <cell r="K566">
            <v>747.18058635</v>
          </cell>
          <cell r="L566">
            <v>896.61670361999995</v>
          </cell>
          <cell r="M566">
            <v>426</v>
          </cell>
          <cell r="N566"/>
          <cell r="O566">
            <v>14.516129032258066</v>
          </cell>
        </row>
        <row r="567">
          <cell r="A567">
            <v>60000662</v>
          </cell>
          <cell r="B567" t="str">
            <v>Определение кремния (силикатов) в водах</v>
          </cell>
          <cell r="C567">
            <v>690</v>
          </cell>
          <cell r="D567">
            <v>0.5</v>
          </cell>
          <cell r="E567">
            <v>186.19901999999999</v>
          </cell>
          <cell r="F567">
            <v>179.96879999999999</v>
          </cell>
          <cell r="G567">
            <v>366.16782000000001</v>
          </cell>
          <cell r="H567">
            <v>124.4970588</v>
          </cell>
          <cell r="I567">
            <v>490.6648788</v>
          </cell>
          <cell r="J567">
            <v>73.599731820000002</v>
          </cell>
          <cell r="K567">
            <v>564.26461061999998</v>
          </cell>
          <cell r="L567">
            <v>677.11753274399996</v>
          </cell>
          <cell r="M567">
            <v>792</v>
          </cell>
          <cell r="N567"/>
          <cell r="O567">
            <v>14.782608695652174</v>
          </cell>
        </row>
        <row r="568">
          <cell r="A568">
            <v>60000669</v>
          </cell>
          <cell r="B568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68">
            <v>2511</v>
          </cell>
          <cell r="D568">
            <v>5</v>
          </cell>
          <cell r="E568">
            <v>1861.9902</v>
          </cell>
          <cell r="F568">
            <v>299.73720000000003</v>
          </cell>
          <cell r="G568">
            <v>2161.7273999999998</v>
          </cell>
          <cell r="H568">
            <v>734.98731599999996</v>
          </cell>
          <cell r="I568">
            <v>2896.7147159999995</v>
          </cell>
          <cell r="J568">
            <v>434.50720739999991</v>
          </cell>
          <cell r="K568">
            <v>3331.2219233999995</v>
          </cell>
          <cell r="L568">
            <v>3997.4663080799992</v>
          </cell>
          <cell r="M568">
            <v>2886</v>
          </cell>
          <cell r="N568"/>
          <cell r="O568">
            <v>14.934289127837516</v>
          </cell>
        </row>
        <row r="569">
          <cell r="A569">
            <v>60000421</v>
          </cell>
          <cell r="B569" t="str">
            <v>Определение бария в минеральной и питьевой воде, в воде для гемодиализа</v>
          </cell>
          <cell r="C569">
            <v>2511</v>
          </cell>
          <cell r="D569">
            <v>5</v>
          </cell>
          <cell r="E569">
            <v>1861.9902</v>
          </cell>
          <cell r="F569">
            <v>323.34000000000003</v>
          </cell>
          <cell r="G569">
            <v>2185.3301999999999</v>
          </cell>
          <cell r="H569">
            <v>743.01226800000006</v>
          </cell>
          <cell r="I569">
            <v>2928.3424679999998</v>
          </cell>
          <cell r="J569">
            <v>439.25137019999994</v>
          </cell>
          <cell r="K569">
            <v>3367.5938381999999</v>
          </cell>
          <cell r="L569">
            <v>4041.1126058399996</v>
          </cell>
          <cell r="M569">
            <v>2886</v>
          </cell>
          <cell r="N569"/>
          <cell r="O569">
            <v>14.934289127837516</v>
          </cell>
        </row>
        <row r="570">
          <cell r="A570">
            <v>60000383</v>
          </cell>
          <cell r="B570" t="str">
            <v>Определение щелочности питьевой воды</v>
          </cell>
          <cell r="C570">
            <v>219</v>
          </cell>
          <cell r="D570">
            <v>0.42</v>
          </cell>
          <cell r="E570">
            <v>156.40717679999997</v>
          </cell>
          <cell r="F570">
            <v>30.9162</v>
          </cell>
          <cell r="G570">
            <v>187.32337679999998</v>
          </cell>
          <cell r="H570">
            <v>63.689948111999996</v>
          </cell>
          <cell r="I570">
            <v>251.01332491199997</v>
          </cell>
          <cell r="J570">
            <v>37.651998736799996</v>
          </cell>
          <cell r="K570">
            <v>288.66532364879998</v>
          </cell>
          <cell r="L570">
            <v>346.39838837855996</v>
          </cell>
          <cell r="M570">
            <v>249</v>
          </cell>
          <cell r="N570"/>
          <cell r="O570">
            <v>13.698630136986301</v>
          </cell>
        </row>
        <row r="571">
          <cell r="A571">
            <v>60000393</v>
          </cell>
          <cell r="B571" t="str">
            <v>Определение цианидов в питьевой, минеральной и природной воде</v>
          </cell>
          <cell r="C571">
            <v>750</v>
          </cell>
          <cell r="D571">
            <v>1.63</v>
          </cell>
          <cell r="E571">
            <v>607.00880519999998</v>
          </cell>
          <cell r="F571">
            <v>114.6888</v>
          </cell>
          <cell r="G571">
            <v>721.6976052</v>
          </cell>
          <cell r="H571">
            <v>245.377185768</v>
          </cell>
          <cell r="I571">
            <v>967.074790968</v>
          </cell>
          <cell r="J571">
            <v>145.0612186452</v>
          </cell>
          <cell r="K571">
            <v>1112.1360096132</v>
          </cell>
          <cell r="L571">
            <v>1334.5632115358401</v>
          </cell>
          <cell r="M571">
            <v>861</v>
          </cell>
          <cell r="N571"/>
          <cell r="O571">
            <v>14.799999999999999</v>
          </cell>
        </row>
        <row r="572">
          <cell r="A572">
            <v>60000406</v>
          </cell>
          <cell r="B572" t="str">
            <v>Определение БПК-5 в питьевой воде</v>
          </cell>
          <cell r="C572">
            <v>564</v>
          </cell>
          <cell r="D572">
            <v>1.63</v>
          </cell>
          <cell r="E572">
            <v>607.00880519999998</v>
          </cell>
          <cell r="F572">
            <v>30.9162</v>
          </cell>
          <cell r="G572">
            <v>637.92500519999999</v>
          </cell>
          <cell r="H572">
            <v>216.894501768</v>
          </cell>
          <cell r="I572">
            <v>854.81950696800004</v>
          </cell>
          <cell r="J572">
            <v>128.22292604520001</v>
          </cell>
          <cell r="K572">
            <v>983.04243301320003</v>
          </cell>
          <cell r="L572">
            <v>1179.6509196158399</v>
          </cell>
          <cell r="M572">
            <v>648</v>
          </cell>
          <cell r="N572"/>
          <cell r="O572">
            <v>14.893617021276595</v>
          </cell>
        </row>
        <row r="573">
          <cell r="A573">
            <v>60000407</v>
          </cell>
          <cell r="B573" t="str">
            <v>Определение растворённого кислорода в питьевой воде</v>
          </cell>
          <cell r="C573">
            <v>405</v>
          </cell>
          <cell r="D573">
            <v>0.67</v>
          </cell>
          <cell r="E573">
            <v>249.50668680000001</v>
          </cell>
          <cell r="F573">
            <v>61.516200000000005</v>
          </cell>
          <cell r="G573">
            <v>311.02288680000004</v>
          </cell>
          <cell r="H573">
            <v>105.74778151200002</v>
          </cell>
          <cell r="I573">
            <v>416.77066831200005</v>
          </cell>
          <cell r="J573">
            <v>62.515600246800005</v>
          </cell>
          <cell r="K573">
            <v>479.28626855880009</v>
          </cell>
          <cell r="L573">
            <v>575.14352227056008</v>
          </cell>
          <cell r="M573">
            <v>465</v>
          </cell>
          <cell r="N573"/>
          <cell r="O573">
            <v>14.814814814814813</v>
          </cell>
        </row>
        <row r="574">
          <cell r="A574">
            <v>60000409</v>
          </cell>
          <cell r="B574" t="str">
            <v>Определение полифосфатов, фосфатов в водах</v>
          </cell>
          <cell r="C574">
            <v>867</v>
          </cell>
          <cell r="D574">
            <v>2</v>
          </cell>
          <cell r="E574">
            <v>744.79607999999996</v>
          </cell>
          <cell r="F574">
            <v>64.2804</v>
          </cell>
          <cell r="G574">
            <v>809.07647999999995</v>
          </cell>
          <cell r="H574">
            <v>275.08600319999999</v>
          </cell>
          <cell r="I574">
            <v>1084.1624832</v>
          </cell>
          <cell r="J574">
            <v>162.62437248000001</v>
          </cell>
          <cell r="K574">
            <v>1246.7868556799999</v>
          </cell>
          <cell r="L574">
            <v>1496.1442268159999</v>
          </cell>
          <cell r="M574">
            <v>996</v>
          </cell>
          <cell r="N574"/>
          <cell r="O574">
            <v>14.878892733564014</v>
          </cell>
        </row>
        <row r="575">
          <cell r="A575">
            <v>60000410</v>
          </cell>
          <cell r="B575" t="str">
            <v>Определение остаточного свободного  хлора в питьевой воде, воде для гемодиализа и воде бассейна</v>
          </cell>
          <cell r="C575">
            <v>324</v>
          </cell>
          <cell r="D575">
            <v>0.92</v>
          </cell>
          <cell r="E575">
            <v>342.60619680000002</v>
          </cell>
          <cell r="F575">
            <v>20.491800000000001</v>
          </cell>
          <cell r="G575">
            <v>363.09799680000003</v>
          </cell>
          <cell r="H575">
            <v>123.45331891200001</v>
          </cell>
          <cell r="I575">
            <v>486.55131571200002</v>
          </cell>
          <cell r="J575">
            <v>72.982697356800003</v>
          </cell>
          <cell r="K575">
            <v>559.53401306880005</v>
          </cell>
          <cell r="L575">
            <v>671.44081568256001</v>
          </cell>
          <cell r="M575">
            <v>372</v>
          </cell>
          <cell r="N575"/>
          <cell r="O575">
            <v>14.814814814814813</v>
          </cell>
        </row>
        <row r="576">
          <cell r="A576">
            <v>60000412</v>
          </cell>
          <cell r="B576" t="str">
            <v>Определение  кальция в питьевой воде</v>
          </cell>
          <cell r="C576">
            <v>240</v>
          </cell>
          <cell r="D576">
            <v>0.67</v>
          </cell>
          <cell r="E576">
            <v>249.50668680000001</v>
          </cell>
          <cell r="F576">
            <v>13.7088</v>
          </cell>
          <cell r="G576">
            <v>263.21548680000001</v>
          </cell>
          <cell r="H576">
            <v>89.493265512000008</v>
          </cell>
          <cell r="I576">
            <v>352.708752312</v>
          </cell>
          <cell r="J576">
            <v>52.906312846799999</v>
          </cell>
          <cell r="K576">
            <v>405.61506515880001</v>
          </cell>
          <cell r="L576">
            <v>486.73807819055997</v>
          </cell>
          <cell r="M576">
            <v>276</v>
          </cell>
          <cell r="N576"/>
          <cell r="O576">
            <v>15</v>
          </cell>
        </row>
        <row r="577">
          <cell r="A577">
            <v>60000413</v>
          </cell>
          <cell r="B577" t="str">
            <v>Определение магния в питьевой воде</v>
          </cell>
          <cell r="C577">
            <v>129</v>
          </cell>
          <cell r="D577">
            <v>0.33</v>
          </cell>
          <cell r="E577">
            <v>122.89135320000001</v>
          </cell>
          <cell r="F577">
            <v>13.7088</v>
          </cell>
          <cell r="G577">
            <v>136.60015320000002</v>
          </cell>
          <cell r="H577">
            <v>46.444052088000014</v>
          </cell>
          <cell r="I577">
            <v>183.04420528800003</v>
          </cell>
          <cell r="J577">
            <v>27.456630793200002</v>
          </cell>
          <cell r="K577">
            <v>210.50083608120002</v>
          </cell>
          <cell r="L577">
            <v>252.60100329744</v>
          </cell>
          <cell r="M577">
            <v>147</v>
          </cell>
          <cell r="N577"/>
          <cell r="O577">
            <v>13.953488372093023</v>
          </cell>
        </row>
        <row r="578">
          <cell r="A578">
            <v>60000414</v>
          </cell>
          <cell r="B578" t="str">
            <v>Определение суммы калия и натрия в питьевой воде</v>
          </cell>
          <cell r="C578">
            <v>78</v>
          </cell>
          <cell r="D578">
            <v>1.5</v>
          </cell>
          <cell r="E578">
            <v>558.59705999999994</v>
          </cell>
          <cell r="F578">
            <v>0</v>
          </cell>
          <cell r="G578">
            <v>558.59705999999994</v>
          </cell>
          <cell r="H578">
            <v>189.92300040000001</v>
          </cell>
          <cell r="I578">
            <v>748.52006039999992</v>
          </cell>
          <cell r="J578">
            <v>112.27800905999999</v>
          </cell>
          <cell r="K578">
            <v>860.79806945999985</v>
          </cell>
          <cell r="L578">
            <v>1032.9576833519998</v>
          </cell>
          <cell r="M578">
            <v>87</v>
          </cell>
          <cell r="N578"/>
          <cell r="O578">
            <v>11.538461538461538</v>
          </cell>
        </row>
        <row r="579">
          <cell r="A579">
            <v>60000415</v>
          </cell>
          <cell r="B579" t="str">
            <v>Определение суммы солевого состава  в питьевой воде</v>
          </cell>
          <cell r="C579">
            <v>117</v>
          </cell>
          <cell r="D579">
            <v>0.33</v>
          </cell>
          <cell r="E579">
            <v>122.89135320000001</v>
          </cell>
          <cell r="F579">
            <v>4.5288000000000004</v>
          </cell>
          <cell r="G579">
            <v>127.42015320000002</v>
          </cell>
          <cell r="H579">
            <v>43.322852088000012</v>
          </cell>
          <cell r="I579">
            <v>170.74300528800003</v>
          </cell>
          <cell r="J579">
            <v>25.611450793200003</v>
          </cell>
          <cell r="K579">
            <v>196.35445608120003</v>
          </cell>
          <cell r="L579">
            <v>235.62534729744002</v>
          </cell>
          <cell r="M579">
            <v>132</v>
          </cell>
          <cell r="N579"/>
          <cell r="O579">
            <v>12.820512820512819</v>
          </cell>
        </row>
        <row r="580">
          <cell r="A580">
            <v>60000417</v>
          </cell>
          <cell r="B580" t="str">
            <v>Определение электропроводности в дистиллированной воде</v>
          </cell>
          <cell r="C580">
            <v>345</v>
          </cell>
          <cell r="D580">
            <v>1</v>
          </cell>
          <cell r="E580">
            <v>372.39803999999998</v>
          </cell>
          <cell r="F580">
            <v>14.7288</v>
          </cell>
          <cell r="G580">
            <v>387.12683999999996</v>
          </cell>
          <cell r="H580">
            <v>131.62312560000001</v>
          </cell>
          <cell r="I580">
            <v>518.7499656</v>
          </cell>
          <cell r="J580">
            <v>77.812494839999999</v>
          </cell>
          <cell r="K580">
            <v>596.56246044</v>
          </cell>
          <cell r="L580">
            <v>715.87495252799999</v>
          </cell>
          <cell r="M580">
            <v>396</v>
          </cell>
          <cell r="N580"/>
          <cell r="O580">
            <v>14.782608695652174</v>
          </cell>
        </row>
        <row r="581">
          <cell r="A581">
            <v>60000418</v>
          </cell>
          <cell r="B581" t="str">
            <v>Определение йода в минеральной и питьевой воде</v>
          </cell>
          <cell r="C581">
            <v>2001</v>
          </cell>
          <cell r="D581">
            <v>1</v>
          </cell>
          <cell r="E581">
            <v>372.39803999999998</v>
          </cell>
          <cell r="F581">
            <v>506.12400000000002</v>
          </cell>
          <cell r="G581">
            <v>878.52204000000006</v>
          </cell>
          <cell r="H581">
            <v>298.69749360000003</v>
          </cell>
          <cell r="I581">
            <v>1177.2195336</v>
          </cell>
          <cell r="J581">
            <v>176.58293003999998</v>
          </cell>
          <cell r="K581">
            <v>1353.80246364</v>
          </cell>
          <cell r="L581">
            <v>1624.562956368</v>
          </cell>
          <cell r="M581">
            <v>2301</v>
          </cell>
          <cell r="N581"/>
          <cell r="O581">
            <v>14.992503748125937</v>
          </cell>
        </row>
        <row r="582">
          <cell r="A582">
            <v>60001017</v>
          </cell>
          <cell r="B582" t="str">
            <v>Определение флокулянта питьевой воде</v>
          </cell>
          <cell r="C582">
            <v>447</v>
          </cell>
          <cell r="D582">
            <v>1.17</v>
          </cell>
          <cell r="E582">
            <v>435.70570679999997</v>
          </cell>
          <cell r="F582">
            <v>29.947199999999999</v>
          </cell>
          <cell r="G582">
            <v>465.65290679999998</v>
          </cell>
          <cell r="H582">
            <v>158.321988312</v>
          </cell>
          <cell r="I582">
            <v>623.97489511200001</v>
          </cell>
          <cell r="J582">
            <v>93.596234266799996</v>
          </cell>
          <cell r="K582">
            <v>717.57112937880004</v>
          </cell>
          <cell r="L582">
            <v>861.08535525456</v>
          </cell>
          <cell r="M582">
            <v>513</v>
          </cell>
          <cell r="N582"/>
          <cell r="O582">
            <v>14.76510067114094</v>
          </cell>
        </row>
        <row r="583">
          <cell r="A583">
            <v>60000778</v>
          </cell>
          <cell r="B583" t="str">
            <v>Определение сурьмы в водах (ААС методом)</v>
          </cell>
          <cell r="C583">
            <v>1137</v>
          </cell>
          <cell r="D583">
            <v>2.5</v>
          </cell>
          <cell r="E583">
            <v>930.99509999999998</v>
          </cell>
          <cell r="F583">
            <v>119.6358</v>
          </cell>
          <cell r="G583">
            <v>1050.6308999999999</v>
          </cell>
          <cell r="H583">
            <v>357.21450599999997</v>
          </cell>
          <cell r="I583">
            <v>1407.8454059999999</v>
          </cell>
          <cell r="J583">
            <v>211.17681089999999</v>
          </cell>
          <cell r="K583">
            <v>1619.0222168999999</v>
          </cell>
          <cell r="L583">
            <v>1942.8266602799997</v>
          </cell>
          <cell r="M583">
            <v>1305</v>
          </cell>
          <cell r="N583"/>
          <cell r="O583">
            <v>14.775725593667547</v>
          </cell>
        </row>
        <row r="584">
          <cell r="A584">
            <v>60000779</v>
          </cell>
          <cell r="B584" t="str">
            <v>Определение висмута, мышьяка в водах (ААС методом) за один элемент</v>
          </cell>
          <cell r="C584">
            <v>1137</v>
          </cell>
          <cell r="D584">
            <v>2.5</v>
          </cell>
          <cell r="E584">
            <v>930.99509999999998</v>
          </cell>
          <cell r="F584">
            <v>119.6358</v>
          </cell>
          <cell r="G584">
            <v>1050.6308999999999</v>
          </cell>
          <cell r="H584">
            <v>357.21450599999997</v>
          </cell>
          <cell r="I584">
            <v>1407.8454059999999</v>
          </cell>
          <cell r="J584">
            <v>211.17681089999999</v>
          </cell>
          <cell r="K584">
            <v>1619.0222168999999</v>
          </cell>
          <cell r="L584">
            <v>1942.8266602799997</v>
          </cell>
          <cell r="M584">
            <v>1305</v>
          </cell>
          <cell r="N584"/>
          <cell r="O584">
            <v>14.775725593667547</v>
          </cell>
        </row>
        <row r="585">
          <cell r="A585">
            <v>60000780</v>
          </cell>
          <cell r="B585" t="str">
            <v>Определение ванадия, молибдена  в водах (ААС методом) за один элемент</v>
          </cell>
          <cell r="C585">
            <v>1137</v>
          </cell>
          <cell r="D585">
            <v>2.5</v>
          </cell>
          <cell r="E585">
            <v>930.99509999999998</v>
          </cell>
          <cell r="F585">
            <v>119.6358</v>
          </cell>
          <cell r="G585">
            <v>1050.6308999999999</v>
          </cell>
          <cell r="H585">
            <v>357.21450599999997</v>
          </cell>
          <cell r="I585">
            <v>1407.8454059999999</v>
          </cell>
          <cell r="J585">
            <v>211.17681089999999</v>
          </cell>
          <cell r="K585">
            <v>1619.0222168999999</v>
          </cell>
          <cell r="L585">
            <v>1942.8266602799997</v>
          </cell>
          <cell r="M585">
            <v>1305</v>
          </cell>
          <cell r="N585"/>
          <cell r="O585">
            <v>14.775725593667547</v>
          </cell>
        </row>
        <row r="586">
          <cell r="A586">
            <v>60000781</v>
          </cell>
          <cell r="B586" t="str">
            <v>Определение калия в  воде (ААС методом)</v>
          </cell>
          <cell r="C586">
            <v>1137</v>
          </cell>
          <cell r="D586">
            <v>2</v>
          </cell>
          <cell r="E586">
            <v>744.79607999999996</v>
          </cell>
          <cell r="F586">
            <v>146.56379999999999</v>
          </cell>
          <cell r="G586">
            <v>891.35987999999998</v>
          </cell>
          <cell r="H586">
            <v>303.0623592</v>
          </cell>
          <cell r="I586">
            <v>1194.4222391999999</v>
          </cell>
          <cell r="J586">
            <v>179.16333587999998</v>
          </cell>
          <cell r="K586">
            <v>1373.5855750799999</v>
          </cell>
          <cell r="L586">
            <v>1648.3026900959999</v>
          </cell>
          <cell r="M586">
            <v>1305</v>
          </cell>
          <cell r="N586"/>
          <cell r="O586">
            <v>14.775725593667547</v>
          </cell>
        </row>
        <row r="587">
          <cell r="A587">
            <v>60000782</v>
          </cell>
          <cell r="B587" t="str">
            <v>Определение натрия в водах (ААС методом)</v>
          </cell>
          <cell r="C587">
            <v>1005</v>
          </cell>
          <cell r="D587">
            <v>2</v>
          </cell>
          <cell r="E587">
            <v>744.79607999999996</v>
          </cell>
          <cell r="F587">
            <v>146.625</v>
          </cell>
          <cell r="G587">
            <v>891.42107999999996</v>
          </cell>
          <cell r="H587">
            <v>303.08316719999999</v>
          </cell>
          <cell r="I587">
            <v>1194.5042472</v>
          </cell>
          <cell r="J587">
            <v>179.17563708</v>
          </cell>
          <cell r="K587">
            <v>1373.6798842799999</v>
          </cell>
          <cell r="L587">
            <v>1648.4158611359999</v>
          </cell>
          <cell r="M587">
            <v>1155</v>
          </cell>
          <cell r="N587"/>
          <cell r="O587">
            <v>14.925373134328357</v>
          </cell>
        </row>
        <row r="588">
          <cell r="A588">
            <v>60000783</v>
          </cell>
          <cell r="B588" t="str">
            <v>Определение магния в водах (ААС методом)</v>
          </cell>
          <cell r="C588">
            <v>951</v>
          </cell>
          <cell r="D588">
            <v>2</v>
          </cell>
          <cell r="E588">
            <v>744.79607999999996</v>
          </cell>
          <cell r="F588">
            <v>108.09960000000001</v>
          </cell>
          <cell r="G588">
            <v>852.89567999999997</v>
          </cell>
          <cell r="H588">
            <v>289.98453119999999</v>
          </cell>
          <cell r="I588">
            <v>1142.8802111999998</v>
          </cell>
          <cell r="J588">
            <v>171.43203167999997</v>
          </cell>
          <cell r="K588">
            <v>1314.3122428799998</v>
          </cell>
          <cell r="L588">
            <v>1577.1746914559997</v>
          </cell>
          <cell r="M588">
            <v>1092</v>
          </cell>
          <cell r="N588"/>
          <cell r="O588">
            <v>14.826498422712934</v>
          </cell>
        </row>
        <row r="589">
          <cell r="A589">
            <v>60000784</v>
          </cell>
          <cell r="B589" t="str">
            <v>Определение кальция в водах (ААС методом)</v>
          </cell>
          <cell r="C589">
            <v>951</v>
          </cell>
          <cell r="D589">
            <v>2</v>
          </cell>
          <cell r="E589">
            <v>744.79607999999996</v>
          </cell>
          <cell r="F589">
            <v>108.09960000000001</v>
          </cell>
          <cell r="G589">
            <v>852.89567999999997</v>
          </cell>
          <cell r="H589">
            <v>289.98453119999999</v>
          </cell>
          <cell r="I589">
            <v>1142.8802111999998</v>
          </cell>
          <cell r="J589">
            <v>171.43203167999997</v>
          </cell>
          <cell r="K589">
            <v>1314.3122428799998</v>
          </cell>
          <cell r="L589">
            <v>1577.1746914559997</v>
          </cell>
          <cell r="M589">
            <v>1092</v>
          </cell>
          <cell r="N589"/>
          <cell r="O589">
            <v>14.826498422712934</v>
          </cell>
        </row>
        <row r="590">
          <cell r="A590">
            <v>60000785</v>
          </cell>
          <cell r="B590" t="str">
            <v>Определение хрома в водах (ААС методом)</v>
          </cell>
          <cell r="C590">
            <v>1137</v>
          </cell>
          <cell r="D590">
            <v>2</v>
          </cell>
          <cell r="E590">
            <v>744.79607999999996</v>
          </cell>
          <cell r="F590">
            <v>108.09960000000001</v>
          </cell>
          <cell r="G590">
            <v>852.89567999999997</v>
          </cell>
          <cell r="H590">
            <v>289.98453119999999</v>
          </cell>
          <cell r="I590">
            <v>1142.8802111999998</v>
          </cell>
          <cell r="J590">
            <v>171.43203167999997</v>
          </cell>
          <cell r="K590">
            <v>1314.3122428799998</v>
          </cell>
          <cell r="L590">
            <v>1577.1746914559997</v>
          </cell>
          <cell r="M590">
            <v>1305</v>
          </cell>
          <cell r="N590"/>
          <cell r="O590">
            <v>14.775725593667547</v>
          </cell>
        </row>
        <row r="591">
          <cell r="A591">
            <v>60000100</v>
          </cell>
          <cell r="B591" t="str">
            <v>Хлор остаточный общий в питьевой воде, воде расфасованной в емкости</v>
          </cell>
          <cell r="C591">
            <v>696</v>
          </cell>
          <cell r="D591">
            <v>0.92</v>
          </cell>
          <cell r="E591">
            <v>342.60619680000002</v>
          </cell>
          <cell r="F591">
            <v>127.28580000000001</v>
          </cell>
          <cell r="G591">
            <v>469.89199680000002</v>
          </cell>
          <cell r="H591">
            <v>159.763278912</v>
          </cell>
          <cell r="I591">
            <v>629.65527571200005</v>
          </cell>
          <cell r="J591">
            <v>94.448291356799999</v>
          </cell>
          <cell r="K591">
            <v>724.10356706880009</v>
          </cell>
          <cell r="L591">
            <v>868.92428048256011</v>
          </cell>
          <cell r="M591">
            <v>798</v>
          </cell>
          <cell r="N591"/>
          <cell r="O591">
            <v>14.655172413793101</v>
          </cell>
        </row>
        <row r="592">
          <cell r="A592">
            <v>60000101</v>
          </cell>
          <cell r="B592" t="str">
            <v>Хлор остаточный связанный в питьевой воде, воде расфасованной в емкости, воды бассейнов</v>
          </cell>
          <cell r="C592">
            <v>1068</v>
          </cell>
          <cell r="D592">
            <v>0.92</v>
          </cell>
          <cell r="E592">
            <v>342.60619680000002</v>
          </cell>
          <cell r="F592">
            <v>229.4796</v>
          </cell>
          <cell r="G592">
            <v>572.08579680000003</v>
          </cell>
          <cell r="H592">
            <v>194.50917091200003</v>
          </cell>
          <cell r="I592">
            <v>766.59496771200008</v>
          </cell>
          <cell r="J592">
            <v>114.98924515680001</v>
          </cell>
          <cell r="K592">
            <v>881.58421286880014</v>
          </cell>
          <cell r="L592">
            <v>1057.9010554425602</v>
          </cell>
          <cell r="M592">
            <v>1227</v>
          </cell>
          <cell r="N592"/>
          <cell r="O592">
            <v>14.887640449438203</v>
          </cell>
        </row>
        <row r="593">
          <cell r="A593">
            <v>60000013</v>
          </cell>
          <cell r="B593" t="str">
            <v>Определение массовой концентрации сероводорода в питьевой воде и воде упакованной в емкости</v>
          </cell>
          <cell r="C593">
            <v>1731</v>
          </cell>
          <cell r="D593">
            <v>2.25</v>
          </cell>
          <cell r="E593">
            <v>837.89558999999997</v>
          </cell>
          <cell r="F593">
            <v>282.6114</v>
          </cell>
          <cell r="G593">
            <v>1120.5069899999999</v>
          </cell>
          <cell r="H593">
            <v>380.97237659999996</v>
          </cell>
          <cell r="I593">
            <v>1501.4793665999998</v>
          </cell>
          <cell r="J593">
            <v>225.22190498999996</v>
          </cell>
          <cell r="K593">
            <v>1726.7012715899998</v>
          </cell>
          <cell r="L593">
            <v>2072.0415259079996</v>
          </cell>
          <cell r="M593">
            <v>1989</v>
          </cell>
          <cell r="N593"/>
          <cell r="O593">
            <v>14.904679376083187</v>
          </cell>
        </row>
        <row r="594">
          <cell r="A594">
            <v>60001323</v>
          </cell>
          <cell r="B594" t="str">
            <v>Определение бис (2-этилгексил) фталата в воде питьевой, в том числе расфасованной в емкости</v>
          </cell>
          <cell r="C594">
            <v>1821</v>
          </cell>
          <cell r="D594">
            <v>4</v>
          </cell>
          <cell r="E594">
            <v>1489.5921599999999</v>
          </cell>
          <cell r="F594">
            <v>124.2666</v>
          </cell>
          <cell r="G594">
            <v>1613.8587599999998</v>
          </cell>
          <cell r="H594">
            <v>548.71197840000002</v>
          </cell>
          <cell r="I594">
            <v>2162.5707383999998</v>
          </cell>
          <cell r="J594">
            <v>324.38561075999996</v>
          </cell>
          <cell r="K594">
            <v>2486.9563491599997</v>
          </cell>
          <cell r="L594">
            <v>2984.3476189919998</v>
          </cell>
          <cell r="M594">
            <v>2094</v>
          </cell>
          <cell r="N594"/>
          <cell r="O594">
            <v>14.991762767710048</v>
          </cell>
        </row>
        <row r="595">
          <cell r="A595">
            <v>60000037</v>
          </cell>
          <cell r="B595" t="str">
            <v>Определение никеля в питьевой, сточной и минеральной воде методом ИВА</v>
          </cell>
          <cell r="C595">
            <v>393</v>
          </cell>
          <cell r="D595">
            <v>0.5</v>
          </cell>
          <cell r="E595">
            <v>186.19901999999999</v>
          </cell>
          <cell r="F595">
            <v>72.705600000000004</v>
          </cell>
          <cell r="G595">
            <v>258.90462000000002</v>
          </cell>
          <cell r="H595">
            <v>88.027570800000021</v>
          </cell>
          <cell r="I595">
            <v>346.93219080000006</v>
          </cell>
          <cell r="J595">
            <v>52.039828620000009</v>
          </cell>
          <cell r="K595">
            <v>398.97201942000004</v>
          </cell>
          <cell r="L595">
            <v>478.766423304</v>
          </cell>
          <cell r="M595">
            <v>450</v>
          </cell>
          <cell r="N595"/>
          <cell r="O595">
            <v>14.503816793893129</v>
          </cell>
        </row>
        <row r="596">
          <cell r="A596">
            <v>60000038</v>
          </cell>
          <cell r="B596" t="str">
            <v>Определение кобальта в питьевой, сточной и минеральной воде методом ИВА</v>
          </cell>
          <cell r="C596">
            <v>393</v>
          </cell>
          <cell r="D596">
            <v>0.5</v>
          </cell>
          <cell r="E596">
            <v>186.19901999999999</v>
          </cell>
          <cell r="F596">
            <v>72.705600000000004</v>
          </cell>
          <cell r="G596">
            <v>258.90462000000002</v>
          </cell>
          <cell r="H596">
            <v>88.027570800000021</v>
          </cell>
          <cell r="I596">
            <v>346.93219080000006</v>
          </cell>
          <cell r="J596">
            <v>52.039828620000009</v>
          </cell>
          <cell r="K596">
            <v>398.97201942000004</v>
          </cell>
          <cell r="L596">
            <v>478.766423304</v>
          </cell>
          <cell r="M596">
            <v>450</v>
          </cell>
          <cell r="N596"/>
          <cell r="O596">
            <v>14.503816793893129</v>
          </cell>
        </row>
        <row r="597">
          <cell r="A597">
            <v>60000153</v>
          </cell>
          <cell r="B597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597">
            <v>1074</v>
          </cell>
          <cell r="D597">
            <v>3</v>
          </cell>
          <cell r="E597">
            <v>1117.1941199999999</v>
          </cell>
          <cell r="F597">
            <v>95.23</v>
          </cell>
          <cell r="G597">
            <v>1212.4241199999999</v>
          </cell>
          <cell r="H597">
            <v>412.22420080000001</v>
          </cell>
          <cell r="I597">
            <v>1624.6483208</v>
          </cell>
          <cell r="J597">
            <v>243.69724811999998</v>
          </cell>
          <cell r="K597">
            <v>1868.34556892</v>
          </cell>
          <cell r="L597">
            <v>2242.0146827039998</v>
          </cell>
          <cell r="M597">
            <v>1233</v>
          </cell>
          <cell r="N597"/>
          <cell r="O597">
            <v>14.804469273743019</v>
          </cell>
        </row>
        <row r="598">
          <cell r="A598">
            <v>60000154</v>
          </cell>
          <cell r="B598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598">
            <v>1095</v>
          </cell>
          <cell r="D598">
            <v>3</v>
          </cell>
          <cell r="E598">
            <v>1117.1941199999999</v>
          </cell>
          <cell r="F598">
            <v>99.54</v>
          </cell>
          <cell r="G598">
            <v>1216.7341199999998</v>
          </cell>
          <cell r="H598">
            <v>413.68960079999999</v>
          </cell>
          <cell r="I598">
            <v>1630.4237208</v>
          </cell>
          <cell r="J598">
            <v>244.56355811999998</v>
          </cell>
          <cell r="K598">
            <v>1874.9872789199999</v>
          </cell>
          <cell r="L598">
            <v>2249.9847347039999</v>
          </cell>
          <cell r="M598">
            <v>1257</v>
          </cell>
          <cell r="N598"/>
          <cell r="O598">
            <v>14.794520547945206</v>
          </cell>
        </row>
        <row r="599">
          <cell r="A599">
            <v>60000800</v>
          </cell>
          <cell r="B599" t="str">
            <v>Определение сурьмы в водах методом ИВА</v>
          </cell>
          <cell r="C599">
            <v>393</v>
          </cell>
          <cell r="D599">
            <v>0.5</v>
          </cell>
          <cell r="E599">
            <v>186.19901999999999</v>
          </cell>
          <cell r="F599">
            <v>73</v>
          </cell>
          <cell r="G599">
            <v>259.19902000000002</v>
          </cell>
          <cell r="H599">
            <v>88.127666800000014</v>
          </cell>
          <cell r="I599">
            <v>347.32668680000006</v>
          </cell>
          <cell r="J599">
            <v>52.099003020000005</v>
          </cell>
          <cell r="K599">
            <v>399.42568982000006</v>
          </cell>
          <cell r="L599">
            <v>479.31082778400003</v>
          </cell>
          <cell r="M599">
            <v>450</v>
          </cell>
          <cell r="N599"/>
          <cell r="O599">
            <v>14.503816793893129</v>
          </cell>
        </row>
        <row r="600">
          <cell r="A600">
            <v>60000801</v>
          </cell>
          <cell r="B600" t="str">
            <v>Определение висмута в водах методом ИВА</v>
          </cell>
          <cell r="C600">
            <v>393</v>
          </cell>
          <cell r="D600">
            <v>0.5</v>
          </cell>
          <cell r="E600">
            <v>186.19901999999999</v>
          </cell>
          <cell r="F600">
            <v>73</v>
          </cell>
          <cell r="G600">
            <v>259.19902000000002</v>
          </cell>
          <cell r="H600">
            <v>88.127666800000014</v>
          </cell>
          <cell r="I600">
            <v>347.32668680000006</v>
          </cell>
          <cell r="J600">
            <v>52.099003020000005</v>
          </cell>
          <cell r="K600">
            <v>399.42568982000006</v>
          </cell>
          <cell r="L600">
            <v>479.31082778400003</v>
          </cell>
          <cell r="M600">
            <v>450</v>
          </cell>
          <cell r="N600"/>
          <cell r="O600">
            <v>14.503816793893129</v>
          </cell>
        </row>
        <row r="601">
          <cell r="A601" t="str">
            <v>4. Определение органолептических и химических показателей в минеральной воде</v>
          </cell>
          <cell r="B601"/>
          <cell r="C601"/>
          <cell r="D601"/>
          <cell r="E601"/>
          <cell r="F601"/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/>
          <cell r="N601"/>
          <cell r="O601"/>
        </row>
        <row r="602">
          <cell r="A602">
            <v>60001018</v>
          </cell>
          <cell r="B602" t="str">
            <v>Определение внешнего вида, прозрачности, цвета, запаха и вкуса в минеральной воде</v>
          </cell>
          <cell r="C602">
            <v>324</v>
          </cell>
          <cell r="D602">
            <v>1</v>
          </cell>
          <cell r="E602">
            <v>372.39803999999998</v>
          </cell>
          <cell r="F602">
            <v>0</v>
          </cell>
          <cell r="G602">
            <v>372.39803999999998</v>
          </cell>
          <cell r="H602">
            <v>126.6153336</v>
          </cell>
          <cell r="I602">
            <v>499.01337359999997</v>
          </cell>
          <cell r="J602">
            <v>74.852006039999992</v>
          </cell>
          <cell r="K602">
            <v>573.8653796399999</v>
          </cell>
          <cell r="L602">
            <v>688.63845556799981</v>
          </cell>
          <cell r="M602">
            <v>372</v>
          </cell>
          <cell r="N602"/>
          <cell r="O602">
            <v>14.814814814814813</v>
          </cell>
        </row>
        <row r="603">
          <cell r="A603">
            <v>60001019</v>
          </cell>
          <cell r="B603" t="str">
            <v>Определение гидрокарбонат-ионов в минеральной воде</v>
          </cell>
          <cell r="C603">
            <v>276</v>
          </cell>
          <cell r="D603">
            <v>0.42</v>
          </cell>
          <cell r="E603">
            <v>156.40717679999997</v>
          </cell>
          <cell r="F603">
            <v>40.871400000000001</v>
          </cell>
          <cell r="G603">
            <v>197.27857679999997</v>
          </cell>
          <cell r="H603">
            <v>67.07471611199999</v>
          </cell>
          <cell r="I603">
            <v>264.35329291199997</v>
          </cell>
          <cell r="J603">
            <v>39.652993936799994</v>
          </cell>
          <cell r="K603">
            <v>304.00628684879996</v>
          </cell>
          <cell r="L603">
            <v>364.80754421855994</v>
          </cell>
          <cell r="M603">
            <v>315</v>
          </cell>
          <cell r="N603"/>
          <cell r="O603">
            <v>14.130434782608695</v>
          </cell>
        </row>
        <row r="604">
          <cell r="A604">
            <v>60000433</v>
          </cell>
          <cell r="B604" t="str">
            <v>Определение рН  в минеральной воде</v>
          </cell>
          <cell r="C604">
            <v>240</v>
          </cell>
          <cell r="D604">
            <v>0.28999999999999998</v>
          </cell>
          <cell r="E604">
            <v>107.99543159999999</v>
          </cell>
          <cell r="F604">
            <v>42.095400000000005</v>
          </cell>
          <cell r="G604">
            <v>150.0908316</v>
          </cell>
          <cell r="H604">
            <v>51.030882744000003</v>
          </cell>
          <cell r="I604">
            <v>201.121714344</v>
          </cell>
          <cell r="J604">
            <v>30.168257151599999</v>
          </cell>
          <cell r="K604">
            <v>231.28997149559999</v>
          </cell>
          <cell r="L604">
            <v>277.54796579471997</v>
          </cell>
          <cell r="M604">
            <v>276</v>
          </cell>
          <cell r="N604"/>
          <cell r="O604">
            <v>15</v>
          </cell>
        </row>
        <row r="605">
          <cell r="A605">
            <v>60000434</v>
          </cell>
          <cell r="B605" t="str">
            <v>Определение окисляемости в минеральной воде</v>
          </cell>
          <cell r="C605">
            <v>372</v>
          </cell>
          <cell r="D605">
            <v>1</v>
          </cell>
          <cell r="E605">
            <v>372.39803999999998</v>
          </cell>
          <cell r="F605">
            <v>21.695399999999999</v>
          </cell>
          <cell r="G605">
            <v>394.09343999999999</v>
          </cell>
          <cell r="H605">
            <v>133.9917696</v>
          </cell>
          <cell r="I605">
            <v>528.08520959999998</v>
          </cell>
          <cell r="J605">
            <v>79.212781440000001</v>
          </cell>
          <cell r="K605">
            <v>607.29799103999994</v>
          </cell>
          <cell r="L605">
            <v>728.75758924799993</v>
          </cell>
          <cell r="M605">
            <v>426</v>
          </cell>
          <cell r="N605"/>
          <cell r="O605">
            <v>14.516129032258066</v>
          </cell>
        </row>
        <row r="606">
          <cell r="A606">
            <v>60000449</v>
          </cell>
          <cell r="B606" t="str">
            <v>Определение кальция в минеральной воде</v>
          </cell>
          <cell r="C606">
            <v>213</v>
          </cell>
          <cell r="D606">
            <v>0.67</v>
          </cell>
          <cell r="E606">
            <v>249.50668680000001</v>
          </cell>
          <cell r="F606">
            <v>1.8156000000000001</v>
          </cell>
          <cell r="G606">
            <v>251.3222868</v>
          </cell>
          <cell r="H606">
            <v>85.449577512000005</v>
          </cell>
          <cell r="I606">
            <v>336.77186431199999</v>
          </cell>
          <cell r="J606">
            <v>50.515779646799999</v>
          </cell>
          <cell r="K606">
            <v>387.2876439588</v>
          </cell>
          <cell r="L606">
            <v>464.74517275055996</v>
          </cell>
          <cell r="M606">
            <v>243</v>
          </cell>
          <cell r="N606"/>
          <cell r="O606">
            <v>14.084507042253522</v>
          </cell>
        </row>
        <row r="607">
          <cell r="A607">
            <v>60000450</v>
          </cell>
          <cell r="B607" t="str">
            <v>Определение магния в минеральной воде</v>
          </cell>
          <cell r="C607">
            <v>138</v>
          </cell>
          <cell r="D607">
            <v>0.67</v>
          </cell>
          <cell r="E607">
            <v>249.50668680000001</v>
          </cell>
          <cell r="F607">
            <v>0.35699999999999998</v>
          </cell>
          <cell r="G607">
            <v>249.86368680000001</v>
          </cell>
          <cell r="H607">
            <v>84.953653512000017</v>
          </cell>
          <cell r="I607">
            <v>334.81734031200006</v>
          </cell>
          <cell r="J607">
            <v>50.222601046800008</v>
          </cell>
          <cell r="K607">
            <v>385.03994135880009</v>
          </cell>
          <cell r="L607">
            <v>462.04792963056008</v>
          </cell>
          <cell r="M607">
            <v>156</v>
          </cell>
          <cell r="N607"/>
          <cell r="O607">
            <v>13.043478260869565</v>
          </cell>
        </row>
        <row r="608">
          <cell r="A608">
            <v>60000437</v>
          </cell>
          <cell r="B608" t="str">
            <v>Определение фтора в минеральной воде</v>
          </cell>
          <cell r="C608">
            <v>813</v>
          </cell>
          <cell r="D608">
            <v>2.4700000000000002</v>
          </cell>
          <cell r="E608">
            <v>919.8231588000001</v>
          </cell>
          <cell r="F608">
            <v>34.588200000000001</v>
          </cell>
          <cell r="G608">
            <v>954.41135880000013</v>
          </cell>
          <cell r="H608">
            <v>324.49986199200009</v>
          </cell>
          <cell r="I608">
            <v>1278.9112207920002</v>
          </cell>
          <cell r="J608">
            <v>191.83668311880004</v>
          </cell>
          <cell r="K608">
            <v>1470.7479039108002</v>
          </cell>
          <cell r="L608">
            <v>1764.8974846929602</v>
          </cell>
          <cell r="M608">
            <v>933</v>
          </cell>
          <cell r="N608"/>
          <cell r="O608">
            <v>14.760147601476014</v>
          </cell>
        </row>
        <row r="609">
          <cell r="A609">
            <v>60000438</v>
          </cell>
          <cell r="B609" t="str">
            <v>Определение железа в минеральной воде</v>
          </cell>
          <cell r="C609">
            <v>495</v>
          </cell>
          <cell r="D609">
            <v>1.17</v>
          </cell>
          <cell r="E609">
            <v>435.70570679999997</v>
          </cell>
          <cell r="F609">
            <v>34.1496</v>
          </cell>
          <cell r="G609">
            <v>469.85530679999999</v>
          </cell>
          <cell r="H609">
            <v>159.75080431200001</v>
          </cell>
          <cell r="I609">
            <v>629.60611111200001</v>
          </cell>
          <cell r="J609">
            <v>94.440916666799993</v>
          </cell>
          <cell r="K609">
            <v>724.04702777880004</v>
          </cell>
          <cell r="L609">
            <v>868.85643333456005</v>
          </cell>
          <cell r="M609">
            <v>567</v>
          </cell>
          <cell r="N609"/>
          <cell r="O609">
            <v>14.545454545454545</v>
          </cell>
        </row>
        <row r="610">
          <cell r="A610">
            <v>60000439</v>
          </cell>
          <cell r="B610" t="str">
            <v>Определение аммиака в минеральной воде</v>
          </cell>
          <cell r="C610">
            <v>228</v>
          </cell>
          <cell r="D610">
            <v>0.92</v>
          </cell>
          <cell r="E610">
            <v>342.60619680000002</v>
          </cell>
          <cell r="F610">
            <v>8.67</v>
          </cell>
          <cell r="G610">
            <v>351.27619680000004</v>
          </cell>
          <cell r="H610">
            <v>119.43390691200003</v>
          </cell>
          <cell r="I610">
            <v>470.71010371200009</v>
          </cell>
          <cell r="J610">
            <v>70.606515556800005</v>
          </cell>
          <cell r="K610">
            <v>541.31661926880008</v>
          </cell>
          <cell r="L610">
            <v>649.57994312256005</v>
          </cell>
          <cell r="M610">
            <v>261</v>
          </cell>
          <cell r="N610"/>
          <cell r="O610">
            <v>14.473684210526317</v>
          </cell>
        </row>
        <row r="611">
          <cell r="A611">
            <v>60000440</v>
          </cell>
          <cell r="B611" t="str">
            <v>Определение нитритов в минеральной воде</v>
          </cell>
          <cell r="C611">
            <v>228</v>
          </cell>
          <cell r="D611">
            <v>1.25</v>
          </cell>
          <cell r="E611">
            <v>465.49754999999999</v>
          </cell>
          <cell r="F611">
            <v>3.5700000000000003</v>
          </cell>
          <cell r="G611">
            <v>469.06754999999998</v>
          </cell>
          <cell r="H611">
            <v>159.482967</v>
          </cell>
          <cell r="I611">
            <v>628.55051700000001</v>
          </cell>
          <cell r="J611">
            <v>94.282577549999999</v>
          </cell>
          <cell r="K611">
            <v>722.83309455000006</v>
          </cell>
          <cell r="L611">
            <v>867.39971346000004</v>
          </cell>
          <cell r="M611">
            <v>261</v>
          </cell>
          <cell r="N611"/>
          <cell r="O611">
            <v>14.473684210526317</v>
          </cell>
        </row>
        <row r="612">
          <cell r="A612">
            <v>60000441</v>
          </cell>
          <cell r="B612" t="str">
            <v>Массовая концентрация нитратов в минеральной воде</v>
          </cell>
          <cell r="C612">
            <v>405</v>
          </cell>
          <cell r="D612">
            <v>2.0499999999999998</v>
          </cell>
          <cell r="E612">
            <v>763.41598199999987</v>
          </cell>
          <cell r="F612">
            <v>10.404</v>
          </cell>
          <cell r="G612">
            <v>773.81998199999987</v>
          </cell>
          <cell r="H612">
            <v>263.09879387999996</v>
          </cell>
          <cell r="I612">
            <v>1036.9187758799999</v>
          </cell>
          <cell r="J612">
            <v>155.53781638199999</v>
          </cell>
          <cell r="K612">
            <v>1192.456592262</v>
          </cell>
          <cell r="L612">
            <v>1430.9479107144</v>
          </cell>
          <cell r="M612">
            <v>465</v>
          </cell>
          <cell r="N612"/>
          <cell r="O612">
            <v>14.814814814814813</v>
          </cell>
        </row>
        <row r="613">
          <cell r="A613">
            <v>60000442</v>
          </cell>
          <cell r="B613" t="str">
            <v>Определение хлоридов в минеральной воде</v>
          </cell>
          <cell r="C613">
            <v>447</v>
          </cell>
          <cell r="D613">
            <v>1.08</v>
          </cell>
          <cell r="E613">
            <v>402.1898832</v>
          </cell>
          <cell r="F613">
            <v>43.288800000000002</v>
          </cell>
          <cell r="G613">
            <v>445.47868319999998</v>
          </cell>
          <cell r="H613">
            <v>151.46275228799999</v>
          </cell>
          <cell r="I613">
            <v>596.94143548800002</v>
          </cell>
          <cell r="J613">
            <v>89.541215323200007</v>
          </cell>
          <cell r="K613">
            <v>686.48265081120007</v>
          </cell>
          <cell r="L613">
            <v>823.77918097344002</v>
          </cell>
          <cell r="M613">
            <v>513</v>
          </cell>
          <cell r="N613"/>
          <cell r="O613">
            <v>14.76510067114094</v>
          </cell>
        </row>
        <row r="614">
          <cell r="A614">
            <v>60000451</v>
          </cell>
          <cell r="B614" t="str">
            <v>Определение суммы калия и натрия в минеральной  воде</v>
          </cell>
          <cell r="C614">
            <v>855</v>
          </cell>
          <cell r="D614">
            <v>1.5</v>
          </cell>
          <cell r="E614">
            <v>558.59705999999994</v>
          </cell>
          <cell r="F614">
            <v>104.4888</v>
          </cell>
          <cell r="G614">
            <v>663.08585999999991</v>
          </cell>
          <cell r="H614">
            <v>225.44919239999999</v>
          </cell>
          <cell r="I614">
            <v>888.53505239999993</v>
          </cell>
          <cell r="J614">
            <v>133.28025785999998</v>
          </cell>
          <cell r="K614">
            <v>1021.8153102599999</v>
          </cell>
          <cell r="L614">
            <v>1226.178372312</v>
          </cell>
          <cell r="M614">
            <v>981</v>
          </cell>
          <cell r="N614"/>
          <cell r="O614">
            <v>14.736842105263156</v>
          </cell>
        </row>
        <row r="615">
          <cell r="A615">
            <v>60000453</v>
          </cell>
          <cell r="B615" t="str">
            <v>Исследование минеральной  и питьевой воды, расфасованной в емкости, на углекислый газ</v>
          </cell>
          <cell r="C615">
            <v>447</v>
          </cell>
          <cell r="D615">
            <v>2</v>
          </cell>
          <cell r="E615">
            <v>744.79607999999996</v>
          </cell>
          <cell r="F615">
            <v>0</v>
          </cell>
          <cell r="G615">
            <v>744.79607999999996</v>
          </cell>
          <cell r="H615">
            <v>253.2306672</v>
          </cell>
          <cell r="I615">
            <v>998.02674719999993</v>
          </cell>
          <cell r="J615">
            <v>149.70401207999998</v>
          </cell>
          <cell r="K615">
            <v>1147.7307592799998</v>
          </cell>
          <cell r="L615">
            <v>1377.2769111359996</v>
          </cell>
          <cell r="M615">
            <v>513</v>
          </cell>
          <cell r="N615"/>
          <cell r="O615">
            <v>14.76510067114094</v>
          </cell>
        </row>
        <row r="616">
          <cell r="A616">
            <v>60000454</v>
          </cell>
          <cell r="B616" t="str">
            <v>Исследование минеральной и питьевой воды на серебро</v>
          </cell>
          <cell r="C616">
            <v>2469</v>
          </cell>
          <cell r="D616">
            <v>5</v>
          </cell>
          <cell r="E616">
            <v>1861.9902</v>
          </cell>
          <cell r="F616">
            <v>228.58199999999999</v>
          </cell>
          <cell r="G616">
            <v>2090.5722000000001</v>
          </cell>
          <cell r="H616">
            <v>710.79454800000008</v>
          </cell>
          <cell r="I616">
            <v>2801.3667480000004</v>
          </cell>
          <cell r="J616">
            <v>420.20501220000006</v>
          </cell>
          <cell r="K616">
            <v>3221.5717602000004</v>
          </cell>
          <cell r="L616">
            <v>3865.8861122400003</v>
          </cell>
          <cell r="M616">
            <v>2838</v>
          </cell>
          <cell r="N616"/>
          <cell r="O616">
            <v>14.945321992709598</v>
          </cell>
        </row>
        <row r="617">
          <cell r="A617">
            <v>60000457</v>
          </cell>
          <cell r="B617" t="str">
            <v xml:space="preserve">Определение общей минерализации </v>
          </cell>
          <cell r="C617">
            <v>2013</v>
          </cell>
          <cell r="D617">
            <v>6.58</v>
          </cell>
          <cell r="E617">
            <v>2450.3791031999999</v>
          </cell>
          <cell r="F617">
            <v>30.803999999999998</v>
          </cell>
          <cell r="G617">
            <v>2481.1831032</v>
          </cell>
          <cell r="H617">
            <v>843.60225508800011</v>
          </cell>
          <cell r="I617">
            <v>3324.7853582880002</v>
          </cell>
          <cell r="J617">
            <v>498.71780374320002</v>
          </cell>
          <cell r="K617">
            <v>3823.5031620312002</v>
          </cell>
          <cell r="L617">
            <v>4588.2037944374397</v>
          </cell>
          <cell r="M617">
            <v>2313</v>
          </cell>
          <cell r="N617"/>
          <cell r="O617">
            <v>14.903129657228018</v>
          </cell>
        </row>
        <row r="618">
          <cell r="A618">
            <v>60000443</v>
          </cell>
          <cell r="B618" t="str">
            <v>Определение сульфатов в минеральной воде</v>
          </cell>
          <cell r="C618">
            <v>573</v>
          </cell>
          <cell r="D618">
            <v>4.33</v>
          </cell>
          <cell r="E618">
            <v>1612.4835132000001</v>
          </cell>
          <cell r="F618">
            <v>23.378400000000003</v>
          </cell>
          <cell r="G618">
            <v>1635.8619132000001</v>
          </cell>
          <cell r="H618">
            <v>556.19305048800004</v>
          </cell>
          <cell r="I618">
            <v>2192.054963688</v>
          </cell>
          <cell r="J618">
            <v>328.80824455319998</v>
          </cell>
          <cell r="K618">
            <v>2520.8632082412</v>
          </cell>
          <cell r="L618">
            <v>3025.0358498894398</v>
          </cell>
          <cell r="M618">
            <v>657</v>
          </cell>
          <cell r="N618"/>
          <cell r="O618">
            <v>14.659685863874344</v>
          </cell>
        </row>
        <row r="619">
          <cell r="A619">
            <v>60000445</v>
          </cell>
          <cell r="B619" t="str">
            <v>Определение мышьяка в минеральной воде</v>
          </cell>
          <cell r="C619">
            <v>690</v>
          </cell>
          <cell r="D619">
            <v>3.25</v>
          </cell>
          <cell r="E619">
            <v>1210.2936299999999</v>
          </cell>
          <cell r="F619">
            <v>15.728400000000001</v>
          </cell>
          <cell r="G619">
            <v>1226.0220299999999</v>
          </cell>
          <cell r="H619">
            <v>416.84749019999998</v>
          </cell>
          <cell r="I619">
            <v>1642.8695201999999</v>
          </cell>
          <cell r="J619">
            <v>246.43042802999997</v>
          </cell>
          <cell r="K619">
            <v>1889.2999482299999</v>
          </cell>
          <cell r="L619">
            <v>2267.1599378759997</v>
          </cell>
          <cell r="M619">
            <v>792</v>
          </cell>
          <cell r="N619"/>
          <cell r="O619">
            <v>14.782608695652174</v>
          </cell>
        </row>
        <row r="620">
          <cell r="A620">
            <v>60000446</v>
          </cell>
          <cell r="B620" t="str">
            <v>Определение  меди, цинка, свинца, кадмия  в минеральной воде (1 элемент)</v>
          </cell>
          <cell r="C620">
            <v>1035</v>
          </cell>
          <cell r="D620">
            <v>4</v>
          </cell>
          <cell r="E620">
            <v>1489.5921599999999</v>
          </cell>
          <cell r="F620">
            <v>15.463200000000001</v>
          </cell>
          <cell r="G620">
            <v>1505.0553599999998</v>
          </cell>
          <cell r="H620">
            <v>511.71882239999997</v>
          </cell>
          <cell r="I620">
            <v>2016.7741823999997</v>
          </cell>
          <cell r="J620">
            <v>302.51612735999993</v>
          </cell>
          <cell r="K620">
            <v>2319.2903097599997</v>
          </cell>
          <cell r="L620">
            <v>2783.1483717119995</v>
          </cell>
          <cell r="M620">
            <v>1188</v>
          </cell>
          <cell r="N620"/>
          <cell r="O620">
            <v>14.782608695652174</v>
          </cell>
        </row>
        <row r="621">
          <cell r="A621">
            <v>60000447</v>
          </cell>
          <cell r="B621" t="str">
            <v>Определение никеля в минеральной воде атомно-абсорбционным методом</v>
          </cell>
          <cell r="C621">
            <v>744</v>
          </cell>
          <cell r="D621">
            <v>1</v>
          </cell>
          <cell r="E621">
            <v>372.39803999999998</v>
          </cell>
          <cell r="F621">
            <v>106.20240000000001</v>
          </cell>
          <cell r="G621">
            <v>478.60043999999999</v>
          </cell>
          <cell r="H621">
            <v>162.7241496</v>
          </cell>
          <cell r="I621">
            <v>641.32458959999997</v>
          </cell>
          <cell r="J621">
            <v>96.198688439999998</v>
          </cell>
          <cell r="K621">
            <v>737.52327803999992</v>
          </cell>
          <cell r="L621">
            <v>885.02793364799993</v>
          </cell>
          <cell r="M621">
            <v>855</v>
          </cell>
          <cell r="N621"/>
          <cell r="O621">
            <v>14.919354838709678</v>
          </cell>
        </row>
        <row r="622">
          <cell r="A622">
            <v>60000448</v>
          </cell>
          <cell r="B622" t="str">
            <v>Определение кобальта в минеральной воде атомно-абсорбционным методом</v>
          </cell>
          <cell r="C622">
            <v>744</v>
          </cell>
          <cell r="D622">
            <v>1</v>
          </cell>
          <cell r="E622">
            <v>372.39803999999998</v>
          </cell>
          <cell r="F622">
            <v>106.20240000000001</v>
          </cell>
          <cell r="G622">
            <v>478.60043999999999</v>
          </cell>
          <cell r="H622">
            <v>162.7241496</v>
          </cell>
          <cell r="I622">
            <v>641.32458959999997</v>
          </cell>
          <cell r="J622">
            <v>96.198688439999998</v>
          </cell>
          <cell r="K622">
            <v>737.52327803999992</v>
          </cell>
          <cell r="L622">
            <v>885.02793364799993</v>
          </cell>
          <cell r="M622">
            <v>855</v>
          </cell>
          <cell r="N622"/>
          <cell r="O622">
            <v>14.919354838709678</v>
          </cell>
        </row>
        <row r="623">
          <cell r="A623">
            <v>60000444</v>
          </cell>
          <cell r="B623" t="str">
            <v>Определение ртути в минеральной воде</v>
          </cell>
          <cell r="C623">
            <v>792</v>
          </cell>
          <cell r="D623">
            <v>2.42</v>
          </cell>
          <cell r="E623">
            <v>901.20325679999996</v>
          </cell>
          <cell r="F623">
            <v>20.4816</v>
          </cell>
          <cell r="G623">
            <v>921.68485679999992</v>
          </cell>
          <cell r="H623">
            <v>313.37285131200002</v>
          </cell>
          <cell r="I623">
            <v>1235.057708112</v>
          </cell>
          <cell r="J623">
            <v>185.25865621680001</v>
          </cell>
          <cell r="K623">
            <v>1420.3163643288001</v>
          </cell>
          <cell r="L623">
            <v>1704.37963719456</v>
          </cell>
          <cell r="M623">
            <v>909</v>
          </cell>
          <cell r="N623"/>
          <cell r="O623">
            <v>14.772727272727273</v>
          </cell>
        </row>
        <row r="624">
          <cell r="A624">
            <v>60000663</v>
          </cell>
          <cell r="B624" t="str">
            <v>Определение температуры воды</v>
          </cell>
          <cell r="C624">
            <v>228</v>
          </cell>
          <cell r="D624">
            <v>0.45</v>
          </cell>
          <cell r="E624">
            <v>167.57911800000002</v>
          </cell>
          <cell r="F624">
            <v>20.4816</v>
          </cell>
          <cell r="G624">
            <v>188.06071800000001</v>
          </cell>
          <cell r="H624">
            <v>63.940644120000009</v>
          </cell>
          <cell r="I624">
            <v>252.00136212000001</v>
          </cell>
          <cell r="J624">
            <v>37.800204317999999</v>
          </cell>
          <cell r="K624">
            <v>289.80156643800001</v>
          </cell>
          <cell r="L624">
            <v>347.76187972560001</v>
          </cell>
          <cell r="M624">
            <v>261</v>
          </cell>
          <cell r="N624"/>
          <cell r="O624">
            <v>14.473684210526317</v>
          </cell>
        </row>
        <row r="625">
          <cell r="A625">
            <v>60001008</v>
          </cell>
          <cell r="B625" t="str">
            <v>Измерение массовой концентрации формальдегида в воде</v>
          </cell>
          <cell r="C625">
            <v>1440</v>
          </cell>
          <cell r="D625">
            <v>3.3</v>
          </cell>
          <cell r="E625">
            <v>1228.9135319999998</v>
          </cell>
          <cell r="F625">
            <v>278.10300000000001</v>
          </cell>
          <cell r="G625">
            <v>1507.0165319999999</v>
          </cell>
          <cell r="H625">
            <v>512.38562088000003</v>
          </cell>
          <cell r="I625">
            <v>2019.4021528799999</v>
          </cell>
          <cell r="J625">
            <v>302.91032293199999</v>
          </cell>
          <cell r="K625">
            <v>2322.3124758119998</v>
          </cell>
          <cell r="L625">
            <v>2786.7749709743998</v>
          </cell>
          <cell r="M625">
            <v>1656</v>
          </cell>
          <cell r="N625"/>
          <cell r="O625">
            <v>15</v>
          </cell>
        </row>
        <row r="626">
          <cell r="A626" t="str">
            <v>5. Определение химических показателей сточных вод (без очистки)</v>
          </cell>
          <cell r="B626"/>
          <cell r="C626"/>
          <cell r="D626"/>
          <cell r="E626"/>
          <cell r="F626"/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/>
          <cell r="N626"/>
          <cell r="O626"/>
        </row>
        <row r="627">
          <cell r="A627">
            <v>60000338</v>
          </cell>
          <cell r="B627" t="str">
            <v>Определение рН сточной воды.</v>
          </cell>
          <cell r="C627">
            <v>246</v>
          </cell>
          <cell r="D627">
            <v>0.28999999999999998</v>
          </cell>
          <cell r="E627">
            <v>107.99543159999999</v>
          </cell>
          <cell r="F627">
            <v>44.798400000000001</v>
          </cell>
          <cell r="G627">
            <v>152.79383159999998</v>
          </cell>
          <cell r="H627">
            <v>51.949902743999992</v>
          </cell>
          <cell r="I627">
            <v>204.74373434399996</v>
          </cell>
          <cell r="J627">
            <v>30.711560151599993</v>
          </cell>
          <cell r="K627">
            <v>235.45529449559996</v>
          </cell>
          <cell r="L627">
            <v>282.54635339471992</v>
          </cell>
          <cell r="M627">
            <v>282</v>
          </cell>
          <cell r="N627"/>
          <cell r="O627">
            <v>14.634146341463413</v>
          </cell>
        </row>
        <row r="628">
          <cell r="A628">
            <v>60000339</v>
          </cell>
          <cell r="B628" t="str">
            <v>Определение сухого остатка сточной воды.</v>
          </cell>
          <cell r="C628">
            <v>708</v>
          </cell>
          <cell r="D628">
            <v>4.08</v>
          </cell>
          <cell r="E628">
            <v>1519.3840031999998</v>
          </cell>
          <cell r="F628">
            <v>12.0054</v>
          </cell>
          <cell r="G628">
            <v>1531.3894031999998</v>
          </cell>
          <cell r="H628">
            <v>520.67239708800003</v>
          </cell>
          <cell r="I628">
            <v>2052.0618002880001</v>
          </cell>
          <cell r="J628">
            <v>307.8092700432</v>
          </cell>
          <cell r="K628">
            <v>2359.8710703311999</v>
          </cell>
          <cell r="L628">
            <v>2831.8452843974396</v>
          </cell>
          <cell r="M628">
            <v>813</v>
          </cell>
          <cell r="N628"/>
          <cell r="O628">
            <v>14.83050847457627</v>
          </cell>
        </row>
        <row r="629">
          <cell r="A629">
            <v>60000340</v>
          </cell>
          <cell r="B629" t="str">
            <v>Определение железа общего в сточной воде.</v>
          </cell>
          <cell r="C629">
            <v>861</v>
          </cell>
          <cell r="D629">
            <v>1.17</v>
          </cell>
          <cell r="E629">
            <v>435.70570679999997</v>
          </cell>
          <cell r="F629">
            <v>117.1878</v>
          </cell>
          <cell r="G629">
            <v>552.89350679999995</v>
          </cell>
          <cell r="H629">
            <v>187.98379231199999</v>
          </cell>
          <cell r="I629">
            <v>740.87729911199995</v>
          </cell>
          <cell r="J629">
            <v>111.13159486679999</v>
          </cell>
          <cell r="K629">
            <v>852.00889397879996</v>
          </cell>
          <cell r="L629">
            <v>1022.4106727745599</v>
          </cell>
          <cell r="M629">
            <v>990</v>
          </cell>
          <cell r="N629"/>
          <cell r="O629">
            <v>14.982578397212542</v>
          </cell>
        </row>
        <row r="630">
          <cell r="A630">
            <v>60000341</v>
          </cell>
          <cell r="B630" t="str">
            <v>Определение аммиака в сточной воде.</v>
          </cell>
          <cell r="C630">
            <v>1668</v>
          </cell>
          <cell r="D630">
            <v>0.92</v>
          </cell>
          <cell r="E630">
            <v>342.60619680000002</v>
          </cell>
          <cell r="F630">
            <v>358.1628</v>
          </cell>
          <cell r="G630">
            <v>700.76899679999997</v>
          </cell>
          <cell r="H630">
            <v>238.26145891199999</v>
          </cell>
          <cell r="I630">
            <v>939.03045571199993</v>
          </cell>
          <cell r="J630">
            <v>140.85456835679997</v>
          </cell>
          <cell r="K630">
            <v>1079.8850240687998</v>
          </cell>
          <cell r="L630">
            <v>1295.8620288825598</v>
          </cell>
          <cell r="M630">
            <v>1917</v>
          </cell>
          <cell r="N630"/>
          <cell r="O630">
            <v>14.928057553956833</v>
          </cell>
        </row>
        <row r="631">
          <cell r="A631">
            <v>60000342</v>
          </cell>
          <cell r="B631" t="str">
            <v>Определение нитритов в сточной воде.</v>
          </cell>
          <cell r="C631">
            <v>855</v>
          </cell>
          <cell r="D631">
            <v>1.25</v>
          </cell>
          <cell r="E631">
            <v>465.49754999999999</v>
          </cell>
          <cell r="F631">
            <v>107.11020000000001</v>
          </cell>
          <cell r="G631">
            <v>572.60775000000001</v>
          </cell>
          <cell r="H631">
            <v>194.68663500000002</v>
          </cell>
          <cell r="I631">
            <v>767.29438500000003</v>
          </cell>
          <cell r="J631">
            <v>115.09415775000001</v>
          </cell>
          <cell r="K631">
            <v>882.38854275000006</v>
          </cell>
          <cell r="L631">
            <v>1058.8662512999999</v>
          </cell>
          <cell r="M631">
            <v>981</v>
          </cell>
          <cell r="N631"/>
          <cell r="O631">
            <v>14.736842105263156</v>
          </cell>
        </row>
        <row r="632">
          <cell r="A632">
            <v>60000343</v>
          </cell>
          <cell r="B632" t="str">
            <v>Определение нитратов в сточной воде.</v>
          </cell>
          <cell r="C632">
            <v>957</v>
          </cell>
          <cell r="D632">
            <v>1.75</v>
          </cell>
          <cell r="E632">
            <v>651.69656999999995</v>
          </cell>
          <cell r="F632">
            <v>110.68020000000001</v>
          </cell>
          <cell r="G632">
            <v>762.37676999999996</v>
          </cell>
          <cell r="H632">
            <v>259.20810180000001</v>
          </cell>
          <cell r="I632">
            <v>1021.5848718</v>
          </cell>
          <cell r="J632">
            <v>153.23773076999998</v>
          </cell>
          <cell r="K632">
            <v>1174.8226025700001</v>
          </cell>
          <cell r="L632">
            <v>1409.7871230840001</v>
          </cell>
          <cell r="M632">
            <v>1098</v>
          </cell>
          <cell r="N632"/>
          <cell r="O632">
            <v>14.733542319749215</v>
          </cell>
        </row>
        <row r="633">
          <cell r="A633">
            <v>60000344</v>
          </cell>
          <cell r="B633" t="str">
            <v>Определение хлоридов в сточной воде.</v>
          </cell>
          <cell r="C633">
            <v>708</v>
          </cell>
          <cell r="D633">
            <v>1.08</v>
          </cell>
          <cell r="E633">
            <v>402.1898832</v>
          </cell>
          <cell r="F633">
            <v>107.79360000000001</v>
          </cell>
          <cell r="G633">
            <v>509.98348320000002</v>
          </cell>
          <cell r="H633">
            <v>173.39438428800003</v>
          </cell>
          <cell r="I633">
            <v>683.37786748799999</v>
          </cell>
          <cell r="J633">
            <v>102.5066801232</v>
          </cell>
          <cell r="K633">
            <v>785.88454761119999</v>
          </cell>
          <cell r="L633">
            <v>943.06145713343994</v>
          </cell>
          <cell r="M633">
            <v>813</v>
          </cell>
          <cell r="N633"/>
          <cell r="O633">
            <v>14.83050847457627</v>
          </cell>
        </row>
        <row r="634">
          <cell r="A634">
            <v>60000345</v>
          </cell>
          <cell r="B634" t="str">
            <v>Определение сульфатов в сточной воде.</v>
          </cell>
          <cell r="C634">
            <v>951</v>
          </cell>
          <cell r="D634">
            <v>4.33</v>
          </cell>
          <cell r="E634">
            <v>1612.4835132000001</v>
          </cell>
          <cell r="F634">
            <v>1.6218000000000001</v>
          </cell>
          <cell r="G634">
            <v>1614.1053132</v>
          </cell>
          <cell r="H634">
            <v>548.79580648800004</v>
          </cell>
          <cell r="I634">
            <v>2162.9011196880001</v>
          </cell>
          <cell r="J634">
            <v>324.43516795319999</v>
          </cell>
          <cell r="K634">
            <v>2487.3362876412002</v>
          </cell>
          <cell r="L634">
            <v>2984.80354516944</v>
          </cell>
          <cell r="M634">
            <v>1092</v>
          </cell>
          <cell r="N634"/>
          <cell r="O634">
            <v>14.826498422712934</v>
          </cell>
        </row>
        <row r="635">
          <cell r="A635">
            <v>60000346</v>
          </cell>
          <cell r="B635" t="str">
            <v>Определение нефтепродуктов в сточной воде</v>
          </cell>
          <cell r="C635">
            <v>1074</v>
          </cell>
          <cell r="D635">
            <v>2.83</v>
          </cell>
          <cell r="E635">
            <v>1053.8864532</v>
          </cell>
          <cell r="F635">
            <v>52.989000000000004</v>
          </cell>
          <cell r="G635">
            <v>1106.8754532</v>
          </cell>
          <cell r="H635">
            <v>376.33765408800002</v>
          </cell>
          <cell r="I635">
            <v>1483.2131072880002</v>
          </cell>
          <cell r="J635">
            <v>222.48196609320001</v>
          </cell>
          <cell r="K635">
            <v>1705.6950733812002</v>
          </cell>
          <cell r="L635">
            <v>2046.8340880574401</v>
          </cell>
          <cell r="M635">
            <v>1233</v>
          </cell>
          <cell r="N635"/>
          <cell r="O635">
            <v>14.804469273743019</v>
          </cell>
        </row>
        <row r="636">
          <cell r="A636">
            <v>60000347</v>
          </cell>
          <cell r="B636" t="str">
            <v xml:space="preserve">Определение массовой концентрации фенола (гидроксибензола) в сточной воде </v>
          </cell>
          <cell r="C636">
            <v>1593</v>
          </cell>
          <cell r="D636">
            <v>4.83</v>
          </cell>
          <cell r="E636">
            <v>1798.6825332000001</v>
          </cell>
          <cell r="F636">
            <v>49.164000000000001</v>
          </cell>
          <cell r="G636">
            <v>1847.8465332000001</v>
          </cell>
          <cell r="H636">
            <v>628.26782128800005</v>
          </cell>
          <cell r="I636">
            <v>2476.1143544880001</v>
          </cell>
          <cell r="J636">
            <v>371.41715317320001</v>
          </cell>
          <cell r="K636">
            <v>2847.5315076612001</v>
          </cell>
          <cell r="L636">
            <v>3417.0378091934399</v>
          </cell>
          <cell r="M636">
            <v>1830</v>
          </cell>
          <cell r="N636"/>
          <cell r="O636">
            <v>14.87758945386064</v>
          </cell>
        </row>
        <row r="637">
          <cell r="A637">
            <v>60000348</v>
          </cell>
          <cell r="B637" t="str">
            <v>Определение цианидов в сточной воде</v>
          </cell>
          <cell r="C637">
            <v>1710</v>
          </cell>
          <cell r="D637">
            <v>1.63</v>
          </cell>
          <cell r="E637">
            <v>607.00880519999998</v>
          </cell>
          <cell r="F637">
            <v>383.02019999999999</v>
          </cell>
          <cell r="G637">
            <v>990.02900520000003</v>
          </cell>
          <cell r="H637">
            <v>336.60986176800003</v>
          </cell>
          <cell r="I637">
            <v>1326.638866968</v>
          </cell>
          <cell r="J637">
            <v>198.99583004519999</v>
          </cell>
          <cell r="K637">
            <v>1525.6346970131999</v>
          </cell>
          <cell r="L637">
            <v>1830.7616364158398</v>
          </cell>
          <cell r="M637">
            <v>1965</v>
          </cell>
          <cell r="N637"/>
          <cell r="O637">
            <v>14.912280701754385</v>
          </cell>
        </row>
        <row r="638">
          <cell r="A638">
            <v>60000349</v>
          </cell>
          <cell r="B638" t="str">
            <v>Определение хрома III, хрома общего в сточной воде</v>
          </cell>
          <cell r="C638">
            <v>474</v>
          </cell>
          <cell r="D638">
            <v>1.47</v>
          </cell>
          <cell r="E638">
            <v>547.42511879999995</v>
          </cell>
          <cell r="F638">
            <v>39.565800000000003</v>
          </cell>
          <cell r="G638">
            <v>586.99091879999992</v>
          </cell>
          <cell r="H638">
            <v>199.576912392</v>
          </cell>
          <cell r="I638">
            <v>786.56783119199986</v>
          </cell>
          <cell r="J638">
            <v>117.98517467879998</v>
          </cell>
          <cell r="K638">
            <v>904.55300587079978</v>
          </cell>
          <cell r="L638">
            <v>1085.4636070449596</v>
          </cell>
          <cell r="M638">
            <v>543</v>
          </cell>
          <cell r="N638"/>
          <cell r="O638">
            <v>14.556962025316455</v>
          </cell>
        </row>
        <row r="639">
          <cell r="A639">
            <v>60000350</v>
          </cell>
          <cell r="B639" t="str">
            <v xml:space="preserve">Определение хрома (+6) в сточной воде </v>
          </cell>
          <cell r="C639">
            <v>441</v>
          </cell>
          <cell r="D639">
            <v>1.47</v>
          </cell>
          <cell r="E639">
            <v>547.42511879999995</v>
          </cell>
          <cell r="F639">
            <v>25.693800000000003</v>
          </cell>
          <cell r="G639">
            <v>573.11891879999996</v>
          </cell>
          <cell r="H639">
            <v>194.86043239200001</v>
          </cell>
          <cell r="I639">
            <v>767.97935119199997</v>
          </cell>
          <cell r="J639">
            <v>115.19690267879999</v>
          </cell>
          <cell r="K639">
            <v>883.1762538708</v>
          </cell>
          <cell r="L639">
            <v>1059.81150464496</v>
          </cell>
          <cell r="M639">
            <v>507</v>
          </cell>
          <cell r="N639"/>
          <cell r="O639">
            <v>14.965986394557824</v>
          </cell>
        </row>
        <row r="640">
          <cell r="A640">
            <v>60000351</v>
          </cell>
          <cell r="B640" t="str">
            <v xml:space="preserve"> Определение меди цинка, свинца, кадмия  в сточной воде (1 элемент)</v>
          </cell>
          <cell r="C640">
            <v>1455</v>
          </cell>
          <cell r="D640">
            <v>4</v>
          </cell>
          <cell r="E640">
            <v>1489.5921599999999</v>
          </cell>
          <cell r="F640">
            <v>77.163000000000011</v>
          </cell>
          <cell r="G640">
            <v>1566.7551599999999</v>
          </cell>
          <cell r="H640">
            <v>532.69675440000003</v>
          </cell>
          <cell r="I640">
            <v>2099.4519144000001</v>
          </cell>
          <cell r="J640">
            <v>314.91778715999999</v>
          </cell>
          <cell r="K640">
            <v>2414.3697015600001</v>
          </cell>
          <cell r="L640">
            <v>2897.2436418719999</v>
          </cell>
          <cell r="M640">
            <v>1671</v>
          </cell>
          <cell r="N640"/>
          <cell r="O640">
            <v>14.845360824742269</v>
          </cell>
        </row>
        <row r="641">
          <cell r="A641">
            <v>60000352</v>
          </cell>
          <cell r="B641" t="str">
            <v xml:space="preserve">Определение никеля в сточной воде </v>
          </cell>
          <cell r="C641">
            <v>930</v>
          </cell>
          <cell r="D641">
            <v>3</v>
          </cell>
          <cell r="E641">
            <v>1117.1941199999999</v>
          </cell>
          <cell r="F641">
            <v>5.6609999999999996</v>
          </cell>
          <cell r="G641">
            <v>1122.8551199999999</v>
          </cell>
          <cell r="H641">
            <v>381.7707408</v>
          </cell>
          <cell r="I641">
            <v>1504.6258607999998</v>
          </cell>
          <cell r="J641">
            <v>225.69387911999996</v>
          </cell>
          <cell r="K641">
            <v>1730.3197399199998</v>
          </cell>
          <cell r="L641">
            <v>2076.3836879039995</v>
          </cell>
          <cell r="M641">
            <v>1068</v>
          </cell>
          <cell r="N641"/>
          <cell r="O641">
            <v>14.838709677419354</v>
          </cell>
        </row>
        <row r="642">
          <cell r="A642">
            <v>60000353</v>
          </cell>
          <cell r="B642" t="str">
            <v>Определение кобальта в сточной воде</v>
          </cell>
          <cell r="C642">
            <v>930</v>
          </cell>
          <cell r="D642">
            <v>3</v>
          </cell>
          <cell r="E642">
            <v>1117.1941199999999</v>
          </cell>
          <cell r="F642">
            <v>5.6609999999999996</v>
          </cell>
          <cell r="G642">
            <v>1122.8551199999999</v>
          </cell>
          <cell r="H642">
            <v>381.7707408</v>
          </cell>
          <cell r="I642">
            <v>1504.6258607999998</v>
          </cell>
          <cell r="J642">
            <v>225.69387911999996</v>
          </cell>
          <cell r="K642">
            <v>1730.3197399199998</v>
          </cell>
          <cell r="L642">
            <v>2076.3836879039995</v>
          </cell>
          <cell r="M642">
            <v>1068</v>
          </cell>
          <cell r="N642"/>
          <cell r="O642">
            <v>14.838709677419354</v>
          </cell>
        </row>
        <row r="643">
          <cell r="A643">
            <v>60000354</v>
          </cell>
          <cell r="B643" t="str">
            <v>Определение АПАВ в сточной воде</v>
          </cell>
          <cell r="C643">
            <v>915</v>
          </cell>
          <cell r="D643">
            <v>1.83</v>
          </cell>
          <cell r="E643">
            <v>681.48841320000008</v>
          </cell>
          <cell r="F643">
            <v>105.81479999999999</v>
          </cell>
          <cell r="G643">
            <v>787.30321320000007</v>
          </cell>
          <cell r="H643">
            <v>267.68309248800006</v>
          </cell>
          <cell r="I643">
            <v>1054.9863056880001</v>
          </cell>
          <cell r="J643">
            <v>158.24794585320001</v>
          </cell>
          <cell r="K643">
            <v>1213.2342515412001</v>
          </cell>
          <cell r="L643">
            <v>1455.88110184944</v>
          </cell>
          <cell r="M643">
            <v>1050</v>
          </cell>
          <cell r="N643"/>
          <cell r="O643">
            <v>14.754098360655737</v>
          </cell>
        </row>
        <row r="644">
          <cell r="A644">
            <v>60000355</v>
          </cell>
          <cell r="B644" t="str">
            <v xml:space="preserve">Определение ХПК в сточной воде </v>
          </cell>
          <cell r="C644">
            <v>1710</v>
          </cell>
          <cell r="D644">
            <v>3.67</v>
          </cell>
          <cell r="E644">
            <v>1366.7008068</v>
          </cell>
          <cell r="F644">
            <v>148.971</v>
          </cell>
          <cell r="G644">
            <v>1515.6718068</v>
          </cell>
          <cell r="H644">
            <v>515.32841431200006</v>
          </cell>
          <cell r="I644">
            <v>2031.000221112</v>
          </cell>
          <cell r="J644">
            <v>304.65003316679997</v>
          </cell>
          <cell r="K644">
            <v>2335.6502542787998</v>
          </cell>
          <cell r="L644">
            <v>2802.7803051345595</v>
          </cell>
          <cell r="M644">
            <v>1965</v>
          </cell>
          <cell r="N644"/>
          <cell r="O644">
            <v>14.912280701754385</v>
          </cell>
        </row>
        <row r="645">
          <cell r="A645">
            <v>60000357</v>
          </cell>
          <cell r="B645" t="str">
            <v xml:space="preserve">Определение БПК - 5 в сточной воде </v>
          </cell>
          <cell r="C645">
            <v>867</v>
          </cell>
          <cell r="D645">
            <v>1.63</v>
          </cell>
          <cell r="E645">
            <v>607.00880519999998</v>
          </cell>
          <cell r="F645">
            <v>143.96279999999999</v>
          </cell>
          <cell r="G645">
            <v>750.9716052</v>
          </cell>
          <cell r="H645">
            <v>255.33034576800003</v>
          </cell>
          <cell r="I645">
            <v>1006.301950968</v>
          </cell>
          <cell r="J645">
            <v>150.9452926452</v>
          </cell>
          <cell r="K645">
            <v>1157.2472436132</v>
          </cell>
          <cell r="L645">
            <v>1388.69669233584</v>
          </cell>
          <cell r="M645">
            <v>996</v>
          </cell>
          <cell r="N645"/>
          <cell r="O645">
            <v>14.878892733564014</v>
          </cell>
        </row>
        <row r="646">
          <cell r="A646">
            <v>60000358</v>
          </cell>
          <cell r="B646" t="str">
            <v xml:space="preserve">Определение взвешенных веществ в сточной воде </v>
          </cell>
          <cell r="C646">
            <v>924</v>
          </cell>
          <cell r="D646">
            <v>3</v>
          </cell>
          <cell r="E646">
            <v>1117.1941199999999</v>
          </cell>
          <cell r="F646">
            <v>0</v>
          </cell>
          <cell r="G646">
            <v>1117.1941199999999</v>
          </cell>
          <cell r="H646">
            <v>379.84600080000001</v>
          </cell>
          <cell r="I646">
            <v>1497.0401207999998</v>
          </cell>
          <cell r="J646">
            <v>224.55601811999998</v>
          </cell>
          <cell r="K646">
            <v>1721.5961389199997</v>
          </cell>
          <cell r="L646">
            <v>2065.9153667039996</v>
          </cell>
          <cell r="M646">
            <v>1062</v>
          </cell>
          <cell r="N646"/>
          <cell r="O646">
            <v>14.935064935064934</v>
          </cell>
        </row>
        <row r="647">
          <cell r="A647">
            <v>60000359</v>
          </cell>
          <cell r="B647" t="str">
            <v xml:space="preserve">Определение жира в сточной воде </v>
          </cell>
          <cell r="C647">
            <v>1185</v>
          </cell>
          <cell r="D647">
            <v>4.75</v>
          </cell>
          <cell r="E647">
            <v>1768.8906899999997</v>
          </cell>
          <cell r="F647">
            <v>87.566999999999993</v>
          </cell>
          <cell r="G647">
            <v>1856.4576899999997</v>
          </cell>
          <cell r="H647">
            <v>631.1956146</v>
          </cell>
          <cell r="I647">
            <v>2487.6533045999995</v>
          </cell>
          <cell r="J647">
            <v>373.1479956899999</v>
          </cell>
          <cell r="K647">
            <v>2860.8013002899993</v>
          </cell>
          <cell r="L647">
            <v>3432.9615603479992</v>
          </cell>
          <cell r="M647">
            <v>1362</v>
          </cell>
          <cell r="N647"/>
          <cell r="O647">
            <v>14.936708860759493</v>
          </cell>
        </row>
        <row r="648">
          <cell r="A648">
            <v>60000360</v>
          </cell>
          <cell r="B648" t="str">
            <v>Определение ртути в сточной воде</v>
          </cell>
          <cell r="C648">
            <v>1089</v>
          </cell>
          <cell r="D648">
            <v>2.72</v>
          </cell>
          <cell r="E648">
            <v>1012.9226688000001</v>
          </cell>
          <cell r="F648">
            <v>78.009600000000006</v>
          </cell>
          <cell r="G648">
            <v>1090.9322688000002</v>
          </cell>
          <cell r="H648">
            <v>370.91697139200011</v>
          </cell>
          <cell r="I648">
            <v>1461.8492401920003</v>
          </cell>
          <cell r="J648">
            <v>219.27738602880004</v>
          </cell>
          <cell r="K648">
            <v>1681.1266262208003</v>
          </cell>
          <cell r="L648">
            <v>2017.3519514649602</v>
          </cell>
          <cell r="M648">
            <v>1251</v>
          </cell>
          <cell r="N648"/>
          <cell r="O648">
            <v>14.87603305785124</v>
          </cell>
        </row>
        <row r="649">
          <cell r="A649">
            <v>60000361</v>
          </cell>
          <cell r="B649" t="str">
            <v>Определение фосфатов, полифосфатов в сточной воде</v>
          </cell>
          <cell r="C649">
            <v>1785</v>
          </cell>
          <cell r="D649">
            <v>2</v>
          </cell>
          <cell r="E649">
            <v>744.79607999999996</v>
          </cell>
          <cell r="F649">
            <v>317.59739999999999</v>
          </cell>
          <cell r="G649">
            <v>1062.39348</v>
          </cell>
          <cell r="H649">
            <v>361.21378320000002</v>
          </cell>
          <cell r="I649">
            <v>1423.6072632</v>
          </cell>
          <cell r="J649">
            <v>213.54108948000001</v>
          </cell>
          <cell r="K649">
            <v>1637.14835268</v>
          </cell>
          <cell r="L649">
            <v>1964.578023216</v>
          </cell>
          <cell r="M649">
            <v>2052</v>
          </cell>
          <cell r="N649"/>
          <cell r="O649">
            <v>14.957983193277311</v>
          </cell>
        </row>
        <row r="650">
          <cell r="A650">
            <v>60000362</v>
          </cell>
          <cell r="B650" t="str">
            <v>Определение марганца в сточной воде</v>
          </cell>
          <cell r="C650">
            <v>951</v>
          </cell>
          <cell r="D650">
            <v>4</v>
          </cell>
          <cell r="E650">
            <v>1489.5921599999999</v>
          </cell>
          <cell r="F650">
            <v>36.8628</v>
          </cell>
          <cell r="G650">
            <v>1526.45496</v>
          </cell>
          <cell r="H650">
            <v>518.99468640000009</v>
          </cell>
          <cell r="I650">
            <v>2045.4496464000001</v>
          </cell>
          <cell r="J650">
            <v>306.81744695999998</v>
          </cell>
          <cell r="K650">
            <v>2352.2670933600002</v>
          </cell>
          <cell r="L650">
            <v>2822.720512032</v>
          </cell>
          <cell r="M650">
            <v>1092</v>
          </cell>
          <cell r="N650"/>
          <cell r="O650">
            <v>14.826498422712934</v>
          </cell>
        </row>
        <row r="651">
          <cell r="A651">
            <v>60000363</v>
          </cell>
          <cell r="B651" t="str">
            <v>Определение стронция в сточной воде</v>
          </cell>
          <cell r="C651">
            <v>930</v>
          </cell>
          <cell r="D651">
            <v>3.42</v>
          </cell>
          <cell r="E651">
            <v>1273.6012968</v>
          </cell>
          <cell r="F651">
            <v>6.5177999999999994</v>
          </cell>
          <cell r="G651">
            <v>1280.1190968000001</v>
          </cell>
          <cell r="H651">
            <v>435.24049291200004</v>
          </cell>
          <cell r="I651">
            <v>1715.3595897120001</v>
          </cell>
          <cell r="J651">
            <v>257.30393845679998</v>
          </cell>
          <cell r="K651">
            <v>1972.6635281688</v>
          </cell>
          <cell r="L651">
            <v>2367.1962338025601</v>
          </cell>
          <cell r="M651">
            <v>1068</v>
          </cell>
          <cell r="N651"/>
          <cell r="O651">
            <v>14.838709677419354</v>
          </cell>
        </row>
        <row r="652">
          <cell r="A652">
            <v>60000660</v>
          </cell>
          <cell r="B652" t="str">
            <v>Определение алюминия в сточной воде</v>
          </cell>
          <cell r="C652">
            <v>1053</v>
          </cell>
          <cell r="D652">
            <v>4.78</v>
          </cell>
          <cell r="E652">
            <v>1780.0626312000002</v>
          </cell>
          <cell r="F652">
            <v>35.067600000000006</v>
          </cell>
          <cell r="G652">
            <v>1815.1302312000003</v>
          </cell>
          <cell r="H652">
            <v>617.14427860800015</v>
          </cell>
          <cell r="I652">
            <v>2432.2745098080004</v>
          </cell>
          <cell r="J652">
            <v>364.84117647120007</v>
          </cell>
          <cell r="K652">
            <v>2797.1156862792004</v>
          </cell>
          <cell r="L652">
            <v>3356.5388235350406</v>
          </cell>
          <cell r="M652">
            <v>1209</v>
          </cell>
          <cell r="N652"/>
          <cell r="O652">
            <v>14.814814814814813</v>
          </cell>
        </row>
        <row r="653">
          <cell r="A653" t="str">
            <v>6. Определение органолептических и химических показателей природной, сточной воды</v>
          </cell>
          <cell r="B653"/>
          <cell r="C653"/>
          <cell r="D653"/>
          <cell r="E653"/>
          <cell r="F653"/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/>
          <cell r="N653"/>
          <cell r="O653"/>
        </row>
        <row r="654">
          <cell r="A654">
            <v>60000458</v>
          </cell>
          <cell r="B654" t="str">
            <v>Определение запаха  природной, сточной воды при 60 град.</v>
          </cell>
          <cell r="C654">
            <v>84</v>
          </cell>
          <cell r="D654">
            <v>0.28999999999999998</v>
          </cell>
          <cell r="E654">
            <v>107.99543159999999</v>
          </cell>
          <cell r="F654">
            <v>0</v>
          </cell>
          <cell r="G654">
            <v>107.99543159999999</v>
          </cell>
          <cell r="H654">
            <v>36.718446743999998</v>
          </cell>
          <cell r="I654">
            <v>144.71387834399999</v>
          </cell>
          <cell r="J654">
            <v>21.707081751599997</v>
          </cell>
          <cell r="K654">
            <v>166.42096009559998</v>
          </cell>
          <cell r="L654">
            <v>199.70515211471997</v>
          </cell>
          <cell r="M654">
            <v>96</v>
          </cell>
          <cell r="N654"/>
          <cell r="O654">
            <v>14.285714285714285</v>
          </cell>
        </row>
        <row r="655">
          <cell r="A655">
            <v>60000459</v>
          </cell>
          <cell r="B655" t="str">
            <v>Определение запаха природной, сточной воды при 20 град.</v>
          </cell>
          <cell r="C655">
            <v>51</v>
          </cell>
          <cell r="D655">
            <v>0.21</v>
          </cell>
          <cell r="E655">
            <v>78.203588399999987</v>
          </cell>
          <cell r="F655">
            <v>0</v>
          </cell>
          <cell r="G655">
            <v>78.203588399999987</v>
          </cell>
          <cell r="H655">
            <v>26.589220055999998</v>
          </cell>
          <cell r="I655">
            <v>104.79280845599999</v>
          </cell>
          <cell r="J655">
            <v>15.718921268399997</v>
          </cell>
          <cell r="K655">
            <v>120.51172972439998</v>
          </cell>
          <cell r="L655">
            <v>144.61407566927997</v>
          </cell>
          <cell r="M655">
            <v>57</v>
          </cell>
          <cell r="N655"/>
          <cell r="O655">
            <v>11.76470588235294</v>
          </cell>
        </row>
        <row r="656">
          <cell r="A656">
            <v>60000460</v>
          </cell>
          <cell r="B656" t="str">
            <v>Определение  окраски природной, сточной воды</v>
          </cell>
          <cell r="C656">
            <v>69</v>
          </cell>
          <cell r="D656">
            <v>0.33</v>
          </cell>
          <cell r="E656">
            <v>122.89135320000001</v>
          </cell>
          <cell r="F656">
            <v>7.1400000000000005E-3</v>
          </cell>
          <cell r="G656">
            <v>122.89849320000002</v>
          </cell>
          <cell r="H656">
            <v>41.785487688000011</v>
          </cell>
          <cell r="I656">
            <v>164.68398088800004</v>
          </cell>
          <cell r="J656">
            <v>24.702597133200005</v>
          </cell>
          <cell r="K656">
            <v>189.38657802120005</v>
          </cell>
          <cell r="L656">
            <v>227.26389362544006</v>
          </cell>
          <cell r="M656">
            <v>78</v>
          </cell>
          <cell r="N656"/>
          <cell r="O656">
            <v>13.043478260869565</v>
          </cell>
        </row>
        <row r="657">
          <cell r="A657">
            <v>60000461</v>
          </cell>
          <cell r="B657" t="str">
            <v>Определение РН природной, сточной воды</v>
          </cell>
          <cell r="C657">
            <v>246</v>
          </cell>
          <cell r="D657">
            <v>0.28999999999999998</v>
          </cell>
          <cell r="E657">
            <v>107.99543159999999</v>
          </cell>
          <cell r="F657">
            <v>42.279000000000003</v>
          </cell>
          <cell r="G657">
            <v>150.27443159999999</v>
          </cell>
          <cell r="H657">
            <v>51.093306743999996</v>
          </cell>
          <cell r="I657">
            <v>201.36773834399997</v>
          </cell>
          <cell r="J657">
            <v>30.205160751599994</v>
          </cell>
          <cell r="K657">
            <v>231.57289909559998</v>
          </cell>
          <cell r="L657">
            <v>277.88747891471996</v>
          </cell>
          <cell r="M657">
            <v>282</v>
          </cell>
          <cell r="N657"/>
          <cell r="O657">
            <v>14.634146341463413</v>
          </cell>
        </row>
        <row r="658">
          <cell r="A658">
            <v>60000462</v>
          </cell>
          <cell r="B658" t="str">
            <v>Определение окисляемости природной, сточной воды</v>
          </cell>
          <cell r="C658">
            <v>543</v>
          </cell>
          <cell r="D658">
            <v>1.42</v>
          </cell>
          <cell r="E658">
            <v>528.80521680000004</v>
          </cell>
          <cell r="F658">
            <v>22.9194</v>
          </cell>
          <cell r="G658">
            <v>551.72461680000004</v>
          </cell>
          <cell r="H658">
            <v>187.58636971200002</v>
          </cell>
          <cell r="I658">
            <v>739.310986512</v>
          </cell>
          <cell r="J658">
            <v>110.8966479768</v>
          </cell>
          <cell r="K658">
            <v>850.20763448879995</v>
          </cell>
          <cell r="L658">
            <v>1020.2491613865599</v>
          </cell>
          <cell r="M658">
            <v>624</v>
          </cell>
          <cell r="N658"/>
          <cell r="O658">
            <v>14.917127071823206</v>
          </cell>
        </row>
        <row r="659">
          <cell r="A659">
            <v>60000463</v>
          </cell>
          <cell r="B659" t="str">
            <v>Определение сухого остатка природной, сточной воды</v>
          </cell>
          <cell r="C659">
            <v>531</v>
          </cell>
          <cell r="D659">
            <v>4.08</v>
          </cell>
          <cell r="E659">
            <v>1519.3840031999998</v>
          </cell>
          <cell r="F659">
            <v>1.0200000000000001E-2</v>
          </cell>
          <cell r="G659">
            <v>1519.3942031999998</v>
          </cell>
          <cell r="H659">
            <v>516.59402908799996</v>
          </cell>
          <cell r="I659">
            <v>2035.9882322879998</v>
          </cell>
          <cell r="J659">
            <v>305.39823484319999</v>
          </cell>
          <cell r="K659">
            <v>2341.3864671311999</v>
          </cell>
          <cell r="L659">
            <v>2809.6637605574397</v>
          </cell>
          <cell r="M659">
            <v>609</v>
          </cell>
          <cell r="N659"/>
          <cell r="O659">
            <v>14.689265536723164</v>
          </cell>
        </row>
        <row r="660">
          <cell r="A660">
            <v>60000464</v>
          </cell>
          <cell r="B660" t="str">
            <v>Определение железа в природной, сточной воде</v>
          </cell>
          <cell r="C660">
            <v>405</v>
          </cell>
          <cell r="D660">
            <v>1.17</v>
          </cell>
          <cell r="E660">
            <v>435.70570679999997</v>
          </cell>
          <cell r="F660">
            <v>21.909600000000001</v>
          </cell>
          <cell r="G660">
            <v>457.61530679999998</v>
          </cell>
          <cell r="H660">
            <v>155.58920431199999</v>
          </cell>
          <cell r="I660">
            <v>613.20451111199998</v>
          </cell>
          <cell r="J660">
            <v>91.980676666799994</v>
          </cell>
          <cell r="K660">
            <v>705.18518777880001</v>
          </cell>
          <cell r="L660">
            <v>846.22222533455999</v>
          </cell>
          <cell r="M660">
            <v>465</v>
          </cell>
          <cell r="N660"/>
          <cell r="O660">
            <v>14.814814814814813</v>
          </cell>
        </row>
        <row r="661">
          <cell r="A661">
            <v>60000465</v>
          </cell>
          <cell r="B661" t="str">
            <v>Определение аммиака в природной, сточной воде</v>
          </cell>
          <cell r="C661">
            <v>267</v>
          </cell>
          <cell r="D661">
            <v>0.92</v>
          </cell>
          <cell r="E661">
            <v>342.60619680000002</v>
          </cell>
          <cell r="F661">
            <v>20.257200000000001</v>
          </cell>
          <cell r="G661">
            <v>362.86339680000003</v>
          </cell>
          <cell r="H661">
            <v>123.37355491200002</v>
          </cell>
          <cell r="I661">
            <v>486.23695171200006</v>
          </cell>
          <cell r="J661">
            <v>72.935542756800004</v>
          </cell>
          <cell r="K661">
            <v>559.1724944688001</v>
          </cell>
          <cell r="L661">
            <v>671.00699336256014</v>
          </cell>
          <cell r="M661">
            <v>306</v>
          </cell>
          <cell r="N661"/>
          <cell r="O661">
            <v>14.606741573033707</v>
          </cell>
        </row>
        <row r="662">
          <cell r="A662">
            <v>60000466</v>
          </cell>
          <cell r="B662" t="str">
            <v>Определение нитритов в природной, сточной воде</v>
          </cell>
          <cell r="C662">
            <v>357</v>
          </cell>
          <cell r="D662">
            <v>1.25</v>
          </cell>
          <cell r="E662">
            <v>465.49754999999999</v>
          </cell>
          <cell r="F662">
            <v>3.5700000000000003</v>
          </cell>
          <cell r="G662">
            <v>469.06754999999998</v>
          </cell>
          <cell r="H662">
            <v>159.482967</v>
          </cell>
          <cell r="I662">
            <v>628.55051700000001</v>
          </cell>
          <cell r="J662">
            <v>94.282577549999999</v>
          </cell>
          <cell r="K662">
            <v>722.83309455000006</v>
          </cell>
          <cell r="L662">
            <v>867.39971346000004</v>
          </cell>
          <cell r="M662">
            <v>408</v>
          </cell>
          <cell r="N662"/>
          <cell r="O662">
            <v>14.285714285714285</v>
          </cell>
        </row>
        <row r="663">
          <cell r="A663">
            <v>60000467</v>
          </cell>
          <cell r="B663" t="str">
            <v>Определение нитратов в природной, сточной воде</v>
          </cell>
          <cell r="C663">
            <v>573</v>
          </cell>
          <cell r="D663">
            <v>1.75</v>
          </cell>
          <cell r="E663">
            <v>651.69656999999995</v>
          </cell>
          <cell r="F663">
            <v>2.6724000000000001</v>
          </cell>
          <cell r="G663">
            <v>654.36896999999999</v>
          </cell>
          <cell r="H663">
            <v>222.48544980000003</v>
          </cell>
          <cell r="I663">
            <v>876.85441979999996</v>
          </cell>
          <cell r="J663">
            <v>131.52816296999998</v>
          </cell>
          <cell r="K663">
            <v>1008.38258277</v>
          </cell>
          <cell r="L663">
            <v>1210.059099324</v>
          </cell>
          <cell r="M663">
            <v>657</v>
          </cell>
          <cell r="N663"/>
          <cell r="O663">
            <v>14.659685863874344</v>
          </cell>
        </row>
        <row r="664">
          <cell r="A664">
            <v>60000468</v>
          </cell>
          <cell r="B664" t="str">
            <v>Определение хлоридов в природной, сточной воде</v>
          </cell>
          <cell r="C664">
            <v>228</v>
          </cell>
          <cell r="D664">
            <v>1.08</v>
          </cell>
          <cell r="E664">
            <v>402.1898832</v>
          </cell>
          <cell r="F664">
            <v>2.0501999999999998</v>
          </cell>
          <cell r="G664">
            <v>404.24008320000002</v>
          </cell>
          <cell r="H664">
            <v>137.441628288</v>
          </cell>
          <cell r="I664">
            <v>541.68171148800002</v>
          </cell>
          <cell r="J664">
            <v>81.252256723200006</v>
          </cell>
          <cell r="K664">
            <v>622.93396821120007</v>
          </cell>
          <cell r="L664">
            <v>747.52076185344004</v>
          </cell>
          <cell r="M664">
            <v>261</v>
          </cell>
          <cell r="N664"/>
          <cell r="O664">
            <v>14.473684210526317</v>
          </cell>
        </row>
        <row r="665">
          <cell r="A665">
            <v>60000469</v>
          </cell>
          <cell r="B665" t="str">
            <v>Определение сульфатов в природной, сточной воде</v>
          </cell>
          <cell r="C665">
            <v>474</v>
          </cell>
          <cell r="D665">
            <v>4.33</v>
          </cell>
          <cell r="E665">
            <v>1612.4835132000001</v>
          </cell>
          <cell r="F665">
            <v>2.6724000000000001</v>
          </cell>
          <cell r="G665">
            <v>1615.1559132</v>
          </cell>
          <cell r="H665">
            <v>549.15301048800006</v>
          </cell>
          <cell r="I665">
            <v>2164.308923688</v>
          </cell>
          <cell r="J665">
            <v>324.6463385532</v>
          </cell>
          <cell r="K665">
            <v>2488.9552622412002</v>
          </cell>
          <cell r="L665">
            <v>2986.7463146894402</v>
          </cell>
          <cell r="M665">
            <v>543</v>
          </cell>
          <cell r="N665"/>
          <cell r="O665">
            <v>14.556962025316455</v>
          </cell>
        </row>
        <row r="666">
          <cell r="A666">
            <v>60000470</v>
          </cell>
          <cell r="B666" t="str">
            <v>Определение нефтепродуктов в природной, сточной воде</v>
          </cell>
          <cell r="C666">
            <v>1005</v>
          </cell>
          <cell r="D666">
            <v>2.83</v>
          </cell>
          <cell r="E666">
            <v>1053.8864532</v>
          </cell>
          <cell r="F666">
            <v>32.986800000000002</v>
          </cell>
          <cell r="G666">
            <v>1086.8732531999999</v>
          </cell>
          <cell r="H666">
            <v>369.53690608800002</v>
          </cell>
          <cell r="I666">
            <v>1456.4101592879999</v>
          </cell>
          <cell r="J666">
            <v>218.4615238932</v>
          </cell>
          <cell r="K666">
            <v>1674.8716831811998</v>
          </cell>
          <cell r="L666">
            <v>2009.8460198174398</v>
          </cell>
          <cell r="M666">
            <v>1155</v>
          </cell>
          <cell r="N666"/>
          <cell r="O666">
            <v>14.925373134328357</v>
          </cell>
        </row>
        <row r="667">
          <cell r="A667">
            <v>60000471</v>
          </cell>
          <cell r="B667" t="str">
            <v>Определение массовой концентрации фенола (гидроксибензола) в природной, сточной воде</v>
          </cell>
          <cell r="C667">
            <v>882</v>
          </cell>
          <cell r="D667">
            <v>4.83</v>
          </cell>
          <cell r="E667">
            <v>1798.6825332000001</v>
          </cell>
          <cell r="F667">
            <v>3.8148000000000004</v>
          </cell>
          <cell r="G667">
            <v>1802.4973332000002</v>
          </cell>
          <cell r="H667">
            <v>612.84909328800006</v>
          </cell>
          <cell r="I667">
            <v>2415.3464264880004</v>
          </cell>
          <cell r="J667">
            <v>362.30196397320003</v>
          </cell>
          <cell r="K667">
            <v>2777.6483904612005</v>
          </cell>
          <cell r="L667">
            <v>3333.1780685534404</v>
          </cell>
          <cell r="M667">
            <v>1014</v>
          </cell>
          <cell r="N667"/>
          <cell r="O667">
            <v>14.965986394557824</v>
          </cell>
        </row>
        <row r="668">
          <cell r="A668">
            <v>60000472</v>
          </cell>
          <cell r="B668" t="str">
            <v>Определение цианидов в природной, сточной воде</v>
          </cell>
          <cell r="C668">
            <v>750</v>
          </cell>
          <cell r="D668">
            <v>1.63</v>
          </cell>
          <cell r="E668">
            <v>607.00880519999998</v>
          </cell>
          <cell r="F668">
            <v>92.463000000000008</v>
          </cell>
          <cell r="G668">
            <v>699.47180519999995</v>
          </cell>
          <cell r="H668">
            <v>237.82041376800001</v>
          </cell>
          <cell r="I668">
            <v>937.29221896799993</v>
          </cell>
          <cell r="J668">
            <v>140.59383284519998</v>
          </cell>
          <cell r="K668">
            <v>1077.8860518131999</v>
          </cell>
          <cell r="L668">
            <v>1293.4632621758399</v>
          </cell>
          <cell r="M668">
            <v>861</v>
          </cell>
          <cell r="N668"/>
          <cell r="O668">
            <v>14.799999999999999</v>
          </cell>
        </row>
        <row r="669">
          <cell r="A669">
            <v>60000473</v>
          </cell>
          <cell r="B669" t="str">
            <v>Определение хрома в природной, сточной воде</v>
          </cell>
          <cell r="C669">
            <v>576</v>
          </cell>
          <cell r="D669">
            <v>1.47</v>
          </cell>
          <cell r="E669">
            <v>547.42511879999995</v>
          </cell>
          <cell r="F669">
            <v>65.708399999999997</v>
          </cell>
          <cell r="G669">
            <v>613.13351879999993</v>
          </cell>
          <cell r="H669">
            <v>208.465396392</v>
          </cell>
          <cell r="I669">
            <v>821.59891519199994</v>
          </cell>
          <cell r="J669">
            <v>123.23983727879998</v>
          </cell>
          <cell r="K669">
            <v>944.83875247079993</v>
          </cell>
          <cell r="L669">
            <v>1133.8065029649599</v>
          </cell>
          <cell r="M669">
            <v>660</v>
          </cell>
          <cell r="N669"/>
          <cell r="O669">
            <v>14.583333333333334</v>
          </cell>
        </row>
        <row r="670">
          <cell r="A670">
            <v>60000474</v>
          </cell>
          <cell r="B670" t="str">
            <v xml:space="preserve">Определение меди цинка, свинца, кадмия  в природной, сточной воде </v>
          </cell>
          <cell r="C670">
            <v>1089</v>
          </cell>
          <cell r="D670">
            <v>4</v>
          </cell>
          <cell r="E670">
            <v>1489.5921599999999</v>
          </cell>
          <cell r="F670">
            <v>15.147</v>
          </cell>
          <cell r="G670">
            <v>1504.7391599999999</v>
          </cell>
          <cell r="H670">
            <v>511.61131439999997</v>
          </cell>
          <cell r="I670">
            <v>2016.3504743999997</v>
          </cell>
          <cell r="J670">
            <v>302.45257115999993</v>
          </cell>
          <cell r="K670">
            <v>2318.8030455599996</v>
          </cell>
          <cell r="L670">
            <v>2782.5636546719993</v>
          </cell>
          <cell r="M670">
            <v>1251</v>
          </cell>
          <cell r="N670"/>
          <cell r="O670">
            <v>14.87603305785124</v>
          </cell>
        </row>
        <row r="671">
          <cell r="A671">
            <v>60000475</v>
          </cell>
          <cell r="B671" t="str">
            <v>Определение никеля в природной, сточной воде атомно-абсорбционным методом</v>
          </cell>
          <cell r="C671">
            <v>834</v>
          </cell>
          <cell r="D671">
            <v>1</v>
          </cell>
          <cell r="E671">
            <v>372.39803999999998</v>
          </cell>
          <cell r="F671">
            <v>147.00239999999999</v>
          </cell>
          <cell r="G671">
            <v>519.40044</v>
          </cell>
          <cell r="H671">
            <v>176.59614960000002</v>
          </cell>
          <cell r="I671">
            <v>695.99658959999999</v>
          </cell>
          <cell r="J671">
            <v>104.39948844</v>
          </cell>
          <cell r="K671">
            <v>800.39607804000002</v>
          </cell>
          <cell r="L671">
            <v>960.47529364799993</v>
          </cell>
          <cell r="M671">
            <v>957</v>
          </cell>
          <cell r="N671"/>
          <cell r="O671">
            <v>14.748201438848922</v>
          </cell>
        </row>
        <row r="672">
          <cell r="A672">
            <v>60000476</v>
          </cell>
          <cell r="B672" t="str">
            <v>Определение кобальта в природной, сточной воде атомно-абсорбционным методом</v>
          </cell>
          <cell r="C672">
            <v>834</v>
          </cell>
          <cell r="D672">
            <v>1</v>
          </cell>
          <cell r="E672">
            <v>372.39803999999998</v>
          </cell>
          <cell r="F672">
            <v>147.00239999999999</v>
          </cell>
          <cell r="G672">
            <v>519.40044</v>
          </cell>
          <cell r="H672">
            <v>176.59614960000002</v>
          </cell>
          <cell r="I672">
            <v>695.99658959999999</v>
          </cell>
          <cell r="J672">
            <v>104.39948844</v>
          </cell>
          <cell r="K672">
            <v>800.39607804000002</v>
          </cell>
          <cell r="L672">
            <v>960.47529364799993</v>
          </cell>
          <cell r="M672">
            <v>957</v>
          </cell>
          <cell r="N672"/>
          <cell r="O672">
            <v>14.748201438848922</v>
          </cell>
        </row>
        <row r="673">
          <cell r="A673">
            <v>60000477</v>
          </cell>
          <cell r="B673" t="str">
            <v>Определение АПАВ в природной, сточной воде</v>
          </cell>
          <cell r="C673">
            <v>669</v>
          </cell>
          <cell r="D673">
            <v>1.83</v>
          </cell>
          <cell r="E673">
            <v>681.48841320000008</v>
          </cell>
          <cell r="F673">
            <v>28.794600000000003</v>
          </cell>
          <cell r="G673">
            <v>710.28301320000014</v>
          </cell>
          <cell r="H673">
            <v>241.49622448800005</v>
          </cell>
          <cell r="I673">
            <v>951.77923768800019</v>
          </cell>
          <cell r="J673">
            <v>142.76688565320003</v>
          </cell>
          <cell r="K673">
            <v>1094.5461233412002</v>
          </cell>
          <cell r="L673">
            <v>1313.4553480094403</v>
          </cell>
          <cell r="M673">
            <v>768</v>
          </cell>
          <cell r="N673"/>
          <cell r="O673">
            <v>14.798206278026907</v>
          </cell>
        </row>
        <row r="674">
          <cell r="A674">
            <v>60000478</v>
          </cell>
          <cell r="B674" t="str">
            <v>Определение ХПК в природной, сточной воде</v>
          </cell>
          <cell r="C674">
            <v>951</v>
          </cell>
          <cell r="D674">
            <v>3.67</v>
          </cell>
          <cell r="E674">
            <v>1366.7008068</v>
          </cell>
          <cell r="F674">
            <v>11.883000000000001</v>
          </cell>
          <cell r="G674">
            <v>1378.5838068</v>
          </cell>
          <cell r="H674">
            <v>468.71849431200008</v>
          </cell>
          <cell r="I674">
            <v>1847.3023011120001</v>
          </cell>
          <cell r="J674">
            <v>277.09534516680003</v>
          </cell>
          <cell r="K674">
            <v>2124.3976462788</v>
          </cell>
          <cell r="L674">
            <v>2549.2771755345598</v>
          </cell>
          <cell r="M674">
            <v>1092</v>
          </cell>
          <cell r="N674"/>
          <cell r="O674">
            <v>14.826498422712934</v>
          </cell>
        </row>
        <row r="675">
          <cell r="A675">
            <v>60000479</v>
          </cell>
          <cell r="B675" t="str">
            <v>Определение БПК -5 в природной, сточной воде</v>
          </cell>
          <cell r="C675">
            <v>531</v>
          </cell>
          <cell r="D675">
            <v>1.63</v>
          </cell>
          <cell r="E675">
            <v>607.00880519999998</v>
          </cell>
          <cell r="F675">
            <v>34.078199999999995</v>
          </cell>
          <cell r="G675">
            <v>641.08700520000002</v>
          </cell>
          <cell r="H675">
            <v>217.96958176800001</v>
          </cell>
          <cell r="I675">
            <v>859.05658696800003</v>
          </cell>
          <cell r="J675">
            <v>128.8584880452</v>
          </cell>
          <cell r="K675">
            <v>987.91507501320007</v>
          </cell>
          <cell r="L675">
            <v>1185.49809001584</v>
          </cell>
          <cell r="M675">
            <v>609</v>
          </cell>
          <cell r="N675"/>
          <cell r="O675">
            <v>14.689265536723164</v>
          </cell>
        </row>
        <row r="676">
          <cell r="A676">
            <v>60000480</v>
          </cell>
          <cell r="B676" t="str">
            <v>Определение остаточного хлора в природной, сточной воде</v>
          </cell>
          <cell r="C676">
            <v>648</v>
          </cell>
          <cell r="D676">
            <v>0.92</v>
          </cell>
          <cell r="E676">
            <v>342.60619680000002</v>
          </cell>
          <cell r="F676">
            <v>105.27419999999999</v>
          </cell>
          <cell r="G676">
            <v>447.88039680000003</v>
          </cell>
          <cell r="H676">
            <v>152.27933491200002</v>
          </cell>
          <cell r="I676">
            <v>600.15973171200005</v>
          </cell>
          <cell r="J676">
            <v>90.023959756800011</v>
          </cell>
          <cell r="K676">
            <v>690.18369146880002</v>
          </cell>
          <cell r="L676">
            <v>828.22042976256</v>
          </cell>
          <cell r="M676">
            <v>744</v>
          </cell>
          <cell r="N676"/>
          <cell r="O676">
            <v>14.814814814814813</v>
          </cell>
        </row>
        <row r="677">
          <cell r="A677">
            <v>60000481</v>
          </cell>
          <cell r="B677" t="str">
            <v>Определение взвешенных веществ в природной, сточной воде</v>
          </cell>
          <cell r="C677">
            <v>447</v>
          </cell>
          <cell r="D677">
            <v>3</v>
          </cell>
          <cell r="E677">
            <v>1117.1941199999999</v>
          </cell>
          <cell r="F677">
            <v>0</v>
          </cell>
          <cell r="G677">
            <v>1117.1941199999999</v>
          </cell>
          <cell r="H677">
            <v>379.84600080000001</v>
          </cell>
          <cell r="I677">
            <v>1497.0401207999998</v>
          </cell>
          <cell r="J677">
            <v>224.55601811999998</v>
          </cell>
          <cell r="K677">
            <v>1721.5961389199997</v>
          </cell>
          <cell r="L677">
            <v>2065.9153667039996</v>
          </cell>
          <cell r="M677">
            <v>513</v>
          </cell>
          <cell r="N677"/>
          <cell r="O677">
            <v>14.76510067114094</v>
          </cell>
        </row>
        <row r="678">
          <cell r="A678">
            <v>60000482</v>
          </cell>
          <cell r="B678" t="str">
            <v>Определение жира в природной, сточной воде</v>
          </cell>
          <cell r="C678">
            <v>669</v>
          </cell>
          <cell r="D678">
            <v>1.75</v>
          </cell>
          <cell r="E678">
            <v>651.69656999999995</v>
          </cell>
          <cell r="F678">
            <v>52.734000000000002</v>
          </cell>
          <cell r="G678">
            <v>704.43056999999999</v>
          </cell>
          <cell r="H678">
            <v>239.50639380000001</v>
          </cell>
          <cell r="I678">
            <v>943.93696380000006</v>
          </cell>
          <cell r="J678">
            <v>141.59054456999999</v>
          </cell>
          <cell r="K678">
            <v>1085.5275083700001</v>
          </cell>
          <cell r="L678">
            <v>1302.633010044</v>
          </cell>
          <cell r="M678">
            <v>768</v>
          </cell>
          <cell r="N678"/>
          <cell r="O678">
            <v>14.798206278026907</v>
          </cell>
        </row>
        <row r="679">
          <cell r="A679">
            <v>60000484</v>
          </cell>
          <cell r="B679" t="str">
            <v>Определение прозрачности и температуры в природной, сточной воде</v>
          </cell>
          <cell r="C679">
            <v>447</v>
          </cell>
          <cell r="D679">
            <v>0.25</v>
          </cell>
          <cell r="E679">
            <v>93.099509999999995</v>
          </cell>
          <cell r="F679">
            <v>103.73400000000001</v>
          </cell>
          <cell r="G679">
            <v>196.83350999999999</v>
          </cell>
          <cell r="H679">
            <v>66.923393399999995</v>
          </cell>
          <cell r="I679">
            <v>263.7569034</v>
          </cell>
          <cell r="J679">
            <v>39.563535510000001</v>
          </cell>
          <cell r="K679">
            <v>303.32043891000001</v>
          </cell>
          <cell r="L679">
            <v>363.98452669199997</v>
          </cell>
          <cell r="M679">
            <v>513</v>
          </cell>
          <cell r="N679"/>
          <cell r="O679">
            <v>14.76510067114094</v>
          </cell>
        </row>
        <row r="680">
          <cell r="A680">
            <v>60000485</v>
          </cell>
          <cell r="B680" t="str">
            <v>Определение щелочности в природной, сточной воде</v>
          </cell>
          <cell r="C680">
            <v>246</v>
          </cell>
          <cell r="D680">
            <v>0.42</v>
          </cell>
          <cell r="E680">
            <v>156.40717679999997</v>
          </cell>
          <cell r="F680">
            <v>40.922399999999996</v>
          </cell>
          <cell r="G680">
            <v>197.32957679999998</v>
          </cell>
          <cell r="H680">
            <v>67.092056111999995</v>
          </cell>
          <cell r="I680">
            <v>264.42163291199995</v>
          </cell>
          <cell r="J680">
            <v>39.663244936799991</v>
          </cell>
          <cell r="K680">
            <v>304.08487784879992</v>
          </cell>
          <cell r="L680">
            <v>364.90185341855988</v>
          </cell>
          <cell r="M680">
            <v>282</v>
          </cell>
          <cell r="N680"/>
          <cell r="O680">
            <v>14.634146341463413</v>
          </cell>
        </row>
        <row r="681">
          <cell r="A681">
            <v>60000486</v>
          </cell>
          <cell r="B681" t="str">
            <v>Определение общей жёсткости в природной, сточной воде</v>
          </cell>
          <cell r="C681">
            <v>276</v>
          </cell>
          <cell r="D681">
            <v>1.17</v>
          </cell>
          <cell r="E681">
            <v>435.70570679999997</v>
          </cell>
          <cell r="F681">
            <v>0.37740000000000001</v>
          </cell>
          <cell r="G681">
            <v>436.0831068</v>
          </cell>
          <cell r="H681">
            <v>148.26825631200001</v>
          </cell>
          <cell r="I681">
            <v>584.35136311199994</v>
          </cell>
          <cell r="J681">
            <v>87.652704466799989</v>
          </cell>
          <cell r="K681">
            <v>672.00406757879989</v>
          </cell>
          <cell r="L681">
            <v>806.40488109455987</v>
          </cell>
          <cell r="M681">
            <v>315</v>
          </cell>
          <cell r="N681"/>
          <cell r="O681">
            <v>14.130434782608695</v>
          </cell>
        </row>
        <row r="682">
          <cell r="A682">
            <v>60000487</v>
          </cell>
          <cell r="B682" t="str">
            <v xml:space="preserve">Определение кальция в природной, сточной воде </v>
          </cell>
          <cell r="C682">
            <v>633</v>
          </cell>
          <cell r="D682">
            <v>0.67</v>
          </cell>
          <cell r="E682">
            <v>249.50668680000001</v>
          </cell>
          <cell r="F682">
            <v>105.50879999999999</v>
          </cell>
          <cell r="G682">
            <v>355.01548680000002</v>
          </cell>
          <cell r="H682">
            <v>120.70526551200001</v>
          </cell>
          <cell r="I682">
            <v>475.72075231200006</v>
          </cell>
          <cell r="J682">
            <v>71.358112846800012</v>
          </cell>
          <cell r="K682">
            <v>547.07886515880011</v>
          </cell>
          <cell r="L682">
            <v>656.49463819056007</v>
          </cell>
          <cell r="M682">
            <v>726</v>
          </cell>
          <cell r="N682"/>
          <cell r="O682">
            <v>14.691943127962084</v>
          </cell>
        </row>
        <row r="683">
          <cell r="A683">
            <v>60000488</v>
          </cell>
          <cell r="B683" t="str">
            <v>Определение мышьяка в природной, сточной воде</v>
          </cell>
          <cell r="C683">
            <v>828</v>
          </cell>
          <cell r="D683">
            <v>3.25</v>
          </cell>
          <cell r="E683">
            <v>1210.2936299999999</v>
          </cell>
          <cell r="F683">
            <v>11.750399999999999</v>
          </cell>
          <cell r="G683">
            <v>1222.0440299999998</v>
          </cell>
          <cell r="H683">
            <v>415.49497019999995</v>
          </cell>
          <cell r="I683">
            <v>1637.5390001999997</v>
          </cell>
          <cell r="J683">
            <v>245.63085002999995</v>
          </cell>
          <cell r="K683">
            <v>1883.1698502299996</v>
          </cell>
          <cell r="L683">
            <v>2259.8038202759994</v>
          </cell>
          <cell r="M683">
            <v>951</v>
          </cell>
          <cell r="N683"/>
          <cell r="O683">
            <v>14.855072463768115</v>
          </cell>
        </row>
        <row r="684">
          <cell r="A684">
            <v>60000489</v>
          </cell>
          <cell r="B684" t="str">
            <v>Определение молибдена в природной, сточной воде</v>
          </cell>
          <cell r="C684">
            <v>702</v>
          </cell>
          <cell r="D684">
            <v>1.42</v>
          </cell>
          <cell r="E684">
            <v>528.80521680000004</v>
          </cell>
          <cell r="F684">
            <v>88.760400000000004</v>
          </cell>
          <cell r="G684">
            <v>617.56561680000004</v>
          </cell>
          <cell r="H684">
            <v>209.97230971200003</v>
          </cell>
          <cell r="I684">
            <v>827.53792651200001</v>
          </cell>
          <cell r="J684">
            <v>124.1306889768</v>
          </cell>
          <cell r="K684">
            <v>951.66861548880001</v>
          </cell>
          <cell r="L684">
            <v>1142.00233858656</v>
          </cell>
          <cell r="M684">
            <v>807</v>
          </cell>
          <cell r="N684"/>
          <cell r="O684">
            <v>14.957264957264957</v>
          </cell>
        </row>
        <row r="685">
          <cell r="A685">
            <v>60000494</v>
          </cell>
          <cell r="B685" t="str">
            <v>Определение марганца, железа в природной, сточной воде (за один элемент)</v>
          </cell>
          <cell r="C685">
            <v>861</v>
          </cell>
          <cell r="D685">
            <v>3.42</v>
          </cell>
          <cell r="E685">
            <v>1273.6012968</v>
          </cell>
          <cell r="F685">
            <v>26.805600000000002</v>
          </cell>
          <cell r="G685">
            <v>1300.4068967999999</v>
          </cell>
          <cell r="H685">
            <v>442.13834491199998</v>
          </cell>
          <cell r="I685">
            <v>1742.545241712</v>
          </cell>
          <cell r="J685">
            <v>261.38178625680001</v>
          </cell>
          <cell r="K685">
            <v>2003.9270279688001</v>
          </cell>
          <cell r="L685">
            <v>2404.7124335625599</v>
          </cell>
          <cell r="M685">
            <v>990</v>
          </cell>
          <cell r="N685"/>
          <cell r="O685">
            <v>14.982578397212542</v>
          </cell>
        </row>
        <row r="686">
          <cell r="A686">
            <v>60000495</v>
          </cell>
          <cell r="B686" t="str">
            <v>Определение растворённого кислорода в природной воде</v>
          </cell>
          <cell r="C686">
            <v>462</v>
          </cell>
          <cell r="D686">
            <v>0.67</v>
          </cell>
          <cell r="E686">
            <v>249.50668680000001</v>
          </cell>
          <cell r="F686">
            <v>68.360399999999998</v>
          </cell>
          <cell r="G686">
            <v>317.86708680000004</v>
          </cell>
          <cell r="H686">
            <v>108.07480951200002</v>
          </cell>
          <cell r="I686">
            <v>425.94189631200004</v>
          </cell>
          <cell r="J686">
            <v>63.8912844468</v>
          </cell>
          <cell r="K686">
            <v>489.83318075880004</v>
          </cell>
          <cell r="L686">
            <v>587.79981691056003</v>
          </cell>
          <cell r="M686">
            <v>531</v>
          </cell>
          <cell r="N686"/>
          <cell r="O686">
            <v>14.935064935064934</v>
          </cell>
        </row>
        <row r="687">
          <cell r="A687">
            <v>60000496</v>
          </cell>
          <cell r="B687" t="str">
            <v>Определение хрома  VI в природной, сточной воде</v>
          </cell>
          <cell r="C687">
            <v>585</v>
          </cell>
          <cell r="D687">
            <v>1.47</v>
          </cell>
          <cell r="E687">
            <v>547.42511879999995</v>
          </cell>
          <cell r="F687">
            <v>69.390600000000006</v>
          </cell>
          <cell r="G687">
            <v>616.81571880000001</v>
          </cell>
          <cell r="H687">
            <v>209.71734439200003</v>
          </cell>
          <cell r="I687">
            <v>826.5330631920001</v>
          </cell>
          <cell r="J687">
            <v>123.97995947880001</v>
          </cell>
          <cell r="K687">
            <v>950.51302267080007</v>
          </cell>
          <cell r="L687">
            <v>1140.61562720496</v>
          </cell>
          <cell r="M687">
            <v>672</v>
          </cell>
          <cell r="N687"/>
          <cell r="O687">
            <v>14.871794871794872</v>
          </cell>
        </row>
        <row r="688">
          <cell r="A688">
            <v>60000497</v>
          </cell>
          <cell r="B688" t="str">
            <v xml:space="preserve">Определение ртути в природной, сточной воде </v>
          </cell>
          <cell r="C688">
            <v>834</v>
          </cell>
          <cell r="D688">
            <v>2.42</v>
          </cell>
          <cell r="E688">
            <v>901.20325679999996</v>
          </cell>
          <cell r="F688">
            <v>25.948800000000002</v>
          </cell>
          <cell r="G688">
            <v>927.15205679999997</v>
          </cell>
          <cell r="H688">
            <v>315.23169931199999</v>
          </cell>
          <cell r="I688">
            <v>1242.3837561119999</v>
          </cell>
          <cell r="J688">
            <v>186.35756341679999</v>
          </cell>
          <cell r="K688">
            <v>1428.7413195288</v>
          </cell>
          <cell r="L688">
            <v>1714.48958343456</v>
          </cell>
          <cell r="M688">
            <v>957</v>
          </cell>
          <cell r="N688"/>
          <cell r="O688">
            <v>14.748201438848922</v>
          </cell>
        </row>
        <row r="689">
          <cell r="A689">
            <v>60000499</v>
          </cell>
          <cell r="B689" t="str">
            <v>Определение алюминия остаточного в природной, сточной воде</v>
          </cell>
          <cell r="C689">
            <v>951</v>
          </cell>
          <cell r="D689">
            <v>1.75</v>
          </cell>
          <cell r="E689">
            <v>651.69656999999995</v>
          </cell>
          <cell r="F689">
            <v>106.3044</v>
          </cell>
          <cell r="G689">
            <v>758.00096999999994</v>
          </cell>
          <cell r="H689">
            <v>257.7203298</v>
          </cell>
          <cell r="I689">
            <v>1015.7212998</v>
          </cell>
          <cell r="J689">
            <v>152.35819497</v>
          </cell>
          <cell r="K689">
            <v>1168.0794947700001</v>
          </cell>
          <cell r="L689">
            <v>1401.695393724</v>
          </cell>
          <cell r="M689">
            <v>1092</v>
          </cell>
          <cell r="N689"/>
          <cell r="O689">
            <v>14.826498422712934</v>
          </cell>
        </row>
        <row r="690">
          <cell r="A690">
            <v>60000500</v>
          </cell>
          <cell r="B690" t="str">
            <v>Определение полифосфатов, фосфатов в природной, сточной воде</v>
          </cell>
          <cell r="C690">
            <v>930</v>
          </cell>
          <cell r="D690">
            <v>2</v>
          </cell>
          <cell r="E690">
            <v>744.79607999999996</v>
          </cell>
          <cell r="F690">
            <v>106.03919999999999</v>
          </cell>
          <cell r="G690">
            <v>850.83528000000001</v>
          </cell>
          <cell r="H690">
            <v>289.28399520000005</v>
          </cell>
          <cell r="I690">
            <v>1140.1192752000002</v>
          </cell>
          <cell r="J690">
            <v>171.01789128000001</v>
          </cell>
          <cell r="K690">
            <v>1311.1371664800001</v>
          </cell>
          <cell r="L690">
            <v>1573.3645997760002</v>
          </cell>
          <cell r="M690">
            <v>1068</v>
          </cell>
          <cell r="N690"/>
          <cell r="O690">
            <v>14.838709677419354</v>
          </cell>
        </row>
        <row r="691">
          <cell r="A691">
            <v>60000501</v>
          </cell>
          <cell r="B691" t="str">
            <v xml:space="preserve">Определение бора в природной, сточной воде </v>
          </cell>
          <cell r="C691">
            <v>750</v>
          </cell>
          <cell r="D691">
            <v>2.42</v>
          </cell>
          <cell r="E691">
            <v>901.20325679999996</v>
          </cell>
          <cell r="F691">
            <v>3.9575999999999998</v>
          </cell>
          <cell r="G691">
            <v>905.16085679999992</v>
          </cell>
          <cell r="H691">
            <v>307.75469131199998</v>
          </cell>
          <cell r="I691">
            <v>1212.9155481119999</v>
          </cell>
          <cell r="J691">
            <v>181.93733221679997</v>
          </cell>
          <cell r="K691">
            <v>1394.8528803288</v>
          </cell>
          <cell r="L691">
            <v>1673.82345639456</v>
          </cell>
          <cell r="M691">
            <v>861</v>
          </cell>
          <cell r="N691"/>
          <cell r="O691">
            <v>14.799999999999999</v>
          </cell>
        </row>
        <row r="692">
          <cell r="A692">
            <v>60000502</v>
          </cell>
          <cell r="B692" t="str">
            <v>Определение стронция в природной, сточной воде</v>
          </cell>
          <cell r="C692">
            <v>750</v>
          </cell>
          <cell r="D692">
            <v>1.42</v>
          </cell>
          <cell r="E692">
            <v>528.80521680000004</v>
          </cell>
          <cell r="F692">
            <v>107.04900000000001</v>
          </cell>
          <cell r="G692">
            <v>635.85421680000002</v>
          </cell>
          <cell r="H692">
            <v>216.19043371200002</v>
          </cell>
          <cell r="I692">
            <v>852.04465051200009</v>
          </cell>
          <cell r="J692">
            <v>127.8066975768</v>
          </cell>
          <cell r="K692">
            <v>979.85134808880014</v>
          </cell>
          <cell r="L692">
            <v>1175.8216177065601</v>
          </cell>
          <cell r="M692">
            <v>861</v>
          </cell>
          <cell r="N692"/>
          <cell r="O692">
            <v>14.799999999999999</v>
          </cell>
        </row>
        <row r="693">
          <cell r="A693">
            <v>60000483</v>
          </cell>
          <cell r="B693" t="str">
            <v>Определение цветности в природной, сточной воде</v>
          </cell>
          <cell r="C693">
            <v>246</v>
          </cell>
          <cell r="D693">
            <v>0.33</v>
          </cell>
          <cell r="E693">
            <v>122.89135320000001</v>
          </cell>
          <cell r="F693">
            <v>41.207999999999998</v>
          </cell>
          <cell r="G693">
            <v>164.0993532</v>
          </cell>
          <cell r="H693">
            <v>55.793780088000005</v>
          </cell>
          <cell r="I693">
            <v>219.893133288</v>
          </cell>
          <cell r="J693">
            <v>32.983969993199999</v>
          </cell>
          <cell r="K693">
            <v>252.87710328119999</v>
          </cell>
          <cell r="L693">
            <v>303.45252393743999</v>
          </cell>
          <cell r="M693">
            <v>282</v>
          </cell>
          <cell r="N693"/>
          <cell r="O693">
            <v>14.634146341463413</v>
          </cell>
        </row>
        <row r="694">
          <cell r="A694">
            <v>60000675</v>
          </cell>
          <cell r="B694" t="str">
            <v>Определение лития в водах (ААС методом)</v>
          </cell>
          <cell r="C694">
            <v>972</v>
          </cell>
          <cell r="D694">
            <v>2.5</v>
          </cell>
          <cell r="E694">
            <v>930.99509999999998</v>
          </cell>
          <cell r="F694">
            <v>61.863</v>
          </cell>
          <cell r="G694">
            <v>992.85809999999992</v>
          </cell>
          <cell r="H694">
            <v>337.571754</v>
          </cell>
          <cell r="I694">
            <v>1330.429854</v>
          </cell>
          <cell r="J694">
            <v>199.5644781</v>
          </cell>
          <cell r="K694">
            <v>1529.9943321000001</v>
          </cell>
          <cell r="L694">
            <v>1835.9931985200001</v>
          </cell>
          <cell r="M694">
            <v>1116</v>
          </cell>
          <cell r="N694"/>
          <cell r="O694">
            <v>14.814814814814813</v>
          </cell>
        </row>
        <row r="695">
          <cell r="A695">
            <v>60000679</v>
          </cell>
          <cell r="B695" t="str">
            <v>Исследования воды природной на содержание гидрокарбонатов</v>
          </cell>
          <cell r="C695">
            <v>972</v>
          </cell>
          <cell r="D695">
            <v>2.4166666666666665</v>
          </cell>
          <cell r="E695">
            <v>899.96192999999994</v>
          </cell>
          <cell r="F695">
            <v>3.1313999999999997</v>
          </cell>
          <cell r="G695">
            <v>903.09332999999992</v>
          </cell>
          <cell r="H695">
            <v>307.0517322</v>
          </cell>
          <cell r="I695">
            <v>1210.1450622</v>
          </cell>
          <cell r="J695">
            <v>181.52175932999998</v>
          </cell>
          <cell r="K695">
            <v>1391.6668215299999</v>
          </cell>
          <cell r="L695">
            <v>1670.0001858359999</v>
          </cell>
          <cell r="M695">
            <v>1116</v>
          </cell>
          <cell r="N695"/>
          <cell r="O695">
            <v>14.814814814814813</v>
          </cell>
        </row>
        <row r="696">
          <cell r="A696">
            <v>60000680</v>
          </cell>
          <cell r="B696" t="str">
            <v>Исследования воды природной на содержание карбонатов</v>
          </cell>
          <cell r="C696">
            <v>585</v>
          </cell>
          <cell r="D696">
            <v>2.4166666666666665</v>
          </cell>
          <cell r="E696">
            <v>899.96192999999994</v>
          </cell>
          <cell r="F696">
            <v>3.1313999999999997</v>
          </cell>
          <cell r="G696">
            <v>903.09332999999992</v>
          </cell>
          <cell r="H696">
            <v>307.0517322</v>
          </cell>
          <cell r="I696">
            <v>1210.1450622</v>
          </cell>
          <cell r="J696">
            <v>181.52175932999998</v>
          </cell>
          <cell r="K696">
            <v>1391.6668215299999</v>
          </cell>
          <cell r="L696">
            <v>1670.0001858359999</v>
          </cell>
          <cell r="M696">
            <v>672</v>
          </cell>
          <cell r="N696"/>
          <cell r="O696">
            <v>14.871794871794872</v>
          </cell>
        </row>
        <row r="697">
          <cell r="A697">
            <v>60000681</v>
          </cell>
          <cell r="B697" t="str">
            <v>Исследования воды природной на содержание плавающих примесей</v>
          </cell>
          <cell r="C697">
            <v>186</v>
          </cell>
          <cell r="D697">
            <v>0.2</v>
          </cell>
          <cell r="E697">
            <v>74.479607999999999</v>
          </cell>
          <cell r="F697">
            <v>37.383000000000003</v>
          </cell>
          <cell r="G697">
            <v>111.86260799999999</v>
          </cell>
          <cell r="H697">
            <v>38.03328672</v>
          </cell>
          <cell r="I697">
            <v>149.89589472</v>
          </cell>
          <cell r="J697">
            <v>22.484384207999998</v>
          </cell>
          <cell r="K697">
            <v>172.380278928</v>
          </cell>
          <cell r="L697">
            <v>206.85633471359998</v>
          </cell>
          <cell r="M697">
            <v>213</v>
          </cell>
          <cell r="N697"/>
          <cell r="O697">
            <v>14.516129032258066</v>
          </cell>
        </row>
        <row r="698">
          <cell r="A698" t="str">
            <v>7. Определение органолептических и химических показателей дистиллированной воды</v>
          </cell>
          <cell r="B698"/>
          <cell r="C698"/>
          <cell r="D698"/>
          <cell r="E698"/>
          <cell r="F698"/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/>
          <cell r="N698"/>
          <cell r="O698"/>
        </row>
        <row r="699">
          <cell r="A699">
            <v>60000661</v>
          </cell>
          <cell r="B699" t="str">
            <v>Определение рН в дистиллированной воде</v>
          </cell>
          <cell r="C699">
            <v>447</v>
          </cell>
          <cell r="D699">
            <v>1.2</v>
          </cell>
          <cell r="E699">
            <v>446.87764800000002</v>
          </cell>
          <cell r="F699">
            <v>21.583200000000001</v>
          </cell>
          <cell r="G699">
            <v>468.460848</v>
          </cell>
          <cell r="H699">
            <v>159.27668832000001</v>
          </cell>
          <cell r="I699">
            <v>627.73753632</v>
          </cell>
          <cell r="J699">
            <v>94.160630447999992</v>
          </cell>
          <cell r="K699">
            <v>721.89816676800001</v>
          </cell>
          <cell r="L699">
            <v>866.27780012159997</v>
          </cell>
          <cell r="M699">
            <v>513</v>
          </cell>
          <cell r="N699"/>
          <cell r="O699">
            <v>14.76510067114094</v>
          </cell>
        </row>
        <row r="700">
          <cell r="A700">
            <v>60000991</v>
          </cell>
          <cell r="B700" t="str">
            <v>Органолептические показатели (внешний вид, запах) в дистиллированной воде</v>
          </cell>
          <cell r="C700">
            <v>324</v>
          </cell>
          <cell r="D700">
            <v>3</v>
          </cell>
          <cell r="E700">
            <v>1117.1941199999999</v>
          </cell>
          <cell r="F700">
            <v>0</v>
          </cell>
          <cell r="G700">
            <v>1117.1941199999999</v>
          </cell>
          <cell r="H700">
            <v>379.84600080000001</v>
          </cell>
          <cell r="I700">
            <v>1497.0401207999998</v>
          </cell>
          <cell r="J700">
            <v>224.55601811999998</v>
          </cell>
          <cell r="K700">
            <v>1721.5961389199997</v>
          </cell>
          <cell r="L700">
            <v>2065.9153667039996</v>
          </cell>
          <cell r="M700">
            <v>372</v>
          </cell>
          <cell r="N700"/>
          <cell r="O700">
            <v>14.814814814814813</v>
          </cell>
        </row>
        <row r="701">
          <cell r="A701">
            <v>60000992</v>
          </cell>
          <cell r="B701" t="str">
            <v>Массовая концентрация ионов аммония в дистиллированной воде</v>
          </cell>
          <cell r="C701">
            <v>267</v>
          </cell>
          <cell r="D701">
            <v>0.5</v>
          </cell>
          <cell r="E701">
            <v>186.19901999999999</v>
          </cell>
          <cell r="F701">
            <v>24.6432</v>
          </cell>
          <cell r="G701">
            <v>210.84222</v>
          </cell>
          <cell r="H701">
            <v>71.686354800000004</v>
          </cell>
          <cell r="I701">
            <v>282.5285748</v>
          </cell>
          <cell r="J701">
            <v>42.379286219999997</v>
          </cell>
          <cell r="K701">
            <v>324.90786101999998</v>
          </cell>
          <cell r="L701">
            <v>389.88943322399996</v>
          </cell>
          <cell r="M701">
            <v>306</v>
          </cell>
          <cell r="N701"/>
          <cell r="O701">
            <v>14.606741573033707</v>
          </cell>
        </row>
        <row r="702">
          <cell r="A702">
            <v>60000993</v>
          </cell>
          <cell r="B702" t="str">
            <v>Массовая концентрация нитрат-ионов в дистиллированной воде</v>
          </cell>
          <cell r="C702">
            <v>828</v>
          </cell>
          <cell r="D702">
            <v>0.67</v>
          </cell>
          <cell r="E702">
            <v>249.50668680000001</v>
          </cell>
          <cell r="F702">
            <v>34.231200000000001</v>
          </cell>
          <cell r="G702">
            <v>283.73788680000001</v>
          </cell>
          <cell r="H702">
            <v>96.470881512000005</v>
          </cell>
          <cell r="I702">
            <v>380.20876831200002</v>
          </cell>
          <cell r="J702">
            <v>57.031315246799998</v>
          </cell>
          <cell r="K702">
            <v>437.24008355879999</v>
          </cell>
          <cell r="L702">
            <v>524.68810027055997</v>
          </cell>
          <cell r="M702">
            <v>951</v>
          </cell>
          <cell r="N702"/>
          <cell r="O702">
            <v>14.855072463768115</v>
          </cell>
        </row>
        <row r="703">
          <cell r="A703">
            <v>60000994</v>
          </cell>
          <cell r="B703" t="str">
            <v>Массовая концентрация сульфат-ионов в дистиллированной воде</v>
          </cell>
          <cell r="C703">
            <v>1095</v>
          </cell>
          <cell r="D703">
            <v>0.67</v>
          </cell>
          <cell r="E703">
            <v>249.50668680000001</v>
          </cell>
          <cell r="F703">
            <v>45.369599999999998</v>
          </cell>
          <cell r="G703">
            <v>294.8762868</v>
          </cell>
          <cell r="H703">
            <v>100.25793751200001</v>
          </cell>
          <cell r="I703">
            <v>395.13422431200001</v>
          </cell>
          <cell r="J703">
            <v>59.270133646799998</v>
          </cell>
          <cell r="K703">
            <v>454.40435795880001</v>
          </cell>
          <cell r="L703">
            <v>545.28522955055996</v>
          </cell>
          <cell r="M703">
            <v>1257</v>
          </cell>
          <cell r="N703"/>
          <cell r="O703">
            <v>14.794520547945206</v>
          </cell>
        </row>
        <row r="704">
          <cell r="A704">
            <v>60000995</v>
          </cell>
          <cell r="B704" t="str">
            <v>Массовая концентрация хлорид-ионов в дистиллированной воде</v>
          </cell>
          <cell r="C704">
            <v>1095</v>
          </cell>
          <cell r="D704">
            <v>0.67</v>
          </cell>
          <cell r="E704">
            <v>249.50668680000001</v>
          </cell>
          <cell r="F704">
            <v>34.700400000000002</v>
          </cell>
          <cell r="G704">
            <v>284.20708680000001</v>
          </cell>
          <cell r="H704">
            <v>96.630409512000014</v>
          </cell>
          <cell r="I704">
            <v>380.83749631200004</v>
          </cell>
          <cell r="J704">
            <v>57.125624446800003</v>
          </cell>
          <cell r="K704">
            <v>437.96312075880007</v>
          </cell>
          <cell r="L704">
            <v>525.55574491056007</v>
          </cell>
          <cell r="M704">
            <v>1257</v>
          </cell>
          <cell r="N704"/>
          <cell r="O704">
            <v>14.794520547945206</v>
          </cell>
        </row>
        <row r="705">
          <cell r="A705">
            <v>60000996</v>
          </cell>
          <cell r="B705" t="str">
            <v>Определение алюминия в дистиллированной воде</v>
          </cell>
          <cell r="C705">
            <v>315</v>
          </cell>
          <cell r="D705">
            <v>0.67</v>
          </cell>
          <cell r="E705">
            <v>249.50668680000001</v>
          </cell>
          <cell r="F705">
            <v>34.527000000000001</v>
          </cell>
          <cell r="G705">
            <v>284.0336868</v>
          </cell>
          <cell r="H705">
            <v>96.571453512000005</v>
          </cell>
          <cell r="I705">
            <v>380.605140312</v>
          </cell>
          <cell r="J705">
            <v>57.0907710468</v>
          </cell>
          <cell r="K705">
            <v>437.6959113588</v>
          </cell>
          <cell r="L705">
            <v>525.23509363055996</v>
          </cell>
          <cell r="M705">
            <v>360</v>
          </cell>
          <cell r="N705"/>
          <cell r="O705">
            <v>14.285714285714285</v>
          </cell>
        </row>
        <row r="706">
          <cell r="A706">
            <v>60000997</v>
          </cell>
          <cell r="B706" t="str">
            <v>Определение железа в дистиллированной воде</v>
          </cell>
          <cell r="C706">
            <v>240</v>
          </cell>
          <cell r="D706">
            <v>0.5</v>
          </cell>
          <cell r="E706">
            <v>186.19901999999999</v>
          </cell>
          <cell r="F706">
            <v>27.723600000000001</v>
          </cell>
          <cell r="G706">
            <v>213.92261999999999</v>
          </cell>
          <cell r="H706">
            <v>72.733690800000005</v>
          </cell>
          <cell r="I706">
            <v>286.65631080000003</v>
          </cell>
          <cell r="J706">
            <v>42.998446620000003</v>
          </cell>
          <cell r="K706">
            <v>329.65475742000001</v>
          </cell>
          <cell r="L706">
            <v>395.585708904</v>
          </cell>
          <cell r="M706">
            <v>276</v>
          </cell>
          <cell r="N706"/>
          <cell r="O706">
            <v>15</v>
          </cell>
        </row>
        <row r="707">
          <cell r="A707">
            <v>60000998</v>
          </cell>
          <cell r="B707" t="str">
            <v>Массовая концентрация кальция в дистиллированной воде</v>
          </cell>
          <cell r="C707">
            <v>1074</v>
          </cell>
          <cell r="D707">
            <v>0.5</v>
          </cell>
          <cell r="E707">
            <v>186.19901999999999</v>
          </cell>
          <cell r="F707">
            <v>24.949200000000001</v>
          </cell>
          <cell r="G707">
            <v>211.14821999999998</v>
          </cell>
          <cell r="H707">
            <v>71.790394800000001</v>
          </cell>
          <cell r="I707">
            <v>282.93861479999998</v>
          </cell>
          <cell r="J707">
            <v>42.440792219999999</v>
          </cell>
          <cell r="K707">
            <v>325.37940701999997</v>
          </cell>
          <cell r="L707">
            <v>390.45528842399995</v>
          </cell>
          <cell r="M707">
            <v>1233</v>
          </cell>
          <cell r="N707"/>
          <cell r="O707">
            <v>14.804469273743019</v>
          </cell>
        </row>
        <row r="708">
          <cell r="A708">
            <v>60000999</v>
          </cell>
          <cell r="B708" t="str">
            <v>Определение меди в дистиллированной воде</v>
          </cell>
          <cell r="C708">
            <v>276</v>
          </cell>
          <cell r="D708">
            <v>0.5</v>
          </cell>
          <cell r="E708">
            <v>186.19901999999999</v>
          </cell>
          <cell r="F708">
            <v>42.605400000000003</v>
          </cell>
          <cell r="G708">
            <v>228.80441999999999</v>
          </cell>
          <cell r="H708">
            <v>77.793502799999999</v>
          </cell>
          <cell r="I708">
            <v>306.59792279999999</v>
          </cell>
          <cell r="J708">
            <v>45.98968842</v>
          </cell>
          <cell r="K708">
            <v>352.58761121999999</v>
          </cell>
          <cell r="L708">
            <v>423.10513346399995</v>
          </cell>
          <cell r="M708">
            <v>315</v>
          </cell>
          <cell r="N708"/>
          <cell r="O708">
            <v>14.130434782608695</v>
          </cell>
        </row>
        <row r="709">
          <cell r="A709">
            <v>60001000</v>
          </cell>
          <cell r="B709" t="str">
            <v>Определение свинца в дистиллированной воде</v>
          </cell>
          <cell r="C709">
            <v>276</v>
          </cell>
          <cell r="D709">
            <v>0.5</v>
          </cell>
          <cell r="E709">
            <v>186.19901999999999</v>
          </cell>
          <cell r="F709">
            <v>34.802399999999999</v>
          </cell>
          <cell r="G709">
            <v>221.00142</v>
          </cell>
          <cell r="H709">
            <v>75.140482800000001</v>
          </cell>
          <cell r="I709">
            <v>296.14190280000003</v>
          </cell>
          <cell r="J709">
            <v>44.421285420000004</v>
          </cell>
          <cell r="K709">
            <v>340.56318822000003</v>
          </cell>
          <cell r="L709">
            <v>408.67582586400005</v>
          </cell>
          <cell r="M709">
            <v>315</v>
          </cell>
          <cell r="N709"/>
          <cell r="O709">
            <v>14.130434782608695</v>
          </cell>
        </row>
        <row r="710">
          <cell r="A710">
            <v>60001001</v>
          </cell>
          <cell r="B710" t="str">
            <v>Определение цинка в дистиллированной воде</v>
          </cell>
          <cell r="C710">
            <v>276</v>
          </cell>
          <cell r="D710">
            <v>0.5</v>
          </cell>
          <cell r="E710">
            <v>186.19901999999999</v>
          </cell>
          <cell r="F710">
            <v>34.455600000000004</v>
          </cell>
          <cell r="G710">
            <v>220.65461999999999</v>
          </cell>
          <cell r="H710">
            <v>75.022570799999997</v>
          </cell>
          <cell r="I710">
            <v>295.67719080000001</v>
          </cell>
          <cell r="J710">
            <v>44.351578619999998</v>
          </cell>
          <cell r="K710">
            <v>340.02876942</v>
          </cell>
          <cell r="L710">
            <v>408.034523304</v>
          </cell>
          <cell r="M710">
            <v>315</v>
          </cell>
          <cell r="N710"/>
          <cell r="O710">
            <v>14.130434782608695</v>
          </cell>
        </row>
        <row r="711">
          <cell r="A711">
            <v>60000676</v>
          </cell>
          <cell r="B711" t="str">
            <v>Исследования воды питьевой на содержание суммы NO2 и NO3</v>
          </cell>
          <cell r="C711">
            <v>729</v>
          </cell>
          <cell r="D711">
            <v>4.333333333333333</v>
          </cell>
          <cell r="E711">
            <v>1613.7248399999999</v>
          </cell>
          <cell r="F711">
            <v>23.398800000000001</v>
          </cell>
          <cell r="G711">
            <v>1637.1236399999998</v>
          </cell>
          <cell r="H711">
            <v>556.6220376</v>
          </cell>
          <cell r="I711">
            <v>2193.7456775999999</v>
          </cell>
          <cell r="J711">
            <v>329.06185163999999</v>
          </cell>
          <cell r="K711">
            <v>2522.8075292399999</v>
          </cell>
          <cell r="L711">
            <v>3027.3690350879997</v>
          </cell>
          <cell r="M711">
            <v>837</v>
          </cell>
          <cell r="N711"/>
          <cell r="O711">
            <v>14.814814814814813</v>
          </cell>
        </row>
        <row r="712">
          <cell r="A712">
            <v>60000677</v>
          </cell>
          <cell r="B712" t="str">
            <v>Исследования воды питьевой на содержание гидрокарбонатов</v>
          </cell>
          <cell r="C712">
            <v>813</v>
          </cell>
          <cell r="D712">
            <v>2.25</v>
          </cell>
          <cell r="E712">
            <v>837.89558999999997</v>
          </cell>
          <cell r="F712">
            <v>33.731400000000001</v>
          </cell>
          <cell r="G712">
            <v>871.62698999999998</v>
          </cell>
          <cell r="H712">
            <v>296.35317660000004</v>
          </cell>
          <cell r="I712">
            <v>1167.9801666000001</v>
          </cell>
          <cell r="J712">
            <v>175.19702499000002</v>
          </cell>
          <cell r="K712">
            <v>1343.1771915900001</v>
          </cell>
          <cell r="L712">
            <v>1611.8126299080002</v>
          </cell>
          <cell r="M712">
            <v>933</v>
          </cell>
          <cell r="N712"/>
          <cell r="O712">
            <v>14.760147601476014</v>
          </cell>
        </row>
        <row r="713">
          <cell r="A713">
            <v>60000678</v>
          </cell>
          <cell r="B713" t="str">
            <v>Исследования воды питьевой на содержание карбонатов</v>
          </cell>
          <cell r="C713">
            <v>744</v>
          </cell>
          <cell r="D713">
            <v>2.25</v>
          </cell>
          <cell r="E713">
            <v>837.89558999999997</v>
          </cell>
          <cell r="F713">
            <v>3.1313999999999997</v>
          </cell>
          <cell r="G713">
            <v>841.02698999999996</v>
          </cell>
          <cell r="H713">
            <v>285.94917659999999</v>
          </cell>
          <cell r="I713">
            <v>1126.9761665999999</v>
          </cell>
          <cell r="J713">
            <v>169.04642498999999</v>
          </cell>
          <cell r="K713">
            <v>1296.02259159</v>
          </cell>
          <cell r="L713">
            <v>1555.2271099080001</v>
          </cell>
          <cell r="M713">
            <v>855</v>
          </cell>
          <cell r="N713"/>
          <cell r="O713">
            <v>14.919354838709678</v>
          </cell>
        </row>
        <row r="714">
          <cell r="A714">
            <v>60000682</v>
          </cell>
          <cell r="B714" t="str">
            <v>Исследования воды питьевой на содержание озона</v>
          </cell>
          <cell r="C714">
            <v>723</v>
          </cell>
          <cell r="D714">
            <v>2.25</v>
          </cell>
          <cell r="E714">
            <v>837.89558999999997</v>
          </cell>
          <cell r="F714">
            <v>0</v>
          </cell>
          <cell r="G714">
            <v>837.89558999999997</v>
          </cell>
          <cell r="H714">
            <v>284.88450060000002</v>
          </cell>
          <cell r="I714">
            <v>1122.7800906</v>
          </cell>
          <cell r="J714">
            <v>168.41701358999998</v>
          </cell>
          <cell r="K714">
            <v>1291.1971041899999</v>
          </cell>
          <cell r="L714">
            <v>1549.4365250279998</v>
          </cell>
          <cell r="M714">
            <v>831</v>
          </cell>
          <cell r="N714"/>
          <cell r="O714">
            <v>14.937759336099585</v>
          </cell>
        </row>
        <row r="715">
          <cell r="A715">
            <v>60001002</v>
          </cell>
          <cell r="B715" t="str">
            <v>Содержание веществ, восстанавливающих перманганат калия в дистиллированной воде</v>
          </cell>
          <cell r="C715">
            <v>267</v>
          </cell>
          <cell r="D715">
            <v>0.5</v>
          </cell>
          <cell r="E715">
            <v>186.19901999999999</v>
          </cell>
          <cell r="F715">
            <v>31.038599999999999</v>
          </cell>
          <cell r="G715">
            <v>217.23761999999999</v>
          </cell>
          <cell r="H715">
            <v>73.860790800000004</v>
          </cell>
          <cell r="I715">
            <v>291.09841080000001</v>
          </cell>
          <cell r="J715">
            <v>43.66476162</v>
          </cell>
          <cell r="K715">
            <v>334.76317241999999</v>
          </cell>
          <cell r="L715">
            <v>401.71580690399998</v>
          </cell>
          <cell r="M715">
            <v>306</v>
          </cell>
          <cell r="N715"/>
          <cell r="O715">
            <v>14.606741573033707</v>
          </cell>
        </row>
        <row r="716">
          <cell r="A716" t="str">
            <v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16"/>
          <cell r="C716"/>
          <cell r="D716"/>
          <cell r="E716"/>
          <cell r="F716"/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/>
          <cell r="N716"/>
          <cell r="O716"/>
        </row>
        <row r="717">
          <cell r="A717">
            <v>60000503</v>
          </cell>
          <cell r="B717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17">
            <v>1254</v>
          </cell>
          <cell r="D717">
            <v>5</v>
          </cell>
          <cell r="E717">
            <v>1861.9902</v>
          </cell>
          <cell r="F717">
            <v>164.58720000000002</v>
          </cell>
          <cell r="G717">
            <v>2026.5773999999999</v>
          </cell>
          <cell r="H717">
            <v>689.03631600000006</v>
          </cell>
          <cell r="I717">
            <v>2715.6137159999998</v>
          </cell>
          <cell r="J717">
            <v>407.34205739999999</v>
          </cell>
          <cell r="K717">
            <v>3122.9557734</v>
          </cell>
          <cell r="L717">
            <v>3747.5469280799998</v>
          </cell>
          <cell r="M717">
            <v>1440</v>
          </cell>
          <cell r="N717"/>
          <cell r="O717">
            <v>14.832535885167463</v>
          </cell>
        </row>
        <row r="718">
          <cell r="A718">
            <v>60000504</v>
          </cell>
          <cell r="B718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18">
            <v>1254</v>
          </cell>
          <cell r="D718">
            <v>5</v>
          </cell>
          <cell r="E718">
            <v>1861.9902</v>
          </cell>
          <cell r="F718">
            <v>121.30860000000001</v>
          </cell>
          <cell r="G718">
            <v>1983.2988</v>
          </cell>
          <cell r="H718">
            <v>674.32159200000001</v>
          </cell>
          <cell r="I718">
            <v>2657.6203919999998</v>
          </cell>
          <cell r="J718">
            <v>398.64305879999995</v>
          </cell>
          <cell r="K718">
            <v>3056.2634507999996</v>
          </cell>
          <cell r="L718">
            <v>3667.5161409599996</v>
          </cell>
          <cell r="M718">
            <v>1440</v>
          </cell>
          <cell r="N718"/>
          <cell r="O718">
            <v>14.832535885167463</v>
          </cell>
        </row>
        <row r="719">
          <cell r="A719">
            <v>60000505</v>
          </cell>
          <cell r="B719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19">
            <v>1545</v>
          </cell>
          <cell r="D719">
            <v>6</v>
          </cell>
          <cell r="E719">
            <v>2234.3882399999998</v>
          </cell>
          <cell r="F719">
            <v>124.746</v>
          </cell>
          <cell r="G719">
            <v>2359.1342399999999</v>
          </cell>
          <cell r="H719">
            <v>802.10564160000001</v>
          </cell>
          <cell r="I719">
            <v>3161.2398816</v>
          </cell>
          <cell r="J719">
            <v>474.18598223999999</v>
          </cell>
          <cell r="K719">
            <v>3635.4258638400001</v>
          </cell>
          <cell r="L719">
            <v>4362.5110366079998</v>
          </cell>
          <cell r="M719">
            <v>1776</v>
          </cell>
          <cell r="N719"/>
          <cell r="O719">
            <v>14.951456310679612</v>
          </cell>
        </row>
        <row r="720">
          <cell r="A720">
            <v>60000507</v>
          </cell>
          <cell r="B720" t="str">
            <v>Определение одного пестицида в продуктах питания и продовольственное сырье методом тонкослойной хроматографии</v>
          </cell>
          <cell r="C720">
            <v>1608</v>
          </cell>
          <cell r="D720">
            <v>6</v>
          </cell>
          <cell r="E720">
            <v>2234.3882399999998</v>
          </cell>
          <cell r="F720">
            <v>56.028599999999997</v>
          </cell>
          <cell r="G720">
            <v>2290.4168399999999</v>
          </cell>
          <cell r="H720">
            <v>778.7417256</v>
          </cell>
          <cell r="I720">
            <v>3069.1585655999997</v>
          </cell>
          <cell r="J720">
            <v>460.37378483999993</v>
          </cell>
          <cell r="K720">
            <v>3529.5323504399998</v>
          </cell>
          <cell r="L720">
            <v>4235.4388205279993</v>
          </cell>
          <cell r="M720">
            <v>1848</v>
          </cell>
          <cell r="N720"/>
          <cell r="O720">
            <v>14.925373134328357</v>
          </cell>
        </row>
        <row r="721">
          <cell r="A721">
            <v>60000508</v>
          </cell>
          <cell r="B721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21">
            <v>1833</v>
          </cell>
          <cell r="D721">
            <v>7.2</v>
          </cell>
          <cell r="E721">
            <v>2681.2658880000004</v>
          </cell>
          <cell r="F721">
            <v>107.9568</v>
          </cell>
          <cell r="G721">
            <v>2789.2226880000003</v>
          </cell>
          <cell r="H721">
            <v>948.33571392000022</v>
          </cell>
          <cell r="I721">
            <v>3737.5584019200005</v>
          </cell>
          <cell r="J721">
            <v>560.63376028800008</v>
          </cell>
          <cell r="K721">
            <v>4298.1921622080008</v>
          </cell>
          <cell r="L721">
            <v>5157.8305946496012</v>
          </cell>
          <cell r="M721">
            <v>2106</v>
          </cell>
          <cell r="N721"/>
          <cell r="O721">
            <v>14.893617021276595</v>
          </cell>
        </row>
        <row r="722">
          <cell r="A722">
            <v>60000509</v>
          </cell>
          <cell r="B722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22">
            <v>1560</v>
          </cell>
          <cell r="D722">
            <v>6</v>
          </cell>
          <cell r="E722">
            <v>2234.3882399999998</v>
          </cell>
          <cell r="F722">
            <v>82.609799999999993</v>
          </cell>
          <cell r="G722">
            <v>2316.9980399999999</v>
          </cell>
          <cell r="H722">
            <v>787.77933360000009</v>
          </cell>
          <cell r="I722">
            <v>3104.7773735999999</v>
          </cell>
          <cell r="J722">
            <v>465.71660603999999</v>
          </cell>
          <cell r="K722">
            <v>3570.4939796399999</v>
          </cell>
          <cell r="L722">
            <v>4284.5927755679995</v>
          </cell>
          <cell r="M722">
            <v>1794</v>
          </cell>
          <cell r="N722"/>
          <cell r="O722">
            <v>15</v>
          </cell>
        </row>
        <row r="723">
          <cell r="A723">
            <v>60000510</v>
          </cell>
          <cell r="B723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23">
            <v>1608</v>
          </cell>
          <cell r="D723">
            <v>6</v>
          </cell>
          <cell r="E723">
            <v>2234.3882399999998</v>
          </cell>
          <cell r="F723">
            <v>107.79360000000001</v>
          </cell>
          <cell r="G723">
            <v>2342.1818399999997</v>
          </cell>
          <cell r="H723">
            <v>796.34182559999999</v>
          </cell>
          <cell r="I723">
            <v>3138.5236655999997</v>
          </cell>
          <cell r="J723">
            <v>470.77854983999993</v>
          </cell>
          <cell r="K723">
            <v>3609.3022154399996</v>
          </cell>
          <cell r="L723">
            <v>4331.1626585279992</v>
          </cell>
          <cell r="M723">
            <v>1848</v>
          </cell>
          <cell r="N723"/>
          <cell r="O723">
            <v>14.925373134328357</v>
          </cell>
        </row>
        <row r="724">
          <cell r="A724">
            <v>60000512</v>
          </cell>
          <cell r="B724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24">
            <v>1833</v>
          </cell>
          <cell r="D724">
            <v>7.2</v>
          </cell>
          <cell r="E724">
            <v>2681.2658880000004</v>
          </cell>
          <cell r="F724">
            <v>187.21080000000001</v>
          </cell>
          <cell r="G724">
            <v>2868.4766880000002</v>
          </cell>
          <cell r="H724">
            <v>975.28207392000013</v>
          </cell>
          <cell r="I724">
            <v>3843.7587619200003</v>
          </cell>
          <cell r="J724">
            <v>576.563814288</v>
          </cell>
          <cell r="K724">
            <v>4420.3225762080001</v>
          </cell>
          <cell r="L724">
            <v>5304.3870914496001</v>
          </cell>
          <cell r="M724">
            <v>2106</v>
          </cell>
          <cell r="N724"/>
          <cell r="O724">
            <v>14.893617021276595</v>
          </cell>
        </row>
        <row r="725">
          <cell r="A725">
            <v>60000665</v>
          </cell>
          <cell r="B725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25">
            <v>3000</v>
          </cell>
          <cell r="D725">
            <v>7.2</v>
          </cell>
          <cell r="E725">
            <v>2681.2658880000004</v>
          </cell>
          <cell r="F725">
            <v>577.60559999999998</v>
          </cell>
          <cell r="G725">
            <v>3258.8714880000002</v>
          </cell>
          <cell r="H725">
            <v>1108.0163059200001</v>
          </cell>
          <cell r="I725">
            <v>4366.8877939200001</v>
          </cell>
          <cell r="J725">
            <v>655.03316908800002</v>
          </cell>
          <cell r="K725">
            <v>5021.9209630080004</v>
          </cell>
          <cell r="L725">
            <v>6026.3051556096007</v>
          </cell>
          <cell r="M725">
            <v>3450</v>
          </cell>
          <cell r="N725"/>
          <cell r="O725">
            <v>15</v>
          </cell>
        </row>
        <row r="726">
          <cell r="A726">
            <v>60000666</v>
          </cell>
          <cell r="B726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26">
            <v>3000</v>
          </cell>
          <cell r="D726">
            <v>7.2</v>
          </cell>
          <cell r="E726">
            <v>2681.2658880000004</v>
          </cell>
          <cell r="F726">
            <v>577.60559999999998</v>
          </cell>
          <cell r="G726">
            <v>3258.8714880000002</v>
          </cell>
          <cell r="H726">
            <v>1108.0163059200001</v>
          </cell>
          <cell r="I726">
            <v>4366.8877939200001</v>
          </cell>
          <cell r="J726">
            <v>655.03316908800002</v>
          </cell>
          <cell r="K726">
            <v>5021.9209630080004</v>
          </cell>
          <cell r="L726">
            <v>6026.3051556096007</v>
          </cell>
          <cell r="M726">
            <v>3450</v>
          </cell>
          <cell r="N726"/>
          <cell r="O726">
            <v>15</v>
          </cell>
        </row>
        <row r="727">
          <cell r="A727">
            <v>60000667</v>
          </cell>
          <cell r="B727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27">
            <v>2730</v>
          </cell>
          <cell r="D727">
            <v>6</v>
          </cell>
          <cell r="E727">
            <v>2234.3882399999998</v>
          </cell>
          <cell r="F727">
            <v>462.51900000000001</v>
          </cell>
          <cell r="G727">
            <v>2696.9072399999995</v>
          </cell>
          <cell r="H727">
            <v>916.94846159999986</v>
          </cell>
          <cell r="I727">
            <v>3613.8557015999995</v>
          </cell>
          <cell r="J727">
            <v>542.07835523999995</v>
          </cell>
          <cell r="K727">
            <v>4155.9340568399994</v>
          </cell>
          <cell r="L727">
            <v>4987.1208682079987</v>
          </cell>
          <cell r="M727">
            <v>3138</v>
          </cell>
          <cell r="N727"/>
          <cell r="O727">
            <v>14.945054945054945</v>
          </cell>
        </row>
        <row r="728">
          <cell r="A728">
            <v>60000668</v>
          </cell>
          <cell r="B728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28">
            <v>2298</v>
          </cell>
          <cell r="D728">
            <v>6</v>
          </cell>
          <cell r="E728">
            <v>2234.3882399999998</v>
          </cell>
          <cell r="F728">
            <v>462.96780000000001</v>
          </cell>
          <cell r="G728">
            <v>2697.3560399999997</v>
          </cell>
          <cell r="H728">
            <v>917.1010536</v>
          </cell>
          <cell r="I728">
            <v>3614.4570935999996</v>
          </cell>
          <cell r="J728">
            <v>542.16856403999986</v>
          </cell>
          <cell r="K728">
            <v>4156.6256576399992</v>
          </cell>
          <cell r="L728">
            <v>4987.9507891679987</v>
          </cell>
          <cell r="M728">
            <v>2640</v>
          </cell>
          <cell r="N728"/>
          <cell r="O728">
            <v>14.882506527415144</v>
          </cell>
        </row>
        <row r="729">
          <cell r="A729" t="str">
            <v>9. Исследования почвы атомно-абсорбционным методом</v>
          </cell>
          <cell r="B729"/>
          <cell r="C729"/>
          <cell r="D729"/>
          <cell r="E729"/>
          <cell r="F729"/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/>
          <cell r="N729"/>
          <cell r="O729"/>
        </row>
        <row r="730">
          <cell r="A730">
            <v>60000518</v>
          </cell>
          <cell r="B730" t="str">
            <v>Исследование почвы  на содержание меди</v>
          </cell>
          <cell r="C730">
            <v>1488</v>
          </cell>
          <cell r="D730">
            <v>5</v>
          </cell>
          <cell r="E730">
            <v>1861.9902</v>
          </cell>
          <cell r="F730">
            <v>9.9245999999999999</v>
          </cell>
          <cell r="G730">
            <v>1871.9148</v>
          </cell>
          <cell r="H730">
            <v>636.45103200000005</v>
          </cell>
          <cell r="I730">
            <v>2508.365832</v>
          </cell>
          <cell r="J730">
            <v>376.25487479999998</v>
          </cell>
          <cell r="K730">
            <v>2884.6207067999999</v>
          </cell>
          <cell r="L730">
            <v>3461.5448481599997</v>
          </cell>
          <cell r="M730">
            <v>1710</v>
          </cell>
          <cell r="N730"/>
          <cell r="O730">
            <v>14.919354838709678</v>
          </cell>
        </row>
        <row r="731">
          <cell r="A731">
            <v>60000519</v>
          </cell>
          <cell r="B731" t="str">
            <v>Исследование почвы  на содержание свинца</v>
          </cell>
          <cell r="C731">
            <v>1488</v>
          </cell>
          <cell r="D731">
            <v>5</v>
          </cell>
          <cell r="E731">
            <v>1861.9902</v>
          </cell>
          <cell r="F731">
            <v>9.9245999999999999</v>
          </cell>
          <cell r="G731">
            <v>1871.9148</v>
          </cell>
          <cell r="H731">
            <v>636.45103200000005</v>
          </cell>
          <cell r="I731">
            <v>2508.365832</v>
          </cell>
          <cell r="J731">
            <v>376.25487479999998</v>
          </cell>
          <cell r="K731">
            <v>2884.6207067999999</v>
          </cell>
          <cell r="L731">
            <v>3461.5448481599997</v>
          </cell>
          <cell r="M731">
            <v>1710</v>
          </cell>
          <cell r="N731"/>
          <cell r="O731">
            <v>14.919354838709678</v>
          </cell>
        </row>
        <row r="732">
          <cell r="A732">
            <v>60000520</v>
          </cell>
          <cell r="B732" t="str">
            <v>Исследование почвы  на содержание никеля</v>
          </cell>
          <cell r="C732">
            <v>1488</v>
          </cell>
          <cell r="D732">
            <v>5</v>
          </cell>
          <cell r="E732">
            <v>1861.9902</v>
          </cell>
          <cell r="F732">
            <v>9.9245999999999999</v>
          </cell>
          <cell r="G732">
            <v>1871.9148</v>
          </cell>
          <cell r="H732">
            <v>636.45103200000005</v>
          </cell>
          <cell r="I732">
            <v>2508.365832</v>
          </cell>
          <cell r="J732">
            <v>376.25487479999998</v>
          </cell>
          <cell r="K732">
            <v>2884.6207067999999</v>
          </cell>
          <cell r="L732">
            <v>3461.5448481599997</v>
          </cell>
          <cell r="M732">
            <v>1710</v>
          </cell>
          <cell r="N732"/>
          <cell r="O732">
            <v>14.919354838709678</v>
          </cell>
        </row>
        <row r="733">
          <cell r="A733">
            <v>60000521</v>
          </cell>
          <cell r="B733" t="str">
            <v>Исследование почвы на содержание кадмия</v>
          </cell>
          <cell r="C733">
            <v>1488</v>
          </cell>
          <cell r="D733">
            <v>5</v>
          </cell>
          <cell r="E733">
            <v>1861.9902</v>
          </cell>
          <cell r="F733">
            <v>9.9245999999999999</v>
          </cell>
          <cell r="G733">
            <v>1871.9148</v>
          </cell>
          <cell r="H733">
            <v>636.45103200000005</v>
          </cell>
          <cell r="I733">
            <v>2508.365832</v>
          </cell>
          <cell r="J733">
            <v>376.25487479999998</v>
          </cell>
          <cell r="K733">
            <v>2884.6207067999999</v>
          </cell>
          <cell r="L733">
            <v>3461.5448481599997</v>
          </cell>
          <cell r="M733">
            <v>1710</v>
          </cell>
          <cell r="N733"/>
          <cell r="O733">
            <v>14.919354838709678</v>
          </cell>
        </row>
        <row r="734">
          <cell r="A734">
            <v>60000522</v>
          </cell>
          <cell r="B734" t="str">
            <v>Исследование почвы  на содержание цинка</v>
          </cell>
          <cell r="C734">
            <v>1488</v>
          </cell>
          <cell r="D734">
            <v>5</v>
          </cell>
          <cell r="E734">
            <v>1861.9902</v>
          </cell>
          <cell r="F734">
            <v>9.9245999999999999</v>
          </cell>
          <cell r="G734">
            <v>1871.9148</v>
          </cell>
          <cell r="H734">
            <v>636.45103200000005</v>
          </cell>
          <cell r="I734">
            <v>2508.365832</v>
          </cell>
          <cell r="J734">
            <v>376.25487479999998</v>
          </cell>
          <cell r="K734">
            <v>2884.6207067999999</v>
          </cell>
          <cell r="L734">
            <v>3461.5448481599997</v>
          </cell>
          <cell r="M734">
            <v>1710</v>
          </cell>
          <cell r="N734"/>
          <cell r="O734">
            <v>14.919354838709678</v>
          </cell>
        </row>
        <row r="735">
          <cell r="A735">
            <v>60000523</v>
          </cell>
          <cell r="B735" t="str">
            <v>Исследование почвы атомно-абсорционным методом на содержание хрома</v>
          </cell>
          <cell r="C735">
            <v>1821</v>
          </cell>
          <cell r="D735">
            <v>5</v>
          </cell>
          <cell r="E735">
            <v>1861.9902</v>
          </cell>
          <cell r="F735">
            <v>48.358199999999997</v>
          </cell>
          <cell r="G735">
            <v>1910.3483999999999</v>
          </cell>
          <cell r="H735">
            <v>649.51845600000001</v>
          </cell>
          <cell r="I735">
            <v>2559.8668559999996</v>
          </cell>
          <cell r="J735">
            <v>383.98002839999992</v>
          </cell>
          <cell r="K735">
            <v>2943.8468843999995</v>
          </cell>
          <cell r="L735">
            <v>3532.6162612799994</v>
          </cell>
          <cell r="M735">
            <v>2094</v>
          </cell>
          <cell r="N735"/>
          <cell r="O735">
            <v>14.991762767710048</v>
          </cell>
        </row>
        <row r="736">
          <cell r="A736">
            <v>60000524</v>
          </cell>
          <cell r="B736" t="str">
            <v>Исследование почвы атомно-абсорционным методом на содержание кобальта</v>
          </cell>
          <cell r="C736">
            <v>1062</v>
          </cell>
          <cell r="D736">
            <v>2.2999999999999998</v>
          </cell>
          <cell r="E736">
            <v>856.51549199999988</v>
          </cell>
          <cell r="F736">
            <v>81.324600000000004</v>
          </cell>
          <cell r="G736">
            <v>937.84009199999991</v>
          </cell>
          <cell r="H736">
            <v>318.86563128</v>
          </cell>
          <cell r="I736">
            <v>1256.7057232799998</v>
          </cell>
          <cell r="J736">
            <v>188.50585849199996</v>
          </cell>
          <cell r="K736">
            <v>1445.2115817719998</v>
          </cell>
          <cell r="L736">
            <v>1734.2538981263997</v>
          </cell>
          <cell r="M736">
            <v>1221</v>
          </cell>
          <cell r="N736"/>
          <cell r="O736">
            <v>14.971751412429379</v>
          </cell>
        </row>
        <row r="737">
          <cell r="A737">
            <v>60000525</v>
          </cell>
          <cell r="B737" t="str">
            <v>Исследование почвы флюриметрическим методом на содержание нефтепродуктов</v>
          </cell>
          <cell r="C737">
            <v>1704</v>
          </cell>
          <cell r="D737">
            <v>5</v>
          </cell>
          <cell r="E737">
            <v>1861.9902</v>
          </cell>
          <cell r="F737">
            <v>55.722600000000007</v>
          </cell>
          <cell r="G737">
            <v>1917.7128</v>
          </cell>
          <cell r="H737">
            <v>652.02235200000007</v>
          </cell>
          <cell r="I737">
            <v>2569.7351520000002</v>
          </cell>
          <cell r="J737">
            <v>385.46027280000004</v>
          </cell>
          <cell r="K737">
            <v>2955.1954248000002</v>
          </cell>
          <cell r="L737">
            <v>3546.23450976</v>
          </cell>
          <cell r="M737">
            <v>1959</v>
          </cell>
          <cell r="N737"/>
          <cell r="O737">
            <v>14.964788732394366</v>
          </cell>
        </row>
        <row r="738">
          <cell r="A738">
            <v>60000527</v>
          </cell>
          <cell r="B738" t="str">
            <v>Определение массовой концентрации ртути в почве</v>
          </cell>
          <cell r="C738">
            <v>1737</v>
          </cell>
          <cell r="D738">
            <v>5</v>
          </cell>
          <cell r="E738">
            <v>1861.9902</v>
          </cell>
          <cell r="F738">
            <v>41.799599999999998</v>
          </cell>
          <cell r="G738">
            <v>1903.7898</v>
          </cell>
          <cell r="H738">
            <v>647.28853200000003</v>
          </cell>
          <cell r="I738">
            <v>2551.078332</v>
          </cell>
          <cell r="J738">
            <v>382.6617498</v>
          </cell>
          <cell r="K738">
            <v>2933.7400818000001</v>
          </cell>
          <cell r="L738">
            <v>3520.4880981599999</v>
          </cell>
          <cell r="M738">
            <v>1995</v>
          </cell>
          <cell r="N738"/>
          <cell r="O738">
            <v>14.853195164075995</v>
          </cell>
        </row>
        <row r="739">
          <cell r="A739">
            <v>60000664</v>
          </cell>
          <cell r="B739" t="str">
            <v>Исследование в почве рН</v>
          </cell>
          <cell r="C739">
            <v>474</v>
          </cell>
          <cell r="D739">
            <v>0.75</v>
          </cell>
          <cell r="E739">
            <v>279.29852999999997</v>
          </cell>
          <cell r="F739">
            <v>82.150800000000004</v>
          </cell>
          <cell r="G739">
            <v>361.44932999999997</v>
          </cell>
          <cell r="H739">
            <v>122.8927722</v>
          </cell>
          <cell r="I739">
            <v>484.3421022</v>
          </cell>
          <cell r="J739">
            <v>72.651315330000003</v>
          </cell>
          <cell r="K739">
            <v>556.99341752999999</v>
          </cell>
          <cell r="L739">
            <v>668.39210103599999</v>
          </cell>
          <cell r="M739">
            <v>543</v>
          </cell>
          <cell r="N739"/>
          <cell r="O739">
            <v>14.556962025316455</v>
          </cell>
        </row>
        <row r="740">
          <cell r="A740">
            <v>60000116</v>
          </cell>
          <cell r="B740" t="str">
            <v>Определение марганца в почве</v>
          </cell>
          <cell r="C740">
            <v>2475</v>
          </cell>
          <cell r="D740">
            <v>5</v>
          </cell>
          <cell r="E740">
            <v>1861.9902</v>
          </cell>
          <cell r="F740">
            <v>258.95760000000001</v>
          </cell>
          <cell r="G740">
            <v>2120.9477999999999</v>
          </cell>
          <cell r="H740">
            <v>721.122252</v>
          </cell>
          <cell r="I740">
            <v>2842.070052</v>
          </cell>
          <cell r="J740">
            <v>426.31050779999998</v>
          </cell>
          <cell r="K740">
            <v>3268.3805597999999</v>
          </cell>
          <cell r="L740">
            <v>3922.0566717599995</v>
          </cell>
          <cell r="M740">
            <v>2844</v>
          </cell>
          <cell r="N740"/>
          <cell r="O740">
            <v>14.909090909090908</v>
          </cell>
        </row>
        <row r="741">
          <cell r="A741">
            <v>60000117</v>
          </cell>
          <cell r="B741" t="str">
            <v>Определение сурьмы в почве</v>
          </cell>
          <cell r="C741">
            <v>2496</v>
          </cell>
          <cell r="D741">
            <v>5</v>
          </cell>
          <cell r="E741">
            <v>1861.9902</v>
          </cell>
          <cell r="F741">
            <v>253.06200000000001</v>
          </cell>
          <cell r="G741">
            <v>2115.0522000000001</v>
          </cell>
          <cell r="H741">
            <v>719.11774800000012</v>
          </cell>
          <cell r="I741">
            <v>2834.1699480000002</v>
          </cell>
          <cell r="J741">
            <v>425.1254922</v>
          </cell>
          <cell r="K741">
            <v>3259.2954402</v>
          </cell>
          <cell r="L741">
            <v>3911.1545282399998</v>
          </cell>
          <cell r="M741">
            <v>2868</v>
          </cell>
          <cell r="N741"/>
          <cell r="O741">
            <v>14.903846153846153</v>
          </cell>
        </row>
        <row r="742">
          <cell r="A742">
            <v>60000118</v>
          </cell>
          <cell r="B742" t="str">
            <v>Определение олова в почве</v>
          </cell>
          <cell r="C742">
            <v>2496</v>
          </cell>
          <cell r="D742">
            <v>5</v>
          </cell>
          <cell r="E742">
            <v>1861.9902</v>
          </cell>
          <cell r="F742">
            <v>253.04160000000002</v>
          </cell>
          <cell r="G742">
            <v>2115.0317999999997</v>
          </cell>
          <cell r="H742">
            <v>719.11081200000001</v>
          </cell>
          <cell r="I742">
            <v>2834.1426119999996</v>
          </cell>
          <cell r="J742">
            <v>425.12139179999991</v>
          </cell>
          <cell r="K742">
            <v>3259.2640037999995</v>
          </cell>
          <cell r="L742">
            <v>3911.1168045599993</v>
          </cell>
          <cell r="M742">
            <v>2868</v>
          </cell>
          <cell r="N742"/>
          <cell r="O742">
            <v>14.903846153846153</v>
          </cell>
        </row>
        <row r="743">
          <cell r="A743">
            <v>60000119</v>
          </cell>
          <cell r="B743" t="str">
            <v>Определение железа в почве</v>
          </cell>
          <cell r="C743">
            <v>2475</v>
          </cell>
          <cell r="D743">
            <v>5</v>
          </cell>
          <cell r="E743">
            <v>1861.9902</v>
          </cell>
          <cell r="F743">
            <v>223.5942</v>
          </cell>
          <cell r="G743">
            <v>2085.5843999999997</v>
          </cell>
          <cell r="H743">
            <v>709.0986959999999</v>
          </cell>
          <cell r="I743">
            <v>2794.6830959999998</v>
          </cell>
          <cell r="J743">
            <v>419.20246439999994</v>
          </cell>
          <cell r="K743">
            <v>3213.8855603999996</v>
          </cell>
          <cell r="L743">
            <v>3856.6626724799994</v>
          </cell>
          <cell r="M743">
            <v>2844</v>
          </cell>
          <cell r="N743"/>
          <cell r="O743">
            <v>14.909090909090908</v>
          </cell>
        </row>
        <row r="744">
          <cell r="A744">
            <v>60000120</v>
          </cell>
          <cell r="B744" t="str">
            <v>Определение селена в почве</v>
          </cell>
          <cell r="C744">
            <v>2475</v>
          </cell>
          <cell r="D744">
            <v>5</v>
          </cell>
          <cell r="E744">
            <v>1861.9902</v>
          </cell>
          <cell r="F744">
            <v>222.84959999999998</v>
          </cell>
          <cell r="G744">
            <v>2084.8397999999997</v>
          </cell>
          <cell r="H744">
            <v>708.84553199999993</v>
          </cell>
          <cell r="I744">
            <v>2793.6853319999996</v>
          </cell>
          <cell r="J744">
            <v>419.05279979999995</v>
          </cell>
          <cell r="K744">
            <v>3212.7381317999993</v>
          </cell>
          <cell r="L744">
            <v>3855.2857581599992</v>
          </cell>
          <cell r="M744">
            <v>2844</v>
          </cell>
          <cell r="N744"/>
          <cell r="O744">
            <v>14.909090909090908</v>
          </cell>
        </row>
        <row r="745">
          <cell r="A745">
            <v>60000121</v>
          </cell>
          <cell r="B745" t="str">
            <v>Определение мышьяка в почве</v>
          </cell>
          <cell r="C745">
            <v>2475</v>
          </cell>
          <cell r="D745">
            <v>5</v>
          </cell>
          <cell r="E745">
            <v>1861.9902</v>
          </cell>
          <cell r="F745">
            <v>250.57320000000001</v>
          </cell>
          <cell r="G745">
            <v>2112.5634</v>
          </cell>
          <cell r="H745">
            <v>718.27155600000003</v>
          </cell>
          <cell r="I745">
            <v>2830.8349560000001</v>
          </cell>
          <cell r="J745">
            <v>424.62524339999999</v>
          </cell>
          <cell r="K745">
            <v>3255.4601994</v>
          </cell>
          <cell r="L745">
            <v>3906.5522392799999</v>
          </cell>
          <cell r="M745">
            <v>2844</v>
          </cell>
          <cell r="N745"/>
          <cell r="O745">
            <v>14.909090909090908</v>
          </cell>
        </row>
        <row r="746">
          <cell r="A746">
            <v>60000051</v>
          </cell>
          <cell r="B746" t="str">
            <v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v>
          </cell>
          <cell r="C746">
            <v>1965</v>
          </cell>
          <cell r="D746">
            <v>5.4</v>
          </cell>
          <cell r="E746">
            <v>2010.9494160000002</v>
          </cell>
          <cell r="F746">
            <v>9.9551999999999996</v>
          </cell>
          <cell r="G746">
            <v>2020.9046160000003</v>
          </cell>
          <cell r="H746">
            <v>687.10756944000013</v>
          </cell>
          <cell r="I746">
            <v>2708.0121854400004</v>
          </cell>
          <cell r="J746">
            <v>406.20182781600005</v>
          </cell>
          <cell r="K746">
            <v>3114.2140132560003</v>
          </cell>
          <cell r="L746">
            <v>3737.0568159072</v>
          </cell>
          <cell r="M746">
            <v>2259</v>
          </cell>
          <cell r="N746"/>
          <cell r="O746">
            <v>14.961832061068703</v>
          </cell>
        </row>
        <row r="747">
          <cell r="A747" t="str">
            <v>10. Дезинфицирующие средства</v>
          </cell>
          <cell r="B747"/>
          <cell r="C747"/>
          <cell r="D747"/>
          <cell r="E747"/>
          <cell r="F747"/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/>
          <cell r="N747"/>
          <cell r="O747"/>
        </row>
        <row r="748">
          <cell r="A748">
            <v>60000228</v>
          </cell>
          <cell r="B748" t="str">
            <v>Исследование дез. средства на основе перекиси водорода</v>
          </cell>
          <cell r="C748">
            <v>453</v>
          </cell>
          <cell r="D748">
            <v>0.95</v>
          </cell>
          <cell r="E748">
            <v>353.77813800000001</v>
          </cell>
          <cell r="F748">
            <v>52.468800000000002</v>
          </cell>
          <cell r="G748">
            <v>406.246938</v>
          </cell>
          <cell r="H748">
            <v>138.12395892000001</v>
          </cell>
          <cell r="I748">
            <v>544.37089691999995</v>
          </cell>
          <cell r="J748">
            <v>81.655634537999987</v>
          </cell>
          <cell r="K748">
            <v>626.02653145799991</v>
          </cell>
          <cell r="L748">
            <v>751.23183774959989</v>
          </cell>
          <cell r="M748">
            <v>519</v>
          </cell>
          <cell r="N748"/>
          <cell r="O748">
            <v>14.569536423841059</v>
          </cell>
        </row>
        <row r="749">
          <cell r="A749">
            <v>60000230</v>
          </cell>
          <cell r="B749" t="str">
            <v>Исследование дез. средств на основе ЧАС (алкил диметил бензинаммония хлорида)</v>
          </cell>
          <cell r="C749">
            <v>2013</v>
          </cell>
          <cell r="D749">
            <v>0.95</v>
          </cell>
          <cell r="E749">
            <v>353.77813800000001</v>
          </cell>
          <cell r="F749">
            <v>472.74960000000004</v>
          </cell>
          <cell r="G749">
            <v>826.527738</v>
          </cell>
          <cell r="H749">
            <v>281.01943092000005</v>
          </cell>
          <cell r="I749">
            <v>1107.5471689200001</v>
          </cell>
          <cell r="J749">
            <v>166.13207533800002</v>
          </cell>
          <cell r="K749">
            <v>1273.6792442580002</v>
          </cell>
          <cell r="L749">
            <v>1528.4150931096001</v>
          </cell>
          <cell r="M749">
            <v>2313</v>
          </cell>
          <cell r="N749"/>
          <cell r="O749">
            <v>14.903129657228018</v>
          </cell>
        </row>
        <row r="750">
          <cell r="A750">
            <v>60000419</v>
          </cell>
          <cell r="B750" t="str">
            <v>Исследование дез. средств на основе хлора, кислорода</v>
          </cell>
          <cell r="C750">
            <v>495</v>
          </cell>
          <cell r="D750">
            <v>1.08</v>
          </cell>
          <cell r="E750">
            <v>402.1898832</v>
          </cell>
          <cell r="F750">
            <v>54.202800000000003</v>
          </cell>
          <cell r="G750">
            <v>456.39268320000002</v>
          </cell>
          <cell r="H750">
            <v>155.17351228800001</v>
          </cell>
          <cell r="I750">
            <v>611.56619548800006</v>
          </cell>
          <cell r="J750">
            <v>91.734929323200006</v>
          </cell>
          <cell r="K750">
            <v>703.30112481120011</v>
          </cell>
          <cell r="L750">
            <v>843.96134977344013</v>
          </cell>
          <cell r="M750">
            <v>567</v>
          </cell>
          <cell r="N750"/>
          <cell r="O750">
            <v>14.545454545454545</v>
          </cell>
        </row>
        <row r="751">
          <cell r="A751">
            <v>60000420</v>
          </cell>
          <cell r="B751" t="str">
            <v>Исследование дез.средства N,N-бис (3-аминопропил) додециламина</v>
          </cell>
          <cell r="C751">
            <v>405</v>
          </cell>
          <cell r="D751">
            <v>0.95</v>
          </cell>
          <cell r="E751">
            <v>353.77813800000001</v>
          </cell>
          <cell r="F751">
            <v>41.105999999999995</v>
          </cell>
          <cell r="G751">
            <v>394.88413800000001</v>
          </cell>
          <cell r="H751">
            <v>134.26060692000001</v>
          </cell>
          <cell r="I751">
            <v>529.14474491999999</v>
          </cell>
          <cell r="J751">
            <v>79.371711738000002</v>
          </cell>
          <cell r="K751">
            <v>608.51645665800004</v>
          </cell>
          <cell r="L751">
            <v>730.21974798960002</v>
          </cell>
          <cell r="M751">
            <v>465</v>
          </cell>
          <cell r="N751"/>
          <cell r="O751">
            <v>14.814814814814813</v>
          </cell>
        </row>
        <row r="752">
          <cell r="A752">
            <v>60000422</v>
          </cell>
          <cell r="B752" t="str">
            <v>Исследование дезинфицирующих средств на щелочные компоненты</v>
          </cell>
          <cell r="C752">
            <v>612</v>
          </cell>
          <cell r="D752">
            <v>0.95</v>
          </cell>
          <cell r="E752">
            <v>353.77813800000001</v>
          </cell>
          <cell r="F752">
            <v>102.21419999999999</v>
          </cell>
          <cell r="G752">
            <v>455.99233800000002</v>
          </cell>
          <cell r="H752">
            <v>155.03739492000003</v>
          </cell>
          <cell r="I752">
            <v>611.02973292000001</v>
          </cell>
          <cell r="J752">
            <v>91.654459938000002</v>
          </cell>
          <cell r="K752">
            <v>702.68419285799996</v>
          </cell>
          <cell r="L752">
            <v>843.22103142959998</v>
          </cell>
          <cell r="M752">
            <v>702</v>
          </cell>
          <cell r="N752"/>
          <cell r="O752">
            <v>14.705882352941178</v>
          </cell>
        </row>
        <row r="753">
          <cell r="A753">
            <v>60001321</v>
          </cell>
          <cell r="B753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753">
            <v>13683</v>
          </cell>
          <cell r="D753">
            <v>78</v>
          </cell>
          <cell r="E753">
            <v>29047.047119999999</v>
          </cell>
          <cell r="F753">
            <v>0</v>
          </cell>
          <cell r="G753">
            <v>29047.047119999999</v>
          </cell>
          <cell r="H753">
            <v>9875.9960208000011</v>
          </cell>
          <cell r="I753">
            <v>38923.0431408</v>
          </cell>
          <cell r="J753">
            <v>5838.4564711200001</v>
          </cell>
          <cell r="K753">
            <v>44761.49961192</v>
          </cell>
          <cell r="L753">
            <v>53713.799534304002</v>
          </cell>
          <cell r="M753">
            <v>15735</v>
          </cell>
          <cell r="N753"/>
          <cell r="O753">
            <v>14.996711247533437</v>
          </cell>
        </row>
        <row r="754">
          <cell r="A754">
            <v>60001322</v>
          </cell>
          <cell r="B754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754">
            <v>13683</v>
          </cell>
          <cell r="D754">
            <v>78</v>
          </cell>
          <cell r="E754">
            <v>29047.047119999999</v>
          </cell>
          <cell r="F754">
            <v>0</v>
          </cell>
          <cell r="G754">
            <v>29047.047119999999</v>
          </cell>
          <cell r="H754">
            <v>9875.9960208000011</v>
          </cell>
          <cell r="I754">
            <v>38923.0431408</v>
          </cell>
          <cell r="J754">
            <v>5838.4564711200001</v>
          </cell>
          <cell r="K754">
            <v>44761.49961192</v>
          </cell>
          <cell r="L754">
            <v>53713.799534304002</v>
          </cell>
          <cell r="M754">
            <v>15735</v>
          </cell>
          <cell r="N754"/>
          <cell r="O754">
            <v>14.996711247533437</v>
          </cell>
        </row>
        <row r="755">
          <cell r="A755">
            <v>60001319</v>
          </cell>
          <cell r="B755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755">
            <v>12441</v>
          </cell>
          <cell r="D755">
            <v>10.63</v>
          </cell>
          <cell r="E755">
            <v>3958.5911652000004</v>
          </cell>
          <cell r="F755">
            <v>0</v>
          </cell>
          <cell r="G755">
            <v>3958.5911652000004</v>
          </cell>
          <cell r="H755">
            <v>1345.9209961680003</v>
          </cell>
          <cell r="I755">
            <v>5304.5121613680003</v>
          </cell>
          <cell r="J755">
            <v>795.67682420519998</v>
          </cell>
          <cell r="K755">
            <v>6100.1889855732006</v>
          </cell>
          <cell r="L755">
            <v>7320.2267826878406</v>
          </cell>
          <cell r="M755">
            <v>14307</v>
          </cell>
          <cell r="N755"/>
          <cell r="O755">
            <v>14.998794309139138</v>
          </cell>
        </row>
        <row r="756">
          <cell r="A756" t="str">
            <v>11. Химическое исследование атмосферного воздуха и воздуха замкнутых непроизводственных помещений</v>
          </cell>
          <cell r="B756"/>
          <cell r="C756"/>
          <cell r="D756"/>
          <cell r="E756"/>
          <cell r="F756"/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/>
          <cell r="N756"/>
          <cell r="O756"/>
        </row>
        <row r="757">
          <cell r="A757" t="str">
            <v>11.1. Определение разовых концентраций (однократный отбор и исследование проб)</v>
          </cell>
          <cell r="B757"/>
          <cell r="C757"/>
          <cell r="D757"/>
          <cell r="E757"/>
          <cell r="F757"/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/>
          <cell r="N757"/>
          <cell r="O757"/>
        </row>
        <row r="758">
          <cell r="A758">
            <v>60000001</v>
          </cell>
          <cell r="B758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58">
            <v>633</v>
          </cell>
          <cell r="D758">
            <v>1.83</v>
          </cell>
          <cell r="E758">
            <v>681.48841320000008</v>
          </cell>
          <cell r="F758">
            <v>62.087399999999995</v>
          </cell>
          <cell r="G758">
            <v>743.57581320000008</v>
          </cell>
          <cell r="H758">
            <v>252.81577648800004</v>
          </cell>
          <cell r="I758">
            <v>996.39158968800007</v>
          </cell>
          <cell r="J758">
            <v>149.4587384532</v>
          </cell>
          <cell r="K758">
            <v>1145.8503281412</v>
          </cell>
          <cell r="L758">
            <v>1375.0203937694398</v>
          </cell>
          <cell r="M758">
            <v>726</v>
          </cell>
          <cell r="N758"/>
          <cell r="O758">
            <v>14.691943127962084</v>
          </cell>
        </row>
        <row r="759">
          <cell r="A759">
            <v>60000002</v>
          </cell>
          <cell r="B759" t="str">
            <v>Определение разовой концентрации гидроцианида (цианида водорода) в атмосферном воздухе и воздухе закрытых непроизводственных помещений</v>
          </cell>
          <cell r="C759">
            <v>675</v>
          </cell>
          <cell r="D759">
            <v>1.83</v>
          </cell>
          <cell r="E759">
            <v>681.48841320000008</v>
          </cell>
          <cell r="F759">
            <v>48.572399999999995</v>
          </cell>
          <cell r="G759">
            <v>730.0608132000001</v>
          </cell>
          <cell r="H759">
            <v>248.22067648800004</v>
          </cell>
          <cell r="I759">
            <v>978.28148968800019</v>
          </cell>
          <cell r="J759">
            <v>146.74222345320001</v>
          </cell>
          <cell r="K759">
            <v>1125.0237131412002</v>
          </cell>
          <cell r="L759">
            <v>1350.0284557694401</v>
          </cell>
          <cell r="M759">
            <v>774</v>
          </cell>
          <cell r="N759"/>
          <cell r="O759">
            <v>14.666666666666666</v>
          </cell>
        </row>
        <row r="760">
          <cell r="A760">
            <v>60000004</v>
          </cell>
          <cell r="B760" t="str">
            <v>Определение массовой концентрации суммы предельных углеводородов С12-С19 в атмосферном воздухе</v>
          </cell>
          <cell r="C760">
            <v>1932</v>
          </cell>
          <cell r="D760">
            <v>3.5</v>
          </cell>
          <cell r="E760">
            <v>1303.3931399999999</v>
          </cell>
          <cell r="F760">
            <v>262.62960000000004</v>
          </cell>
          <cell r="G760">
            <v>1566.0227399999999</v>
          </cell>
          <cell r="H760">
            <v>532.4477316</v>
          </cell>
          <cell r="I760">
            <v>2098.4704715999997</v>
          </cell>
          <cell r="J760">
            <v>314.77057073999993</v>
          </cell>
          <cell r="K760">
            <v>2413.2410423399997</v>
          </cell>
          <cell r="L760">
            <v>2895.8892508079994</v>
          </cell>
          <cell r="M760">
            <v>2220</v>
          </cell>
          <cell r="N760"/>
          <cell r="O760">
            <v>14.906832298136646</v>
          </cell>
        </row>
        <row r="761">
          <cell r="A761">
            <v>60000528</v>
          </cell>
          <cell r="B761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61">
            <v>585</v>
          </cell>
          <cell r="D761">
            <v>2.5</v>
          </cell>
          <cell r="E761">
            <v>930.99509999999998</v>
          </cell>
          <cell r="F761">
            <v>4.0187999999999997</v>
          </cell>
          <cell r="G761">
            <v>935.01390000000004</v>
          </cell>
          <cell r="H761">
            <v>317.90472600000004</v>
          </cell>
          <cell r="I761">
            <v>1252.9186260000001</v>
          </cell>
          <cell r="J761">
            <v>187.9377939</v>
          </cell>
          <cell r="K761">
            <v>1440.8564199000002</v>
          </cell>
          <cell r="L761">
            <v>1729.0277038800002</v>
          </cell>
          <cell r="M761">
            <v>672</v>
          </cell>
          <cell r="N761"/>
          <cell r="O761">
            <v>14.871794871794872</v>
          </cell>
        </row>
        <row r="762">
          <cell r="A762">
            <v>60000529</v>
          </cell>
          <cell r="B762" t="str">
            <v>Определение концентрации  диоксида  азота в атмосферном воздухе и воздухе непроизводственных помещений *</v>
          </cell>
          <cell r="C762">
            <v>453</v>
          </cell>
          <cell r="D762">
            <v>1.2</v>
          </cell>
          <cell r="E762">
            <v>446.87764800000002</v>
          </cell>
          <cell r="F762">
            <v>185.589</v>
          </cell>
          <cell r="G762">
            <v>632.46664800000008</v>
          </cell>
          <cell r="H762">
            <v>215.03866032000005</v>
          </cell>
          <cell r="I762">
            <v>847.50530832000015</v>
          </cell>
          <cell r="J762">
            <v>127.12579624800001</v>
          </cell>
          <cell r="K762">
            <v>974.63110456800018</v>
          </cell>
          <cell r="L762">
            <v>1169.5573254816002</v>
          </cell>
          <cell r="M762">
            <v>519</v>
          </cell>
          <cell r="N762"/>
          <cell r="O762">
            <v>14.569536423841059</v>
          </cell>
        </row>
        <row r="763">
          <cell r="A763">
            <v>60000530</v>
          </cell>
          <cell r="B763" t="str">
            <v>Определение концентрации  фенола (гидроксибензола) в атмосферном воздухе и воздухе замкнутых непроизводственных помещений*</v>
          </cell>
          <cell r="C763">
            <v>393</v>
          </cell>
          <cell r="D763">
            <v>1.1000000000000001</v>
          </cell>
          <cell r="E763">
            <v>409.63784400000003</v>
          </cell>
          <cell r="F763">
            <v>21.5322</v>
          </cell>
          <cell r="G763">
            <v>431.17004400000002</v>
          </cell>
          <cell r="H763">
            <v>146.59781496000002</v>
          </cell>
          <cell r="I763">
            <v>577.76785896000001</v>
          </cell>
          <cell r="J763">
            <v>86.665178843999996</v>
          </cell>
          <cell r="K763">
            <v>664.43303780400004</v>
          </cell>
          <cell r="L763">
            <v>797.31964536480007</v>
          </cell>
          <cell r="M763">
            <v>450</v>
          </cell>
          <cell r="N763"/>
          <cell r="O763">
            <v>14.503816793893129</v>
          </cell>
        </row>
        <row r="764">
          <cell r="A764">
            <v>60000531</v>
          </cell>
          <cell r="B764" t="str">
            <v>Определение концентрации  формальдегида в атмосферном воздухе и воздухе непроизводственных помещений*</v>
          </cell>
          <cell r="C764">
            <v>441</v>
          </cell>
          <cell r="D764">
            <v>1.83</v>
          </cell>
          <cell r="E764">
            <v>681.48841320000008</v>
          </cell>
          <cell r="F764">
            <v>1.5912000000000002</v>
          </cell>
          <cell r="G764">
            <v>683.07961320000004</v>
          </cell>
          <cell r="H764">
            <v>232.24706848800002</v>
          </cell>
          <cell r="I764">
            <v>915.32668168800001</v>
          </cell>
          <cell r="J764">
            <v>137.2990022532</v>
          </cell>
          <cell r="K764">
            <v>1052.6256839411999</v>
          </cell>
          <cell r="L764">
            <v>1263.1508207294398</v>
          </cell>
          <cell r="M764">
            <v>507</v>
          </cell>
          <cell r="N764"/>
          <cell r="O764">
            <v>14.965986394557824</v>
          </cell>
        </row>
        <row r="765">
          <cell r="A765">
            <v>60000532</v>
          </cell>
          <cell r="B765" t="str">
            <v>Определение концентрации  серной кислоты в атмосферном воздухе и воздухе непроизводственных помещений*</v>
          </cell>
          <cell r="C765">
            <v>441</v>
          </cell>
          <cell r="D765">
            <v>1</v>
          </cell>
          <cell r="E765">
            <v>372.39803999999998</v>
          </cell>
          <cell r="F765">
            <v>31.854600000000001</v>
          </cell>
          <cell r="G765">
            <v>404.25263999999999</v>
          </cell>
          <cell r="H765">
            <v>137.4458976</v>
          </cell>
          <cell r="I765">
            <v>541.69853760000001</v>
          </cell>
          <cell r="J765">
            <v>81.254780639999993</v>
          </cell>
          <cell r="K765">
            <v>622.95331824000004</v>
          </cell>
          <cell r="L765">
            <v>747.54398188800008</v>
          </cell>
          <cell r="M765">
            <v>507</v>
          </cell>
          <cell r="N765"/>
          <cell r="O765">
            <v>14.965986394557824</v>
          </cell>
        </row>
        <row r="766">
          <cell r="A766">
            <v>60000533</v>
          </cell>
          <cell r="B766" t="str">
            <v>Определение концентрации  сероводорода (дигидросульфида) в атмосферном воздухе и воздухе замкнутых непроизводственных помещений*</v>
          </cell>
          <cell r="C766">
            <v>453</v>
          </cell>
          <cell r="D766">
            <v>1.2</v>
          </cell>
          <cell r="E766">
            <v>446.87764800000002</v>
          </cell>
          <cell r="F766">
            <v>22.0932</v>
          </cell>
          <cell r="G766">
            <v>468.97084800000005</v>
          </cell>
          <cell r="H766">
            <v>159.45008832000002</v>
          </cell>
          <cell r="I766">
            <v>628.42093632000001</v>
          </cell>
          <cell r="J766">
            <v>94.263140448000001</v>
          </cell>
          <cell r="K766">
            <v>722.68407676800007</v>
          </cell>
          <cell r="L766">
            <v>867.22089212160006</v>
          </cell>
          <cell r="M766">
            <v>519</v>
          </cell>
          <cell r="N766"/>
          <cell r="O766">
            <v>14.569536423841059</v>
          </cell>
        </row>
        <row r="767">
          <cell r="A767">
            <v>60000534</v>
          </cell>
          <cell r="B767" t="str">
            <v>Определение концентрации  двуокиси марганца в атмосферном воздухе и воздухе производственных помещений*</v>
          </cell>
          <cell r="C767">
            <v>711</v>
          </cell>
          <cell r="D767">
            <v>3</v>
          </cell>
          <cell r="E767">
            <v>1117.1941199999999</v>
          </cell>
          <cell r="F767">
            <v>20.328600000000002</v>
          </cell>
          <cell r="G767">
            <v>1137.5227199999999</v>
          </cell>
          <cell r="H767">
            <v>386.75772480000001</v>
          </cell>
          <cell r="I767">
            <v>1524.2804447999999</v>
          </cell>
          <cell r="J767">
            <v>228.64206671999997</v>
          </cell>
          <cell r="K767">
            <v>1752.9225115199999</v>
          </cell>
          <cell r="L767">
            <v>2103.5070138239998</v>
          </cell>
          <cell r="M767">
            <v>816</v>
          </cell>
          <cell r="N767"/>
          <cell r="O767">
            <v>14.767932489451477</v>
          </cell>
        </row>
        <row r="768">
          <cell r="A768">
            <v>60000535</v>
          </cell>
          <cell r="B768" t="str">
            <v>Определение разовой концентрации  ванадия в атмосферном воздухе и воздухе замкнутых непроизводственных помещений*</v>
          </cell>
          <cell r="C768">
            <v>711</v>
          </cell>
          <cell r="D768">
            <v>3</v>
          </cell>
          <cell r="E768">
            <v>1117.1941199999999</v>
          </cell>
          <cell r="F768">
            <v>19.808400000000002</v>
          </cell>
          <cell r="G768">
            <v>1137.0025199999998</v>
          </cell>
          <cell r="H768">
            <v>386.58085679999994</v>
          </cell>
          <cell r="I768">
            <v>1523.5833767999998</v>
          </cell>
          <cell r="J768">
            <v>228.53750651999997</v>
          </cell>
          <cell r="K768">
            <v>1752.1208833199998</v>
          </cell>
          <cell r="L768">
            <v>2102.5450599839996</v>
          </cell>
          <cell r="M768">
            <v>816</v>
          </cell>
          <cell r="N768"/>
          <cell r="O768">
            <v>14.767932489451477</v>
          </cell>
        </row>
        <row r="769">
          <cell r="A769">
            <v>60000035</v>
          </cell>
          <cell r="B769" t="str">
            <v>Определение концентрации  углесодержащего аэрозоля (углерод пигмент черный, сажа) в атмосферном воздухе и воздухе непроизводственных помещений</v>
          </cell>
          <cell r="C769">
            <v>813</v>
          </cell>
          <cell r="D769">
            <v>2.17</v>
          </cell>
          <cell r="E769">
            <v>808.10374679999995</v>
          </cell>
          <cell r="F769">
            <v>49.47</v>
          </cell>
          <cell r="G769">
            <v>857.57374679999998</v>
          </cell>
          <cell r="H769">
            <v>291.57507391199999</v>
          </cell>
          <cell r="I769">
            <v>1149.1488207120001</v>
          </cell>
          <cell r="J769">
            <v>172.3723231068</v>
          </cell>
          <cell r="K769">
            <v>1321.5211438188001</v>
          </cell>
          <cell r="L769">
            <v>1585.82537258256</v>
          </cell>
          <cell r="M769">
            <v>933</v>
          </cell>
          <cell r="N769"/>
          <cell r="O769">
            <v>14.760147601476014</v>
          </cell>
        </row>
        <row r="770">
          <cell r="A770">
            <v>60000537</v>
          </cell>
          <cell r="B770" t="str">
            <v>Определение концентрации  пыли (взвешенных частиц) в атмосферном воздухе и воздухе непроизводственных помещений*</v>
          </cell>
          <cell r="C770">
            <v>378</v>
          </cell>
          <cell r="D770">
            <v>2</v>
          </cell>
          <cell r="E770">
            <v>744.79607999999996</v>
          </cell>
          <cell r="F770">
            <v>16.462800000000001</v>
          </cell>
          <cell r="G770">
            <v>761.25887999999998</v>
          </cell>
          <cell r="H770">
            <v>258.82801920000003</v>
          </cell>
          <cell r="I770">
            <v>1020.0868992000001</v>
          </cell>
          <cell r="J770">
            <v>153.01303487999999</v>
          </cell>
          <cell r="K770">
            <v>1173.0999340800001</v>
          </cell>
          <cell r="L770">
            <v>1407.7199208960001</v>
          </cell>
          <cell r="M770">
            <v>432</v>
          </cell>
          <cell r="N770"/>
          <cell r="O770">
            <v>14.285714285714285</v>
          </cell>
        </row>
        <row r="771">
          <cell r="A771">
            <v>60000538</v>
          </cell>
          <cell r="B771" t="str">
            <v>Определение концентрации  хлора в атмосферном воздухе и воздухе непроизводственных помещений*</v>
          </cell>
          <cell r="C771">
            <v>447</v>
          </cell>
          <cell r="D771">
            <v>1.17</v>
          </cell>
          <cell r="E771">
            <v>435.70570679999997</v>
          </cell>
          <cell r="F771">
            <v>21.6342</v>
          </cell>
          <cell r="G771">
            <v>457.33990679999999</v>
          </cell>
          <cell r="H771">
            <v>155.49556831200002</v>
          </cell>
          <cell r="I771">
            <v>612.83547511200004</v>
          </cell>
          <cell r="J771">
            <v>91.925321266799997</v>
          </cell>
          <cell r="K771">
            <v>704.76079637880002</v>
          </cell>
          <cell r="L771">
            <v>845.71295565456001</v>
          </cell>
          <cell r="M771">
            <v>513</v>
          </cell>
          <cell r="N771"/>
          <cell r="O771">
            <v>14.76510067114094</v>
          </cell>
        </row>
        <row r="772">
          <cell r="A772">
            <v>60000539</v>
          </cell>
          <cell r="B772" t="str">
            <v>Определение концентрации окиси углерода в атмосферном воздухе и воздухе непроизводственных помещений*</v>
          </cell>
          <cell r="C772">
            <v>612</v>
          </cell>
          <cell r="D772">
            <v>1.2</v>
          </cell>
          <cell r="E772">
            <v>446.87764800000002</v>
          </cell>
          <cell r="F772">
            <v>54.988199999999999</v>
          </cell>
          <cell r="G772">
            <v>501.86584800000003</v>
          </cell>
          <cell r="H772">
            <v>170.63438832000003</v>
          </cell>
          <cell r="I772">
            <v>672.50023632000011</v>
          </cell>
          <cell r="J772">
            <v>100.87503544800002</v>
          </cell>
          <cell r="K772">
            <v>773.37527176800018</v>
          </cell>
          <cell r="L772">
            <v>928.05032612160016</v>
          </cell>
          <cell r="M772">
            <v>702</v>
          </cell>
          <cell r="N772"/>
          <cell r="O772">
            <v>14.705882352941178</v>
          </cell>
        </row>
        <row r="773">
          <cell r="A773">
            <v>60000541</v>
          </cell>
          <cell r="B773" t="str">
            <v>Определение концентрации  хлорида водорода (гидрохлорида) в атмосферном воздухе и воздухе замкнутых непроизводственных помещений*</v>
          </cell>
          <cell r="C773">
            <v>882</v>
          </cell>
          <cell r="D773">
            <v>1.8</v>
          </cell>
          <cell r="E773">
            <v>670.31647200000009</v>
          </cell>
          <cell r="F773">
            <v>206.20320000000001</v>
          </cell>
          <cell r="G773">
            <v>876.51967200000013</v>
          </cell>
          <cell r="H773">
            <v>298.01668848000008</v>
          </cell>
          <cell r="I773">
            <v>1174.5363604800002</v>
          </cell>
          <cell r="J773">
            <v>176.18045407200003</v>
          </cell>
          <cell r="K773">
            <v>1350.7168145520002</v>
          </cell>
          <cell r="L773">
            <v>1620.8601774624001</v>
          </cell>
          <cell r="M773">
            <v>1014</v>
          </cell>
          <cell r="N773"/>
          <cell r="O773">
            <v>14.965986394557824</v>
          </cell>
        </row>
        <row r="774">
          <cell r="A774">
            <v>60000542</v>
          </cell>
          <cell r="B774" t="str">
            <v>Определение концентрации  аммиака в атмосферном воздухе и воздухе непроизводственных помещений*</v>
          </cell>
          <cell r="C774">
            <v>765</v>
          </cell>
          <cell r="D774">
            <v>2.42</v>
          </cell>
          <cell r="E774">
            <v>901.20325679999996</v>
          </cell>
          <cell r="F774">
            <v>205.3056</v>
          </cell>
          <cell r="G774">
            <v>1106.5088567999999</v>
          </cell>
          <cell r="H774">
            <v>376.21301131199999</v>
          </cell>
          <cell r="I774">
            <v>1482.7218681119998</v>
          </cell>
          <cell r="J774">
            <v>222.40828021679997</v>
          </cell>
          <cell r="K774">
            <v>1705.1301483287998</v>
          </cell>
          <cell r="L774">
            <v>2046.1561779945596</v>
          </cell>
          <cell r="M774">
            <v>879</v>
          </cell>
          <cell r="N774"/>
          <cell r="O774">
            <v>14.901960784313726</v>
          </cell>
        </row>
        <row r="775">
          <cell r="A775">
            <v>60000543</v>
          </cell>
          <cell r="B775" t="str">
            <v>Определение разовой концентрации  ртути в атмосферном воздухе и воздухе замкнутых непроизводственных помещений*</v>
          </cell>
          <cell r="C775">
            <v>765</v>
          </cell>
          <cell r="D775">
            <v>0.5</v>
          </cell>
          <cell r="E775">
            <v>186.19901999999999</v>
          </cell>
          <cell r="F775">
            <v>188.70000000000002</v>
          </cell>
          <cell r="G775">
            <v>374.89902000000001</v>
          </cell>
          <cell r="H775">
            <v>127.46566680000001</v>
          </cell>
          <cell r="I775">
            <v>502.36468680000002</v>
          </cell>
          <cell r="J775">
            <v>75.354703020000002</v>
          </cell>
          <cell r="K775">
            <v>577.71938982000006</v>
          </cell>
          <cell r="L775">
            <v>693.26326778400005</v>
          </cell>
          <cell r="M775">
            <v>879</v>
          </cell>
          <cell r="N775"/>
          <cell r="O775">
            <v>14.901960784313726</v>
          </cell>
        </row>
        <row r="776">
          <cell r="A776">
            <v>60000544</v>
          </cell>
          <cell r="B776" t="str">
            <v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v>
          </cell>
          <cell r="C776">
            <v>2718</v>
          </cell>
          <cell r="D776">
            <v>7</v>
          </cell>
          <cell r="E776">
            <v>2606.7862799999998</v>
          </cell>
          <cell r="F776">
            <v>173.1858</v>
          </cell>
          <cell r="G776">
            <v>2779.97208</v>
          </cell>
          <cell r="H776">
            <v>945.19050720000007</v>
          </cell>
          <cell r="I776">
            <v>3725.1625872</v>
          </cell>
          <cell r="J776">
            <v>558.77438807999999</v>
          </cell>
          <cell r="K776">
            <v>4283.9369752800003</v>
          </cell>
          <cell r="L776">
            <v>5140.724370336</v>
          </cell>
          <cell r="M776">
            <v>3123</v>
          </cell>
          <cell r="N776"/>
          <cell r="O776">
            <v>14.90066225165563</v>
          </cell>
        </row>
        <row r="777">
          <cell r="A777">
            <v>60000545</v>
          </cell>
          <cell r="B777" t="str">
            <v>Определение оксида азота в атмосферном воздухе и воздухе непроизводственных помещений*</v>
          </cell>
          <cell r="C777">
            <v>573</v>
          </cell>
          <cell r="D777">
            <v>1.33</v>
          </cell>
          <cell r="E777">
            <v>495.28939319999995</v>
          </cell>
          <cell r="F777">
            <v>262.90500000000003</v>
          </cell>
          <cell r="G777">
            <v>758.19439319999992</v>
          </cell>
          <cell r="H777">
            <v>257.78609368799999</v>
          </cell>
          <cell r="I777">
            <v>1015.9804868879999</v>
          </cell>
          <cell r="J777">
            <v>152.39707303319997</v>
          </cell>
          <cell r="K777">
            <v>1168.3775599211999</v>
          </cell>
          <cell r="L777">
            <v>1402.0530719054398</v>
          </cell>
          <cell r="M777">
            <v>657</v>
          </cell>
          <cell r="N777"/>
          <cell r="O777">
            <v>14.659685863874344</v>
          </cell>
        </row>
        <row r="778">
          <cell r="A778">
            <v>60000546</v>
          </cell>
          <cell r="B778" t="str">
            <v>Выезд на отбор проб (1 выезд)</v>
          </cell>
          <cell r="C778">
            <v>711</v>
          </cell>
          <cell r="D778">
            <v>2</v>
          </cell>
          <cell r="E778">
            <v>744.79607999999996</v>
          </cell>
          <cell r="F778">
            <v>32.64</v>
          </cell>
          <cell r="G778">
            <v>777.43607999999995</v>
          </cell>
          <cell r="H778">
            <v>264.32826720000003</v>
          </cell>
          <cell r="I778">
            <v>1041.7643472</v>
          </cell>
          <cell r="J778">
            <v>156.26465207999999</v>
          </cell>
          <cell r="K778">
            <v>1198.0289992799999</v>
          </cell>
          <cell r="L778">
            <v>1437.6347991359999</v>
          </cell>
          <cell r="M778">
            <v>816</v>
          </cell>
          <cell r="N778"/>
          <cell r="O778">
            <v>14.767932489451477</v>
          </cell>
        </row>
        <row r="779">
          <cell r="A779">
            <v>60001004</v>
          </cell>
          <cell r="B779" t="str">
            <v>Определение разовой концентрации хрома ( VI ) оксида в атмосферном воздухе и воздухе замкнутых непроизводственных помещений*</v>
          </cell>
          <cell r="C779">
            <v>531</v>
          </cell>
          <cell r="D779">
            <v>1.33</v>
          </cell>
          <cell r="E779">
            <v>495.28939319999995</v>
          </cell>
          <cell r="F779">
            <v>43.400999999999996</v>
          </cell>
          <cell r="G779">
            <v>538.6903931999999</v>
          </cell>
          <cell r="H779">
            <v>183.15473368799999</v>
          </cell>
          <cell r="I779">
            <v>721.84512688799987</v>
          </cell>
          <cell r="J779">
            <v>108.27676903319998</v>
          </cell>
          <cell r="K779">
            <v>830.12189592119989</v>
          </cell>
          <cell r="L779">
            <v>996.14627510543983</v>
          </cell>
          <cell r="M779">
            <v>609</v>
          </cell>
          <cell r="N779"/>
          <cell r="O779">
            <v>14.689265536723164</v>
          </cell>
        </row>
        <row r="780">
          <cell r="A780">
            <v>60000671</v>
          </cell>
          <cell r="B780" t="str">
            <v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v>
          </cell>
          <cell r="C780">
            <v>1296</v>
          </cell>
          <cell r="D780">
            <v>3.42</v>
          </cell>
          <cell r="E780">
            <v>1273.6012968</v>
          </cell>
          <cell r="F780">
            <v>52.315800000000003</v>
          </cell>
          <cell r="G780">
            <v>1325.9170968000001</v>
          </cell>
          <cell r="H780">
            <v>450.81181291200005</v>
          </cell>
          <cell r="I780">
            <v>1776.7289097120001</v>
          </cell>
          <cell r="J780">
            <v>266.50933645679999</v>
          </cell>
          <cell r="K780">
            <v>2043.2382461688001</v>
          </cell>
          <cell r="L780">
            <v>2451.88589540256</v>
          </cell>
          <cell r="M780">
            <v>1488</v>
          </cell>
          <cell r="N780"/>
          <cell r="O780">
            <v>14.814814814814813</v>
          </cell>
        </row>
        <row r="781">
          <cell r="A781">
            <v>60000691</v>
          </cell>
          <cell r="B781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781">
            <v>591</v>
          </cell>
          <cell r="D781">
            <v>1.5</v>
          </cell>
          <cell r="E781">
            <v>558.59705999999994</v>
          </cell>
          <cell r="F781">
            <v>0</v>
          </cell>
          <cell r="G781">
            <v>558.59705999999994</v>
          </cell>
          <cell r="H781">
            <v>189.92300040000001</v>
          </cell>
          <cell r="I781">
            <v>748.52006039999992</v>
          </cell>
          <cell r="J781">
            <v>112.27800905999999</v>
          </cell>
          <cell r="K781">
            <v>860.79806945999985</v>
          </cell>
          <cell r="L781">
            <v>1032.9576833519998</v>
          </cell>
          <cell r="M781">
            <v>678</v>
          </cell>
          <cell r="N781"/>
          <cell r="O781">
            <v>14.720812182741117</v>
          </cell>
        </row>
        <row r="782">
          <cell r="A782">
            <v>60000694</v>
          </cell>
          <cell r="B782" t="str">
            <v>Определение никотина в атмосферном воздухе и воздухе непроизводственных помещений</v>
          </cell>
          <cell r="C782">
            <v>2925</v>
          </cell>
          <cell r="D782">
            <v>5</v>
          </cell>
          <cell r="E782">
            <v>1861.9902</v>
          </cell>
          <cell r="F782">
            <v>325.70639999999997</v>
          </cell>
          <cell r="G782">
            <v>2187.6965999999998</v>
          </cell>
          <cell r="H782">
            <v>743.81684399999995</v>
          </cell>
          <cell r="I782">
            <v>2931.5134439999997</v>
          </cell>
          <cell r="J782">
            <v>439.72701659999996</v>
          </cell>
          <cell r="K782">
            <v>3371.2404605999996</v>
          </cell>
          <cell r="L782">
            <v>4045.4885527199995</v>
          </cell>
          <cell r="M782">
            <v>3363</v>
          </cell>
          <cell r="N782"/>
          <cell r="O782">
            <v>14.974358974358976</v>
          </cell>
        </row>
        <row r="783">
          <cell r="A783">
            <v>60000695</v>
          </cell>
          <cell r="B783" t="str">
            <v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v>
          </cell>
          <cell r="C783">
            <v>861</v>
          </cell>
          <cell r="D783">
            <v>2.5</v>
          </cell>
          <cell r="E783">
            <v>930.99509999999998</v>
          </cell>
          <cell r="F783">
            <v>380.50080000000003</v>
          </cell>
          <cell r="G783">
            <v>1311.4958999999999</v>
          </cell>
          <cell r="H783">
            <v>445.90860600000002</v>
          </cell>
          <cell r="I783">
            <v>1757.4045059999999</v>
          </cell>
          <cell r="J783">
            <v>263.61067589999999</v>
          </cell>
          <cell r="K783">
            <v>2021.0151818999998</v>
          </cell>
          <cell r="L783">
            <v>2425.2182182799997</v>
          </cell>
          <cell r="M783">
            <v>990</v>
          </cell>
          <cell r="N783"/>
          <cell r="O783">
            <v>14.982578397212542</v>
          </cell>
        </row>
        <row r="784">
          <cell r="A784">
            <v>60000802</v>
          </cell>
          <cell r="B784" t="str">
            <v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v>
          </cell>
          <cell r="C784">
            <v>366</v>
          </cell>
          <cell r="D784">
            <v>1.17</v>
          </cell>
          <cell r="E784">
            <v>435.70570679999997</v>
          </cell>
          <cell r="F784">
            <v>46</v>
          </cell>
          <cell r="G784">
            <v>481.70570679999997</v>
          </cell>
          <cell r="H784">
            <v>163.77994031200001</v>
          </cell>
          <cell r="I784">
            <v>645.48564711199992</v>
          </cell>
          <cell r="J784">
            <v>96.82284706679998</v>
          </cell>
          <cell r="K784">
            <v>742.30849417879995</v>
          </cell>
          <cell r="L784">
            <v>890.77019301455994</v>
          </cell>
          <cell r="M784">
            <v>420</v>
          </cell>
          <cell r="N784"/>
          <cell r="O784">
            <v>14.754098360655737</v>
          </cell>
        </row>
        <row r="785">
          <cell r="A785" t="str">
            <v>11.2. Определение среднесуточных концентраций (отбор и исследования проб 4 раза в сутки)</v>
          </cell>
          <cell r="B785"/>
          <cell r="C785"/>
          <cell r="D785"/>
          <cell r="E785"/>
          <cell r="F785"/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/>
          <cell r="N785"/>
          <cell r="O785"/>
        </row>
        <row r="786">
          <cell r="A786">
            <v>60000803</v>
          </cell>
          <cell r="B786" t="str">
            <v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v>
          </cell>
          <cell r="C786">
            <v>2844</v>
          </cell>
          <cell r="D786">
            <v>6</v>
          </cell>
          <cell r="E786">
            <v>2234.3882399999998</v>
          </cell>
          <cell r="F786">
            <v>0</v>
          </cell>
          <cell r="G786">
            <v>2234.3882399999998</v>
          </cell>
          <cell r="H786">
            <v>759.69200160000003</v>
          </cell>
          <cell r="I786">
            <v>2994.0802415999997</v>
          </cell>
          <cell r="J786">
            <v>449.11203623999995</v>
          </cell>
          <cell r="K786">
            <v>3443.1922778399994</v>
          </cell>
          <cell r="L786">
            <v>4131.8307334079991</v>
          </cell>
          <cell r="M786">
            <v>3270</v>
          </cell>
          <cell r="N786"/>
          <cell r="O786">
            <v>14.978902953586498</v>
          </cell>
        </row>
        <row r="787">
          <cell r="A787">
            <v>60000212</v>
          </cell>
          <cell r="B787" t="str">
            <v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v>
          </cell>
          <cell r="C787">
            <v>1413</v>
          </cell>
          <cell r="D787">
            <v>3.42</v>
          </cell>
          <cell r="E787">
            <v>1273.6012968</v>
          </cell>
          <cell r="F787">
            <v>156</v>
          </cell>
          <cell r="G787">
            <v>1429.6012968</v>
          </cell>
          <cell r="H787">
            <v>486.06444091200001</v>
          </cell>
          <cell r="I787">
            <v>1915.665737712</v>
          </cell>
          <cell r="J787">
            <v>287.34986065679999</v>
          </cell>
          <cell r="K787">
            <v>2203.0155983688001</v>
          </cell>
          <cell r="L787">
            <v>2643.61871804256</v>
          </cell>
          <cell r="M787">
            <v>1623</v>
          </cell>
          <cell r="N787"/>
          <cell r="O787">
            <v>14.861995753715499</v>
          </cell>
        </row>
        <row r="788">
          <cell r="A788">
            <v>60000213</v>
          </cell>
          <cell r="B788" t="str">
            <v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v>
          </cell>
          <cell r="C788">
            <v>1020</v>
          </cell>
          <cell r="D788">
            <v>2.5</v>
          </cell>
          <cell r="E788">
            <v>930.99509999999998</v>
          </cell>
          <cell r="F788">
            <v>73</v>
          </cell>
          <cell r="G788">
            <v>1003.9951</v>
          </cell>
          <cell r="H788">
            <v>341.35833400000001</v>
          </cell>
          <cell r="I788">
            <v>1345.3534340000001</v>
          </cell>
          <cell r="J788">
            <v>201.80301510000001</v>
          </cell>
          <cell r="K788">
            <v>1547.1564491000001</v>
          </cell>
          <cell r="L788">
            <v>1856.58773892</v>
          </cell>
          <cell r="M788">
            <v>1173</v>
          </cell>
          <cell r="N788"/>
          <cell r="O788">
            <v>15</v>
          </cell>
        </row>
        <row r="789">
          <cell r="A789">
            <v>60000214</v>
          </cell>
          <cell r="B789" t="str">
            <v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v>
          </cell>
          <cell r="C789">
            <v>834</v>
          </cell>
          <cell r="D789">
            <v>2.5</v>
          </cell>
          <cell r="E789">
            <v>930.99509999999998</v>
          </cell>
          <cell r="F789">
            <v>69</v>
          </cell>
          <cell r="G789">
            <v>999.99509999999998</v>
          </cell>
          <cell r="H789">
            <v>339.998334</v>
          </cell>
          <cell r="I789">
            <v>1339.993434</v>
          </cell>
          <cell r="J789">
            <v>200.99901509999998</v>
          </cell>
          <cell r="K789">
            <v>1540.9924490999999</v>
          </cell>
          <cell r="L789">
            <v>1849.1909389199998</v>
          </cell>
          <cell r="M789">
            <v>957</v>
          </cell>
          <cell r="N789"/>
          <cell r="O789">
            <v>14.748201438848922</v>
          </cell>
        </row>
        <row r="790">
          <cell r="A790">
            <v>60000215</v>
          </cell>
          <cell r="B790" t="str">
            <v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v>
          </cell>
          <cell r="C790">
            <v>1143</v>
          </cell>
          <cell r="D790">
            <v>3.2</v>
          </cell>
          <cell r="E790">
            <v>1191.673728</v>
          </cell>
          <cell r="F790">
            <v>91</v>
          </cell>
          <cell r="G790">
            <v>1282.673728</v>
          </cell>
          <cell r="H790">
            <v>436.10906752000005</v>
          </cell>
          <cell r="I790">
            <v>1718.78279552</v>
          </cell>
          <cell r="J790">
            <v>257.81741932799997</v>
          </cell>
          <cell r="K790">
            <v>1976.600214848</v>
          </cell>
          <cell r="L790">
            <v>2371.9202578176</v>
          </cell>
          <cell r="M790">
            <v>1314</v>
          </cell>
          <cell r="N790"/>
          <cell r="O790">
            <v>14.960629921259844</v>
          </cell>
        </row>
        <row r="791">
          <cell r="A791">
            <v>60000216</v>
          </cell>
          <cell r="B791" t="str">
            <v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v>
          </cell>
          <cell r="C791">
            <v>807</v>
          </cell>
          <cell r="D791">
            <v>2.2000000000000002</v>
          </cell>
          <cell r="E791">
            <v>819.27568800000006</v>
          </cell>
          <cell r="F791">
            <v>53</v>
          </cell>
          <cell r="G791">
            <v>872.27568800000006</v>
          </cell>
          <cell r="H791">
            <v>296.57373392000005</v>
          </cell>
          <cell r="I791">
            <v>1168.8494219200002</v>
          </cell>
          <cell r="J791">
            <v>175.32741328800003</v>
          </cell>
          <cell r="K791">
            <v>1344.1768352080003</v>
          </cell>
          <cell r="L791">
            <v>1613.0122022496003</v>
          </cell>
          <cell r="M791">
            <v>927</v>
          </cell>
          <cell r="N791"/>
          <cell r="O791">
            <v>14.869888475836431</v>
          </cell>
        </row>
        <row r="792">
          <cell r="A792">
            <v>60000804</v>
          </cell>
          <cell r="B792" t="str">
            <v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v>
          </cell>
          <cell r="C792">
            <v>1566</v>
          </cell>
          <cell r="D792">
            <v>3.51</v>
          </cell>
          <cell r="E792">
            <v>1307.1171204</v>
          </cell>
          <cell r="F792">
            <v>4.0187999999999997</v>
          </cell>
          <cell r="G792">
            <v>1311.1359204</v>
          </cell>
          <cell r="H792">
            <v>445.78621293600003</v>
          </cell>
          <cell r="I792">
            <v>1756.9221333360001</v>
          </cell>
          <cell r="J792">
            <v>263.53832000040001</v>
          </cell>
          <cell r="K792">
            <v>2020.4604533364002</v>
          </cell>
          <cell r="L792">
            <v>2424.5525440036799</v>
          </cell>
          <cell r="M792">
            <v>1800</v>
          </cell>
          <cell r="N792"/>
          <cell r="O792">
            <v>14.942528735632186</v>
          </cell>
        </row>
        <row r="793">
          <cell r="A793">
            <v>60000805</v>
          </cell>
          <cell r="B793" t="str">
            <v>Определение среднесуточной концентрации гидрофторида (фторида водорода) в атмосферном воздухе и воздухе замкнутых непроизводственных помещений.</v>
          </cell>
          <cell r="C793">
            <v>2634</v>
          </cell>
          <cell r="D793">
            <v>4.58</v>
          </cell>
          <cell r="E793">
            <v>1705.5830231999998</v>
          </cell>
          <cell r="F793">
            <v>185.589</v>
          </cell>
          <cell r="G793">
            <v>1891.1720231999998</v>
          </cell>
          <cell r="H793">
            <v>642.998487888</v>
          </cell>
          <cell r="I793">
            <v>2534.1705110879998</v>
          </cell>
          <cell r="J793">
            <v>380.12557666319998</v>
          </cell>
          <cell r="K793">
            <v>2914.2960877511996</v>
          </cell>
          <cell r="L793">
            <v>3497.1553053014395</v>
          </cell>
          <cell r="M793">
            <v>3027</v>
          </cell>
          <cell r="N793"/>
          <cell r="O793">
            <v>14.920273348519361</v>
          </cell>
        </row>
        <row r="794">
          <cell r="A794">
            <v>60000806</v>
          </cell>
          <cell r="B794" t="str">
            <v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v>
          </cell>
          <cell r="C794">
            <v>2442</v>
          </cell>
          <cell r="D794">
            <v>5</v>
          </cell>
          <cell r="E794">
            <v>1861.9902</v>
          </cell>
          <cell r="F794">
            <v>21.5322</v>
          </cell>
          <cell r="G794">
            <v>1883.5224000000001</v>
          </cell>
          <cell r="H794">
            <v>640.39761600000008</v>
          </cell>
          <cell r="I794">
            <v>2523.920016</v>
          </cell>
          <cell r="J794">
            <v>378.58800239999999</v>
          </cell>
          <cell r="K794">
            <v>2902.5080183999999</v>
          </cell>
          <cell r="L794">
            <v>3483.0096220799996</v>
          </cell>
          <cell r="M794">
            <v>2808</v>
          </cell>
          <cell r="N794"/>
          <cell r="O794">
            <v>14.987714987714988</v>
          </cell>
        </row>
        <row r="795">
          <cell r="A795">
            <v>60000807</v>
          </cell>
          <cell r="B795" t="str">
            <v>Определение среднесуточной концентрации  диоксида  азота в атмосферном воздухе и воздухе  замкнутых непроизводственных помещений*.</v>
          </cell>
          <cell r="C795">
            <v>1914</v>
          </cell>
          <cell r="D795">
            <v>5</v>
          </cell>
          <cell r="E795">
            <v>1861.9902</v>
          </cell>
          <cell r="F795">
            <v>1.5912000000000002</v>
          </cell>
          <cell r="G795">
            <v>1863.5814</v>
          </cell>
          <cell r="H795">
            <v>633.61767600000007</v>
          </cell>
          <cell r="I795">
            <v>2497.1990759999999</v>
          </cell>
          <cell r="J795">
            <v>374.57986139999997</v>
          </cell>
          <cell r="K795">
            <v>2871.7789373999999</v>
          </cell>
          <cell r="L795">
            <v>3446.1347248799998</v>
          </cell>
          <cell r="M795">
            <v>2199</v>
          </cell>
          <cell r="N795"/>
          <cell r="O795">
            <v>14.890282131661442</v>
          </cell>
        </row>
        <row r="796">
          <cell r="A796">
            <v>60000808</v>
          </cell>
          <cell r="B796" t="str">
            <v>Определение среднесуточной концентрации  фенола (гидроксибензола) в атмосферном воздухе и воздухе замкнутых непроизводственных помещений*.</v>
          </cell>
          <cell r="C796">
            <v>1674</v>
          </cell>
          <cell r="D796">
            <v>2.4</v>
          </cell>
          <cell r="E796">
            <v>893.75529600000004</v>
          </cell>
          <cell r="F796">
            <v>31.854600000000001</v>
          </cell>
          <cell r="G796">
            <v>925.60989600000005</v>
          </cell>
          <cell r="H796">
            <v>314.70736464000004</v>
          </cell>
          <cell r="I796">
            <v>1240.3172606400001</v>
          </cell>
          <cell r="J796">
            <v>186.047589096</v>
          </cell>
          <cell r="K796">
            <v>1426.364849736</v>
          </cell>
          <cell r="L796">
            <v>1711.6378196832</v>
          </cell>
          <cell r="M796">
            <v>1923</v>
          </cell>
          <cell r="N796"/>
          <cell r="O796">
            <v>14.874551971326163</v>
          </cell>
        </row>
        <row r="797">
          <cell r="A797">
            <v>60000809</v>
          </cell>
          <cell r="B797" t="str">
            <v>Определение среднесуточной концентрации  формальдегида в атмосферном воздухе и воздухе замкнутых  непроизводственных помещений*.</v>
          </cell>
          <cell r="C797">
            <v>1866</v>
          </cell>
          <cell r="D797">
            <v>2.2000000000000002</v>
          </cell>
          <cell r="E797">
            <v>819.27568800000006</v>
          </cell>
          <cell r="F797">
            <v>22.0932</v>
          </cell>
          <cell r="G797">
            <v>841.36888800000008</v>
          </cell>
          <cell r="H797">
            <v>286.06542192000006</v>
          </cell>
          <cell r="I797">
            <v>1127.43430992</v>
          </cell>
          <cell r="J797">
            <v>169.11514648799999</v>
          </cell>
          <cell r="K797">
            <v>1296.549456408</v>
          </cell>
          <cell r="L797">
            <v>1555.8593476895999</v>
          </cell>
          <cell r="M797">
            <v>2145</v>
          </cell>
          <cell r="N797"/>
          <cell r="O797">
            <v>14.951768488745982</v>
          </cell>
        </row>
        <row r="798">
          <cell r="A798">
            <v>60000810</v>
          </cell>
          <cell r="B798" t="str">
            <v>Определение среднесуточной концентрации  двуокиси марганца в атмосферном воздухе и воздухе замкнутых  непроизводственных помещений*.</v>
          </cell>
          <cell r="C798">
            <v>2946</v>
          </cell>
          <cell r="D798">
            <v>3.66</v>
          </cell>
          <cell r="E798">
            <v>1362.9768264000002</v>
          </cell>
          <cell r="F798">
            <v>20.328600000000002</v>
          </cell>
          <cell r="G798">
            <v>1383.3054264000002</v>
          </cell>
          <cell r="H798">
            <v>470.32384497600009</v>
          </cell>
          <cell r="I798">
            <v>1853.6292713760004</v>
          </cell>
          <cell r="J798">
            <v>278.04439070640007</v>
          </cell>
          <cell r="K798">
            <v>2131.6736620824004</v>
          </cell>
          <cell r="L798">
            <v>2558.0083944988805</v>
          </cell>
          <cell r="M798">
            <v>3387</v>
          </cell>
          <cell r="N798"/>
          <cell r="O798">
            <v>14.969450101832994</v>
          </cell>
        </row>
        <row r="799">
          <cell r="A799">
            <v>60000811</v>
          </cell>
          <cell r="B799" t="str">
            <v>Определение среднесуточной концентрации  углесодержащего аэрозоля (сажи) в атмосферном воздухе и воздухе  замкнутых непроизводственных помещений.</v>
          </cell>
          <cell r="C799">
            <v>3354</v>
          </cell>
          <cell r="D799">
            <v>2</v>
          </cell>
          <cell r="E799">
            <v>744.79607999999996</v>
          </cell>
          <cell r="F799">
            <v>49.47</v>
          </cell>
          <cell r="G799">
            <v>794.26607999999999</v>
          </cell>
          <cell r="H799">
            <v>270.05046720000001</v>
          </cell>
          <cell r="I799">
            <v>1064.3165472000001</v>
          </cell>
          <cell r="J799">
            <v>159.64748208</v>
          </cell>
          <cell r="K799">
            <v>1223.96402928</v>
          </cell>
          <cell r="L799">
            <v>1468.7568351359998</v>
          </cell>
          <cell r="M799">
            <v>3855</v>
          </cell>
          <cell r="N799"/>
          <cell r="O799">
            <v>14.937388193202148</v>
          </cell>
        </row>
        <row r="800">
          <cell r="A800">
            <v>60000812</v>
          </cell>
          <cell r="B800" t="str">
            <v>Определение среднесуточной концентрации  пыли (взвешенных частиц) в атмосферном воздухе и воздухе  замкнутых непроизводственных помещений*.</v>
          </cell>
          <cell r="C800">
            <v>1614</v>
          </cell>
          <cell r="D800">
            <v>2.4</v>
          </cell>
          <cell r="E800">
            <v>893.75529600000004</v>
          </cell>
          <cell r="F800">
            <v>16.462800000000001</v>
          </cell>
          <cell r="G800">
            <v>910.21809600000006</v>
          </cell>
          <cell r="H800">
            <v>309.47415264000006</v>
          </cell>
          <cell r="I800">
            <v>1219.6922486400001</v>
          </cell>
          <cell r="J800">
            <v>182.95383729600002</v>
          </cell>
          <cell r="K800">
            <v>1402.6460859360002</v>
          </cell>
          <cell r="L800">
            <v>1683.1753031232001</v>
          </cell>
          <cell r="M800">
            <v>1854</v>
          </cell>
          <cell r="N800"/>
          <cell r="O800">
            <v>14.869888475836431</v>
          </cell>
        </row>
        <row r="801">
          <cell r="A801">
            <v>60000813</v>
          </cell>
          <cell r="B801" t="str">
            <v>Определение среднесуточной концентрации  хлора в атмосферном воздухе и воздухе  замкнутых непроизводственных помещений*.</v>
          </cell>
          <cell r="C801">
            <v>1890</v>
          </cell>
          <cell r="D801">
            <v>6</v>
          </cell>
          <cell r="E801">
            <v>2234.3882399999998</v>
          </cell>
          <cell r="F801">
            <v>21.6342</v>
          </cell>
          <cell r="G801">
            <v>2256.0224399999997</v>
          </cell>
          <cell r="H801">
            <v>767.04762959999994</v>
          </cell>
          <cell r="I801">
            <v>3023.0700695999994</v>
          </cell>
          <cell r="J801">
            <v>453.46051043999989</v>
          </cell>
          <cell r="K801">
            <v>3476.5305800399992</v>
          </cell>
          <cell r="L801">
            <v>4171.8366960479989</v>
          </cell>
          <cell r="M801">
            <v>2172</v>
          </cell>
          <cell r="N801"/>
          <cell r="O801">
            <v>14.920634920634921</v>
          </cell>
        </row>
        <row r="802">
          <cell r="A802">
            <v>60000814</v>
          </cell>
          <cell r="B802" t="str">
            <v>Определение среднесуточной концентрации окиси углерода в атмосферном воздухе и воздухе  замкнутых непроизводственных помещений*.</v>
          </cell>
          <cell r="C802">
            <v>2550</v>
          </cell>
          <cell r="D802">
            <v>6</v>
          </cell>
          <cell r="E802">
            <v>2234.3882399999998</v>
          </cell>
          <cell r="F802">
            <v>54.988199999999999</v>
          </cell>
          <cell r="G802">
            <v>2289.3764399999995</v>
          </cell>
          <cell r="H802">
            <v>778.38798959999986</v>
          </cell>
          <cell r="I802">
            <v>3067.7644295999994</v>
          </cell>
          <cell r="J802">
            <v>460.16466443999991</v>
          </cell>
          <cell r="K802">
            <v>3527.9290940399992</v>
          </cell>
          <cell r="L802">
            <v>4233.5149128479989</v>
          </cell>
          <cell r="M802">
            <v>2931</v>
          </cell>
          <cell r="N802"/>
          <cell r="O802">
            <v>14.941176470588236</v>
          </cell>
        </row>
        <row r="803">
          <cell r="A803">
            <v>60000815</v>
          </cell>
          <cell r="B803" t="str">
            <v>Определение среднесуточной концентрации  хлорида водорода (гидрохлорида) в атмосферном воздухе и воздухе замкнутых непроизводственных помещений*.</v>
          </cell>
          <cell r="C803">
            <v>3630</v>
          </cell>
          <cell r="D803">
            <v>2.34</v>
          </cell>
          <cell r="E803">
            <v>871.41141359999995</v>
          </cell>
          <cell r="F803">
            <v>206.20320000000001</v>
          </cell>
          <cell r="G803">
            <v>1077.6146136</v>
          </cell>
          <cell r="H803">
            <v>366.38896862400003</v>
          </cell>
          <cell r="I803">
            <v>1444.003582224</v>
          </cell>
          <cell r="J803">
            <v>216.60053733359999</v>
          </cell>
          <cell r="K803">
            <v>1660.6041195575999</v>
          </cell>
          <cell r="L803">
            <v>1992.7249434691198</v>
          </cell>
          <cell r="M803">
            <v>4173</v>
          </cell>
          <cell r="N803"/>
          <cell r="O803">
            <v>14.958677685950414</v>
          </cell>
        </row>
        <row r="804">
          <cell r="A804">
            <v>60000816</v>
          </cell>
          <cell r="B804" t="str">
            <v>Определение среднесуточной концентрации   аммиака в атмосферном воздухе и воздухе  замкнутых непроизводственных помещений*.</v>
          </cell>
          <cell r="C804">
            <v>3162</v>
          </cell>
          <cell r="D804">
            <v>4.84</v>
          </cell>
          <cell r="E804">
            <v>1802.4065135999999</v>
          </cell>
          <cell r="F804">
            <v>205.3056</v>
          </cell>
          <cell r="G804">
            <v>2007.7121135999998</v>
          </cell>
          <cell r="H804">
            <v>682.622118624</v>
          </cell>
          <cell r="I804">
            <v>2690.3342322239996</v>
          </cell>
          <cell r="J804">
            <v>403.55013483359994</v>
          </cell>
          <cell r="K804">
            <v>3093.8843670575998</v>
          </cell>
          <cell r="L804">
            <v>3712.6612404691195</v>
          </cell>
          <cell r="M804">
            <v>3636</v>
          </cell>
          <cell r="N804"/>
          <cell r="O804">
            <v>14.990512333965844</v>
          </cell>
        </row>
        <row r="805">
          <cell r="A805">
            <v>60000817</v>
          </cell>
          <cell r="B805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805">
            <v>2466</v>
          </cell>
          <cell r="D805">
            <v>3</v>
          </cell>
          <cell r="E805">
            <v>1117.1941199999999</v>
          </cell>
          <cell r="F805">
            <v>0</v>
          </cell>
          <cell r="G805">
            <v>1117.1941199999999</v>
          </cell>
          <cell r="H805">
            <v>379.84600080000001</v>
          </cell>
          <cell r="I805">
            <v>1497.0401207999998</v>
          </cell>
          <cell r="J805">
            <v>224.55601811999998</v>
          </cell>
          <cell r="K805">
            <v>1721.5961389199997</v>
          </cell>
          <cell r="L805">
            <v>2065.9153667039996</v>
          </cell>
          <cell r="M805">
            <v>2835</v>
          </cell>
          <cell r="N805"/>
          <cell r="O805">
            <v>14.963503649635038</v>
          </cell>
        </row>
        <row r="806">
          <cell r="A806">
            <v>60000818</v>
          </cell>
          <cell r="B806" t="str">
            <v>Определение среднесуточной концентрации  бензола, метанола в атмосферном воздухе и воздухе замкнутых непроизводственных помещений  (1 вещество).</v>
          </cell>
          <cell r="C806">
            <v>3546</v>
          </cell>
          <cell r="D806">
            <v>5</v>
          </cell>
          <cell r="E806">
            <v>1861.9902</v>
          </cell>
          <cell r="F806">
            <v>380.50080000000003</v>
          </cell>
          <cell r="G806">
            <v>2242.491</v>
          </cell>
          <cell r="H806">
            <v>762.44694000000004</v>
          </cell>
          <cell r="I806">
            <v>3004.9379399999998</v>
          </cell>
          <cell r="J806">
            <v>450.74069099999997</v>
          </cell>
          <cell r="K806">
            <v>3455.6786309999998</v>
          </cell>
          <cell r="L806">
            <v>4146.8143571999999</v>
          </cell>
          <cell r="M806">
            <v>4077</v>
          </cell>
          <cell r="N806"/>
          <cell r="O806">
            <v>14.974619289340103</v>
          </cell>
        </row>
        <row r="807">
          <cell r="A807">
            <v>60000725</v>
          </cell>
          <cell r="B807" t="str">
            <v>Определение среднесуточной концентрации бенз(а)пирена в атмосферном воздухе и воздухе замкнутых непроизводственных помеще-ний методом высокоэффективной жидкостной хроматографии</v>
          </cell>
          <cell r="C807">
            <v>3816</v>
          </cell>
          <cell r="D807">
            <v>5.75</v>
          </cell>
          <cell r="E807">
            <v>2141.2887299999998</v>
          </cell>
          <cell r="F807">
            <v>380.50080000000003</v>
          </cell>
          <cell r="G807">
            <v>2521.78953</v>
          </cell>
          <cell r="H807">
            <v>857.40844020000009</v>
          </cell>
          <cell r="I807">
            <v>3379.1979701999999</v>
          </cell>
          <cell r="J807">
            <v>506.87969552999994</v>
          </cell>
          <cell r="K807">
            <v>3886.0776657299998</v>
          </cell>
          <cell r="L807">
            <v>4663.2931988759992</v>
          </cell>
          <cell r="M807">
            <v>4386</v>
          </cell>
          <cell r="N807"/>
          <cell r="O807">
            <v>14.937106918238992</v>
          </cell>
        </row>
        <row r="808">
          <cell r="A808" t="str">
            <v>12. Химическое исследование воздуха рабочей зоны экспресс-методом</v>
          </cell>
          <cell r="B808"/>
          <cell r="C808"/>
          <cell r="D808"/>
          <cell r="E808"/>
          <cell r="F808"/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/>
          <cell r="N808"/>
          <cell r="O808"/>
        </row>
        <row r="809">
          <cell r="A809">
            <v>60000610</v>
          </cell>
          <cell r="B809" t="str">
            <v>Определение концентрации окислов азота экспресс методом в воздухе рабочей зоны</v>
          </cell>
          <cell r="C809">
            <v>1338</v>
          </cell>
          <cell r="D809">
            <v>3</v>
          </cell>
          <cell r="E809">
            <v>1117.1941199999999</v>
          </cell>
          <cell r="F809">
            <v>382.5</v>
          </cell>
          <cell r="G809">
            <v>1499.6941199999999</v>
          </cell>
          <cell r="H809">
            <v>509.89600080000002</v>
          </cell>
          <cell r="I809">
            <v>2009.5901208</v>
          </cell>
          <cell r="J809">
            <v>301.43851811999997</v>
          </cell>
          <cell r="K809">
            <v>2311.02863892</v>
          </cell>
          <cell r="L809">
            <v>2773.234366704</v>
          </cell>
          <cell r="M809">
            <v>1536</v>
          </cell>
          <cell r="N809"/>
          <cell r="O809">
            <v>14.798206278026907</v>
          </cell>
        </row>
        <row r="810">
          <cell r="A810">
            <v>60000611</v>
          </cell>
          <cell r="B810" t="str">
            <v>Определение концентрации  аммиака экспресс методом в воздухе рабочей зоны</v>
          </cell>
          <cell r="C810">
            <v>1338</v>
          </cell>
          <cell r="D810">
            <v>3</v>
          </cell>
          <cell r="E810">
            <v>1117.1941199999999</v>
          </cell>
          <cell r="F810">
            <v>382.5</v>
          </cell>
          <cell r="G810">
            <v>1499.6941199999999</v>
          </cell>
          <cell r="H810">
            <v>509.89600080000002</v>
          </cell>
          <cell r="I810">
            <v>2009.5901208</v>
          </cell>
          <cell r="J810">
            <v>301.43851811999997</v>
          </cell>
          <cell r="K810">
            <v>2311.02863892</v>
          </cell>
          <cell r="L810">
            <v>2773.234366704</v>
          </cell>
          <cell r="M810">
            <v>1536</v>
          </cell>
          <cell r="N810"/>
          <cell r="O810">
            <v>14.798206278026907</v>
          </cell>
        </row>
        <row r="811">
          <cell r="A811">
            <v>60000612</v>
          </cell>
          <cell r="B811" t="str">
            <v>Определение концентрации  акролеина (проп-2-не-1-аль) экспресс методом в воздухе рабочей зоны</v>
          </cell>
          <cell r="C811">
            <v>1338</v>
          </cell>
          <cell r="D811">
            <v>3</v>
          </cell>
          <cell r="E811">
            <v>1117.1941199999999</v>
          </cell>
          <cell r="F811">
            <v>382.5</v>
          </cell>
          <cell r="G811">
            <v>1499.6941199999999</v>
          </cell>
          <cell r="H811">
            <v>509.89600080000002</v>
          </cell>
          <cell r="I811">
            <v>2009.5901208</v>
          </cell>
          <cell r="J811">
            <v>301.43851811999997</v>
          </cell>
          <cell r="K811">
            <v>2311.02863892</v>
          </cell>
          <cell r="L811">
            <v>2773.234366704</v>
          </cell>
          <cell r="M811">
            <v>1536</v>
          </cell>
          <cell r="N811"/>
          <cell r="O811">
            <v>14.798206278026907</v>
          </cell>
        </row>
        <row r="812">
          <cell r="A812">
            <v>60000613</v>
          </cell>
          <cell r="B812" t="str">
            <v>Определение концентрации ацетона (пропан-2-он)экспресс методом в воздухе рабочей зоны</v>
          </cell>
          <cell r="C812">
            <v>1338</v>
          </cell>
          <cell r="D812">
            <v>3</v>
          </cell>
          <cell r="E812">
            <v>1117.1941199999999</v>
          </cell>
          <cell r="F812">
            <v>382.5</v>
          </cell>
          <cell r="G812">
            <v>1499.6941199999999</v>
          </cell>
          <cell r="H812">
            <v>509.89600080000002</v>
          </cell>
          <cell r="I812">
            <v>2009.5901208</v>
          </cell>
          <cell r="J812">
            <v>301.43851811999997</v>
          </cell>
          <cell r="K812">
            <v>2311.02863892</v>
          </cell>
          <cell r="L812">
            <v>2773.234366704</v>
          </cell>
          <cell r="M812">
            <v>1536</v>
          </cell>
          <cell r="N812"/>
          <cell r="O812">
            <v>14.798206278026907</v>
          </cell>
        </row>
        <row r="813">
          <cell r="A813">
            <v>60000614</v>
          </cell>
          <cell r="B813" t="str">
            <v>Определение концентрации бензола экспресс методом в воздухе рабочей зоны</v>
          </cell>
          <cell r="C813">
            <v>1338</v>
          </cell>
          <cell r="D813">
            <v>3</v>
          </cell>
          <cell r="E813">
            <v>1117.1941199999999</v>
          </cell>
          <cell r="F813">
            <v>382.5</v>
          </cell>
          <cell r="G813">
            <v>1499.6941199999999</v>
          </cell>
          <cell r="H813">
            <v>509.89600080000002</v>
          </cell>
          <cell r="I813">
            <v>2009.5901208</v>
          </cell>
          <cell r="J813">
            <v>301.43851811999997</v>
          </cell>
          <cell r="K813">
            <v>2311.02863892</v>
          </cell>
          <cell r="L813">
            <v>2773.234366704</v>
          </cell>
          <cell r="M813">
            <v>1536</v>
          </cell>
          <cell r="N813"/>
          <cell r="O813">
            <v>14.798206278026907</v>
          </cell>
        </row>
        <row r="814">
          <cell r="A814">
            <v>60000615</v>
          </cell>
          <cell r="B814" t="str">
            <v>Определение концентрации бензина экспресс методом в воздухе рабочей зоны</v>
          </cell>
          <cell r="C814">
            <v>1338</v>
          </cell>
          <cell r="D814">
            <v>3</v>
          </cell>
          <cell r="E814">
            <v>1117.1941199999999</v>
          </cell>
          <cell r="F814">
            <v>382.5</v>
          </cell>
          <cell r="G814">
            <v>1499.6941199999999</v>
          </cell>
          <cell r="H814">
            <v>509.89600080000002</v>
          </cell>
          <cell r="I814">
            <v>2009.5901208</v>
          </cell>
          <cell r="J814">
            <v>301.43851811999997</v>
          </cell>
          <cell r="K814">
            <v>2311.02863892</v>
          </cell>
          <cell r="L814">
            <v>2773.234366704</v>
          </cell>
          <cell r="M814">
            <v>1536</v>
          </cell>
          <cell r="N814"/>
          <cell r="O814">
            <v>14.798206278026907</v>
          </cell>
        </row>
        <row r="815">
          <cell r="A815">
            <v>60000616</v>
          </cell>
          <cell r="B815" t="str">
            <v>Определение концентрации гексана экспресс методом в воздухе рабочей зоны</v>
          </cell>
          <cell r="C815">
            <v>1338</v>
          </cell>
          <cell r="D815">
            <v>3</v>
          </cell>
          <cell r="E815">
            <v>1117.1941199999999</v>
          </cell>
          <cell r="F815">
            <v>382.5</v>
          </cell>
          <cell r="G815">
            <v>1499.6941199999999</v>
          </cell>
          <cell r="H815">
            <v>509.89600080000002</v>
          </cell>
          <cell r="I815">
            <v>2009.5901208</v>
          </cell>
          <cell r="J815">
            <v>301.43851811999997</v>
          </cell>
          <cell r="K815">
            <v>2311.02863892</v>
          </cell>
          <cell r="L815">
            <v>2773.234366704</v>
          </cell>
          <cell r="M815">
            <v>1536</v>
          </cell>
          <cell r="N815"/>
          <cell r="O815">
            <v>14.798206278026907</v>
          </cell>
        </row>
        <row r="816">
          <cell r="A816">
            <v>60000617</v>
          </cell>
          <cell r="B816" t="str">
            <v>Определение концентрации спирта (изо)пропилового экспресс методом в воздухе рабочей зоны</v>
          </cell>
          <cell r="C816">
            <v>1338</v>
          </cell>
          <cell r="D816">
            <v>3</v>
          </cell>
          <cell r="E816">
            <v>1117.1941199999999</v>
          </cell>
          <cell r="F816">
            <v>382.5</v>
          </cell>
          <cell r="G816">
            <v>1499.6941199999999</v>
          </cell>
          <cell r="H816">
            <v>509.89600080000002</v>
          </cell>
          <cell r="I816">
            <v>2009.5901208</v>
          </cell>
          <cell r="J816">
            <v>301.43851811999997</v>
          </cell>
          <cell r="K816">
            <v>2311.02863892</v>
          </cell>
          <cell r="L816">
            <v>2773.234366704</v>
          </cell>
          <cell r="M816">
            <v>1536</v>
          </cell>
          <cell r="N816"/>
          <cell r="O816">
            <v>14.798206278026907</v>
          </cell>
        </row>
        <row r="817">
          <cell r="A817">
            <v>60000618</v>
          </cell>
          <cell r="B817" t="str">
            <v>Определение концентрации ксилола (диметилбензол смесь 0-, м-, п-изомеров) экспресс методом в воздухе рабочей зоны</v>
          </cell>
          <cell r="C817">
            <v>1338</v>
          </cell>
          <cell r="D817">
            <v>3</v>
          </cell>
          <cell r="E817">
            <v>1117.1941199999999</v>
          </cell>
          <cell r="F817">
            <v>382.5</v>
          </cell>
          <cell r="G817">
            <v>1499.6941199999999</v>
          </cell>
          <cell r="H817">
            <v>509.89600080000002</v>
          </cell>
          <cell r="I817">
            <v>2009.5901208</v>
          </cell>
          <cell r="J817">
            <v>301.43851811999997</v>
          </cell>
          <cell r="K817">
            <v>2311.02863892</v>
          </cell>
          <cell r="L817">
            <v>2773.234366704</v>
          </cell>
          <cell r="M817">
            <v>1536</v>
          </cell>
          <cell r="N817"/>
          <cell r="O817">
            <v>14.798206278026907</v>
          </cell>
        </row>
        <row r="818">
          <cell r="A818">
            <v>60000619</v>
          </cell>
          <cell r="B818" t="str">
            <v>Определение концентрации озона экспресс методом в воздухе рабочей зоны</v>
          </cell>
          <cell r="C818">
            <v>1338</v>
          </cell>
          <cell r="D818">
            <v>3</v>
          </cell>
          <cell r="E818">
            <v>1117.1941199999999</v>
          </cell>
          <cell r="F818">
            <v>382.5</v>
          </cell>
          <cell r="G818">
            <v>1499.6941199999999</v>
          </cell>
          <cell r="H818">
            <v>509.89600080000002</v>
          </cell>
          <cell r="I818">
            <v>2009.5901208</v>
          </cell>
          <cell r="J818">
            <v>301.43851811999997</v>
          </cell>
          <cell r="K818">
            <v>2311.02863892</v>
          </cell>
          <cell r="L818">
            <v>2773.234366704</v>
          </cell>
          <cell r="M818">
            <v>1536</v>
          </cell>
          <cell r="N818"/>
          <cell r="O818">
            <v>14.798206278026907</v>
          </cell>
        </row>
        <row r="819">
          <cell r="A819">
            <v>60000620</v>
          </cell>
          <cell r="B819" t="str">
            <v>Определение концентрации толуола (метилбензол) экспресс методом в воздухе рабочей зоны</v>
          </cell>
          <cell r="C819">
            <v>1338</v>
          </cell>
          <cell r="D819">
            <v>3</v>
          </cell>
          <cell r="E819">
            <v>1117.1941199999999</v>
          </cell>
          <cell r="F819">
            <v>382.5</v>
          </cell>
          <cell r="G819">
            <v>1499.6941199999999</v>
          </cell>
          <cell r="H819">
            <v>509.89600080000002</v>
          </cell>
          <cell r="I819">
            <v>2009.5901208</v>
          </cell>
          <cell r="J819">
            <v>301.43851811999997</v>
          </cell>
          <cell r="K819">
            <v>2311.02863892</v>
          </cell>
          <cell r="L819">
            <v>2773.234366704</v>
          </cell>
          <cell r="M819">
            <v>1536</v>
          </cell>
          <cell r="N819"/>
          <cell r="O819">
            <v>14.798206278026907</v>
          </cell>
        </row>
        <row r="820">
          <cell r="A820">
            <v>60000621</v>
          </cell>
          <cell r="B820" t="str">
            <v>Определение концентрации уайт-спирита экспресс методом в воздухе рабочей зоны</v>
          </cell>
          <cell r="C820">
            <v>1338</v>
          </cell>
          <cell r="D820">
            <v>3</v>
          </cell>
          <cell r="E820">
            <v>1117.1941199999999</v>
          </cell>
          <cell r="F820">
            <v>382.5</v>
          </cell>
          <cell r="G820">
            <v>1499.6941199999999</v>
          </cell>
          <cell r="H820">
            <v>509.89600080000002</v>
          </cell>
          <cell r="I820">
            <v>2009.5901208</v>
          </cell>
          <cell r="J820">
            <v>301.43851811999997</v>
          </cell>
          <cell r="K820">
            <v>2311.02863892</v>
          </cell>
          <cell r="L820">
            <v>2773.234366704</v>
          </cell>
          <cell r="M820">
            <v>1536</v>
          </cell>
          <cell r="N820"/>
          <cell r="O820">
            <v>14.798206278026907</v>
          </cell>
        </row>
        <row r="821">
          <cell r="A821">
            <v>60000622</v>
          </cell>
          <cell r="B821" t="str">
            <v>Определение концентрации оксида углерода (угарного газа) экспресс методом в воздухе рабочей зоны</v>
          </cell>
          <cell r="C821">
            <v>1338</v>
          </cell>
          <cell r="D821">
            <v>3</v>
          </cell>
          <cell r="E821">
            <v>1117.1941199999999</v>
          </cell>
          <cell r="F821">
            <v>382.5</v>
          </cell>
          <cell r="G821">
            <v>1499.6941199999999</v>
          </cell>
          <cell r="H821">
            <v>509.89600080000002</v>
          </cell>
          <cell r="I821">
            <v>2009.5901208</v>
          </cell>
          <cell r="J821">
            <v>301.43851811999997</v>
          </cell>
          <cell r="K821">
            <v>2311.02863892</v>
          </cell>
          <cell r="L821">
            <v>2773.234366704</v>
          </cell>
          <cell r="M821">
            <v>1536</v>
          </cell>
          <cell r="N821"/>
          <cell r="O821">
            <v>14.798206278026907</v>
          </cell>
        </row>
        <row r="822">
          <cell r="A822">
            <v>60000623</v>
          </cell>
          <cell r="B822" t="str">
            <v>Определение концентрации диоксида углерода экспресс методом в воздухе рабочей зоны</v>
          </cell>
          <cell r="C822">
            <v>1338</v>
          </cell>
          <cell r="D822">
            <v>3</v>
          </cell>
          <cell r="E822">
            <v>1117.1941199999999</v>
          </cell>
          <cell r="F822">
            <v>382.5</v>
          </cell>
          <cell r="G822">
            <v>1499.6941199999999</v>
          </cell>
          <cell r="H822">
            <v>509.89600080000002</v>
          </cell>
          <cell r="I822">
            <v>2009.5901208</v>
          </cell>
          <cell r="J822">
            <v>301.43851811999997</v>
          </cell>
          <cell r="K822">
            <v>2311.02863892</v>
          </cell>
          <cell r="L822">
            <v>2773.234366704</v>
          </cell>
          <cell r="M822">
            <v>1536</v>
          </cell>
          <cell r="N822"/>
          <cell r="O822">
            <v>14.798206278026907</v>
          </cell>
        </row>
        <row r="823">
          <cell r="A823">
            <v>60000624</v>
          </cell>
          <cell r="B823" t="str">
            <v>Определение концентрации углерода четыреххлористого экспресс методом в воздухе рабочей зоны</v>
          </cell>
          <cell r="C823">
            <v>1338</v>
          </cell>
          <cell r="D823">
            <v>3</v>
          </cell>
          <cell r="E823">
            <v>1117.1941199999999</v>
          </cell>
          <cell r="F823">
            <v>382.5</v>
          </cell>
          <cell r="G823">
            <v>1499.6941199999999</v>
          </cell>
          <cell r="H823">
            <v>509.89600080000002</v>
          </cell>
          <cell r="I823">
            <v>2009.5901208</v>
          </cell>
          <cell r="J823">
            <v>301.43851811999997</v>
          </cell>
          <cell r="K823">
            <v>2311.02863892</v>
          </cell>
          <cell r="L823">
            <v>2773.234366704</v>
          </cell>
          <cell r="M823">
            <v>1536</v>
          </cell>
          <cell r="N823"/>
          <cell r="O823">
            <v>14.798206278026907</v>
          </cell>
        </row>
        <row r="824">
          <cell r="A824">
            <v>60000625</v>
          </cell>
          <cell r="B824" t="str">
            <v>Определение концентрации уксусной кислоты  (этановой кислоты) экспресс методом в воздухе рабочей зоны</v>
          </cell>
          <cell r="C824">
            <v>1338</v>
          </cell>
          <cell r="D824">
            <v>3</v>
          </cell>
          <cell r="E824">
            <v>1117.1941199999999</v>
          </cell>
          <cell r="F824">
            <v>382.5</v>
          </cell>
          <cell r="G824">
            <v>1499.6941199999999</v>
          </cell>
          <cell r="H824">
            <v>509.89600080000002</v>
          </cell>
          <cell r="I824">
            <v>2009.5901208</v>
          </cell>
          <cell r="J824">
            <v>301.43851811999997</v>
          </cell>
          <cell r="K824">
            <v>2311.02863892</v>
          </cell>
          <cell r="L824">
            <v>2773.234366704</v>
          </cell>
          <cell r="M824">
            <v>1536</v>
          </cell>
          <cell r="N824"/>
          <cell r="O824">
            <v>14.798206278026907</v>
          </cell>
        </row>
        <row r="825">
          <cell r="A825">
            <v>60000626</v>
          </cell>
          <cell r="B825" t="str">
            <v>Определение концентрации углеводородов нефти экспресс методом в воздухе рабочей зоны</v>
          </cell>
          <cell r="C825">
            <v>1338</v>
          </cell>
          <cell r="D825">
            <v>3</v>
          </cell>
          <cell r="E825">
            <v>1117.1941199999999</v>
          </cell>
          <cell r="F825">
            <v>382.5</v>
          </cell>
          <cell r="G825">
            <v>1499.6941199999999</v>
          </cell>
          <cell r="H825">
            <v>509.89600080000002</v>
          </cell>
          <cell r="I825">
            <v>2009.5901208</v>
          </cell>
          <cell r="J825">
            <v>301.43851811999997</v>
          </cell>
          <cell r="K825">
            <v>2311.02863892</v>
          </cell>
          <cell r="L825">
            <v>2773.234366704</v>
          </cell>
          <cell r="M825">
            <v>1536</v>
          </cell>
          <cell r="N825"/>
          <cell r="O825">
            <v>14.798206278026907</v>
          </cell>
        </row>
        <row r="826">
          <cell r="A826">
            <v>60000628</v>
          </cell>
          <cell r="B826" t="str">
            <v>Определение концентрации хлора экспресс методом в воздухе рабочей зоны</v>
          </cell>
          <cell r="C826">
            <v>1338</v>
          </cell>
          <cell r="D826">
            <v>3</v>
          </cell>
          <cell r="E826">
            <v>1117.1941199999999</v>
          </cell>
          <cell r="F826">
            <v>382.5</v>
          </cell>
          <cell r="G826">
            <v>1499.6941199999999</v>
          </cell>
          <cell r="H826">
            <v>509.89600080000002</v>
          </cell>
          <cell r="I826">
            <v>2009.5901208</v>
          </cell>
          <cell r="J826">
            <v>301.43851811999997</v>
          </cell>
          <cell r="K826">
            <v>2311.02863892</v>
          </cell>
          <cell r="L826">
            <v>2773.234366704</v>
          </cell>
          <cell r="M826">
            <v>1536</v>
          </cell>
          <cell r="N826"/>
          <cell r="O826">
            <v>14.798206278026907</v>
          </cell>
        </row>
        <row r="827">
          <cell r="A827">
            <v>60000629</v>
          </cell>
          <cell r="B827" t="str">
            <v>Определение концентрации соляной кислоты (гидрохлорида, хлороводорода) экспресс методом в воздухе рабочей зоны</v>
          </cell>
          <cell r="C827">
            <v>1338</v>
          </cell>
          <cell r="D827">
            <v>3</v>
          </cell>
          <cell r="E827">
            <v>1117.1941199999999</v>
          </cell>
          <cell r="F827">
            <v>382.5</v>
          </cell>
          <cell r="G827">
            <v>1499.6941199999999</v>
          </cell>
          <cell r="H827">
            <v>509.89600080000002</v>
          </cell>
          <cell r="I827">
            <v>2009.5901208</v>
          </cell>
          <cell r="J827">
            <v>301.43851811999997</v>
          </cell>
          <cell r="K827">
            <v>2311.02863892</v>
          </cell>
          <cell r="L827">
            <v>2773.234366704</v>
          </cell>
          <cell r="M827">
            <v>1536</v>
          </cell>
          <cell r="N827"/>
          <cell r="O827">
            <v>14.798206278026907</v>
          </cell>
        </row>
        <row r="828">
          <cell r="A828">
            <v>60000630</v>
          </cell>
          <cell r="B828" t="str">
            <v>Определение концентрации этанола экспресс методом в воздухе рабочей зоны</v>
          </cell>
          <cell r="C828">
            <v>1338</v>
          </cell>
          <cell r="D828">
            <v>3</v>
          </cell>
          <cell r="E828">
            <v>1117.1941199999999</v>
          </cell>
          <cell r="F828">
            <v>382.5</v>
          </cell>
          <cell r="G828">
            <v>1499.6941199999999</v>
          </cell>
          <cell r="H828">
            <v>509.89600080000002</v>
          </cell>
          <cell r="I828">
            <v>2009.5901208</v>
          </cell>
          <cell r="J828">
            <v>301.43851811999997</v>
          </cell>
          <cell r="K828">
            <v>2311.02863892</v>
          </cell>
          <cell r="L828">
            <v>2773.234366704</v>
          </cell>
          <cell r="M828">
            <v>1536</v>
          </cell>
          <cell r="N828"/>
          <cell r="O828">
            <v>14.798206278026907</v>
          </cell>
        </row>
        <row r="829">
          <cell r="A829">
            <v>60000631</v>
          </cell>
          <cell r="B829" t="str">
            <v>Определение концентрации диэтилового эфира (этоксиэтана) экспресс методом в воздухе рабочей зоны</v>
          </cell>
          <cell r="C829">
            <v>1338</v>
          </cell>
          <cell r="D829">
            <v>3</v>
          </cell>
          <cell r="E829">
            <v>1117.1941199999999</v>
          </cell>
          <cell r="F829">
            <v>382.5</v>
          </cell>
          <cell r="G829">
            <v>1499.6941199999999</v>
          </cell>
          <cell r="H829">
            <v>509.89600080000002</v>
          </cell>
          <cell r="I829">
            <v>2009.5901208</v>
          </cell>
          <cell r="J829">
            <v>301.43851811999997</v>
          </cell>
          <cell r="K829">
            <v>2311.02863892</v>
          </cell>
          <cell r="L829">
            <v>2773.234366704</v>
          </cell>
          <cell r="M829">
            <v>1536</v>
          </cell>
          <cell r="N829"/>
          <cell r="O829">
            <v>14.798206278026907</v>
          </cell>
        </row>
        <row r="830">
          <cell r="A830">
            <v>60000632</v>
          </cell>
          <cell r="B830" t="str">
            <v>Определение концентрации хлороформа (трихлорметана) экспресс методом в воздухе рабочей зоны</v>
          </cell>
          <cell r="C830">
            <v>1338</v>
          </cell>
          <cell r="D830">
            <v>3</v>
          </cell>
          <cell r="E830">
            <v>1117.1941199999999</v>
          </cell>
          <cell r="F830">
            <v>382.5</v>
          </cell>
          <cell r="G830">
            <v>1499.6941199999999</v>
          </cell>
          <cell r="H830">
            <v>509.89600080000002</v>
          </cell>
          <cell r="I830">
            <v>2009.5901208</v>
          </cell>
          <cell r="J830">
            <v>301.43851811999997</v>
          </cell>
          <cell r="K830">
            <v>2311.02863892</v>
          </cell>
          <cell r="L830">
            <v>2773.234366704</v>
          </cell>
          <cell r="M830">
            <v>1536</v>
          </cell>
          <cell r="N830"/>
          <cell r="O830">
            <v>14.798206278026907</v>
          </cell>
        </row>
        <row r="831">
          <cell r="A831">
            <v>60000633</v>
          </cell>
          <cell r="B831" t="str">
            <v>Определение концентрации сернистого ангидрида ( диоксида серы) экспресс методом в воздухе рабочей зоны</v>
          </cell>
          <cell r="C831">
            <v>1338</v>
          </cell>
          <cell r="D831">
            <v>3</v>
          </cell>
          <cell r="E831">
            <v>1117.1941199999999</v>
          </cell>
          <cell r="F831">
            <v>382.5</v>
          </cell>
          <cell r="G831">
            <v>1499.6941199999999</v>
          </cell>
          <cell r="H831">
            <v>509.89600080000002</v>
          </cell>
          <cell r="I831">
            <v>2009.5901208</v>
          </cell>
          <cell r="J831">
            <v>301.43851811999997</v>
          </cell>
          <cell r="K831">
            <v>2311.02863892</v>
          </cell>
          <cell r="L831">
            <v>2773.234366704</v>
          </cell>
          <cell r="M831">
            <v>1536</v>
          </cell>
          <cell r="N831"/>
          <cell r="O831">
            <v>14.798206278026907</v>
          </cell>
        </row>
        <row r="832">
          <cell r="A832">
            <v>60000634</v>
          </cell>
          <cell r="B832" t="str">
            <v>Определение концентрации винилхлорида (хлорэтена) экспресс методом в воздухе рабочей зоны</v>
          </cell>
          <cell r="C832">
            <v>1338</v>
          </cell>
          <cell r="D832">
            <v>3</v>
          </cell>
          <cell r="E832">
            <v>1117.1941199999999</v>
          </cell>
          <cell r="F832">
            <v>382.5</v>
          </cell>
          <cell r="G832">
            <v>1499.6941199999999</v>
          </cell>
          <cell r="H832">
            <v>509.89600080000002</v>
          </cell>
          <cell r="I832">
            <v>2009.5901208</v>
          </cell>
          <cell r="J832">
            <v>301.43851811999997</v>
          </cell>
          <cell r="K832">
            <v>2311.02863892</v>
          </cell>
          <cell r="L832">
            <v>2773.234366704</v>
          </cell>
          <cell r="M832">
            <v>1536</v>
          </cell>
          <cell r="N832"/>
          <cell r="O832">
            <v>14.798206278026907</v>
          </cell>
        </row>
        <row r="833">
          <cell r="A833">
            <v>60000635</v>
          </cell>
          <cell r="B833" t="str">
            <v>Определение концентрации керосина экспресс методом в воздухе рабочей зоны</v>
          </cell>
          <cell r="C833">
            <v>1338</v>
          </cell>
          <cell r="D833">
            <v>3</v>
          </cell>
          <cell r="E833">
            <v>1117.1941199999999</v>
          </cell>
          <cell r="F833">
            <v>382.5</v>
          </cell>
          <cell r="G833">
            <v>1499.6941199999999</v>
          </cell>
          <cell r="H833">
            <v>509.89600080000002</v>
          </cell>
          <cell r="I833">
            <v>2009.5901208</v>
          </cell>
          <cell r="J833">
            <v>301.43851811999997</v>
          </cell>
          <cell r="K833">
            <v>2311.02863892</v>
          </cell>
          <cell r="L833">
            <v>2773.234366704</v>
          </cell>
          <cell r="M833">
            <v>1536</v>
          </cell>
          <cell r="N833"/>
          <cell r="O833">
            <v>14.798206278026907</v>
          </cell>
        </row>
        <row r="834">
          <cell r="A834">
            <v>60000638</v>
          </cell>
          <cell r="B834" t="str">
            <v>Определение концентрации стирола (этенилбензола) экспресс методом в воздухе рабочей зоны</v>
          </cell>
          <cell r="C834">
            <v>1338</v>
          </cell>
          <cell r="D834">
            <v>3</v>
          </cell>
          <cell r="E834">
            <v>1117.1941199999999</v>
          </cell>
          <cell r="F834">
            <v>382.5</v>
          </cell>
          <cell r="G834">
            <v>1499.6941199999999</v>
          </cell>
          <cell r="H834">
            <v>509.89600080000002</v>
          </cell>
          <cell r="I834">
            <v>2009.5901208</v>
          </cell>
          <cell r="J834">
            <v>301.43851811999997</v>
          </cell>
          <cell r="K834">
            <v>2311.02863892</v>
          </cell>
          <cell r="L834">
            <v>2773.234366704</v>
          </cell>
          <cell r="M834">
            <v>1536</v>
          </cell>
          <cell r="N834"/>
          <cell r="O834">
            <v>14.798206278026907</v>
          </cell>
        </row>
        <row r="835">
          <cell r="A835">
            <v>60000639</v>
          </cell>
          <cell r="B835" t="str">
            <v>Определение концентрации азотной кислоты (диоксида азота) экспресс методом в воздухе рабочей зоны</v>
          </cell>
          <cell r="C835">
            <v>1338</v>
          </cell>
          <cell r="D835">
            <v>3</v>
          </cell>
          <cell r="E835">
            <v>1117.1941199999999</v>
          </cell>
          <cell r="F835">
            <v>382.5</v>
          </cell>
          <cell r="G835">
            <v>1499.6941199999999</v>
          </cell>
          <cell r="H835">
            <v>509.89600080000002</v>
          </cell>
          <cell r="I835">
            <v>2009.5901208</v>
          </cell>
          <cell r="J835">
            <v>301.43851811999997</v>
          </cell>
          <cell r="K835">
            <v>2311.02863892</v>
          </cell>
          <cell r="L835">
            <v>2773.234366704</v>
          </cell>
          <cell r="M835">
            <v>1536</v>
          </cell>
          <cell r="N835"/>
          <cell r="O835">
            <v>14.798206278026907</v>
          </cell>
        </row>
        <row r="836">
          <cell r="A836">
            <v>60000641</v>
          </cell>
          <cell r="B836" t="str">
            <v>Определение концентрации фтористого водорода (гидрофторид) экспресс методом в воздухе рабочей зоны</v>
          </cell>
          <cell r="C836">
            <v>1338</v>
          </cell>
          <cell r="D836">
            <v>3</v>
          </cell>
          <cell r="E836">
            <v>1117.1941199999999</v>
          </cell>
          <cell r="F836">
            <v>382.5</v>
          </cell>
          <cell r="G836">
            <v>1499.6941199999999</v>
          </cell>
          <cell r="H836">
            <v>509.89600080000002</v>
          </cell>
          <cell r="I836">
            <v>2009.5901208</v>
          </cell>
          <cell r="J836">
            <v>301.43851811999997</v>
          </cell>
          <cell r="K836">
            <v>2311.02863892</v>
          </cell>
          <cell r="L836">
            <v>2773.234366704</v>
          </cell>
          <cell r="M836">
            <v>1536</v>
          </cell>
          <cell r="N836"/>
          <cell r="O836">
            <v>14.798206278026907</v>
          </cell>
        </row>
        <row r="837">
          <cell r="A837">
            <v>60000643</v>
          </cell>
          <cell r="B837" t="str">
            <v>Определение концентрации трихлорэтилена экспресс методом в воздухе рабочей зоны</v>
          </cell>
          <cell r="C837">
            <v>1338</v>
          </cell>
          <cell r="D837">
            <v>3</v>
          </cell>
          <cell r="E837">
            <v>1117.1941199999999</v>
          </cell>
          <cell r="F837">
            <v>382.5</v>
          </cell>
          <cell r="G837">
            <v>1499.6941199999999</v>
          </cell>
          <cell r="H837">
            <v>509.89600080000002</v>
          </cell>
          <cell r="I837">
            <v>2009.5901208</v>
          </cell>
          <cell r="J837">
            <v>301.43851811999997</v>
          </cell>
          <cell r="K837">
            <v>2311.02863892</v>
          </cell>
          <cell r="L837">
            <v>2773.234366704</v>
          </cell>
          <cell r="M837">
            <v>1536</v>
          </cell>
          <cell r="N837"/>
          <cell r="O837">
            <v>14.798206278026907</v>
          </cell>
        </row>
        <row r="838">
          <cell r="A838">
            <v>60000644</v>
          </cell>
          <cell r="B838" t="str">
            <v>Определение концентрации сероводорода (дигидросульфит) экспресс методом в воздухе рабочей зоны</v>
          </cell>
          <cell r="C838">
            <v>1338</v>
          </cell>
          <cell r="D838">
            <v>3</v>
          </cell>
          <cell r="E838">
            <v>1117.1941199999999</v>
          </cell>
          <cell r="F838">
            <v>382.5</v>
          </cell>
          <cell r="G838">
            <v>1499.6941199999999</v>
          </cell>
          <cell r="H838">
            <v>509.89600080000002</v>
          </cell>
          <cell r="I838">
            <v>2009.5901208</v>
          </cell>
          <cell r="J838">
            <v>301.43851811999997</v>
          </cell>
          <cell r="K838">
            <v>2311.02863892</v>
          </cell>
          <cell r="L838">
            <v>2773.234366704</v>
          </cell>
          <cell r="M838">
            <v>1536</v>
          </cell>
          <cell r="N838"/>
          <cell r="O838">
            <v>14.798206278026907</v>
          </cell>
        </row>
        <row r="839">
          <cell r="A839">
            <v>60001320</v>
          </cell>
          <cell r="B839" t="str">
            <v>Определение концентрации фенола (гидроксибензола) экспресс методом в воздухе рабочей зоны</v>
          </cell>
          <cell r="C839">
            <v>1338</v>
          </cell>
          <cell r="D839">
            <v>1</v>
          </cell>
          <cell r="E839">
            <v>372.39803999999998</v>
          </cell>
          <cell r="F839">
            <v>382.5</v>
          </cell>
          <cell r="G839">
            <v>754.89804000000004</v>
          </cell>
          <cell r="H839">
            <v>256.66533360000005</v>
          </cell>
          <cell r="I839">
            <v>1011.5633736000001</v>
          </cell>
          <cell r="J839">
            <v>151.73450604000001</v>
          </cell>
          <cell r="K839">
            <v>1163.29787964</v>
          </cell>
          <cell r="L839">
            <v>1395.9574555679999</v>
          </cell>
          <cell r="M839">
            <v>1536</v>
          </cell>
          <cell r="N839"/>
          <cell r="O839">
            <v>14.798206278026907</v>
          </cell>
        </row>
        <row r="840">
          <cell r="A840">
            <v>60000627</v>
          </cell>
          <cell r="B840" t="str">
            <v>Определение концентрации формальдегида экспресс методом в воздухе рабочей зоны</v>
          </cell>
          <cell r="C840">
            <v>1338</v>
          </cell>
          <cell r="D840">
            <v>3</v>
          </cell>
          <cell r="E840">
            <v>1117.1941199999999</v>
          </cell>
          <cell r="F840">
            <v>382.5</v>
          </cell>
          <cell r="G840">
            <v>1499.6941199999999</v>
          </cell>
          <cell r="H840">
            <v>509.89600080000002</v>
          </cell>
          <cell r="I840">
            <v>2009.5901208</v>
          </cell>
          <cell r="J840">
            <v>301.43851811999997</v>
          </cell>
          <cell r="K840">
            <v>2311.02863892</v>
          </cell>
          <cell r="L840">
            <v>2773.234366704</v>
          </cell>
          <cell r="M840">
            <v>1536</v>
          </cell>
          <cell r="N840"/>
          <cell r="O840">
            <v>14.798206278026907</v>
          </cell>
        </row>
        <row r="841">
          <cell r="A841">
            <v>60000103</v>
          </cell>
          <cell r="B841" t="str">
            <v>Определение концентрации этилацетата экспресс методом в воздухе рабочей зоны</v>
          </cell>
          <cell r="C841">
            <v>1338</v>
          </cell>
          <cell r="D841">
            <v>3</v>
          </cell>
          <cell r="E841">
            <v>1117.1941199999999</v>
          </cell>
          <cell r="F841">
            <v>382.5</v>
          </cell>
          <cell r="G841">
            <v>1499.6941199999999</v>
          </cell>
          <cell r="H841">
            <v>509.89600080000002</v>
          </cell>
          <cell r="I841">
            <v>2009.5901208</v>
          </cell>
          <cell r="J841">
            <v>301.43851811999997</v>
          </cell>
          <cell r="K841">
            <v>2311.02863892</v>
          </cell>
          <cell r="L841">
            <v>2773.234366704</v>
          </cell>
          <cell r="M841">
            <v>1536</v>
          </cell>
          <cell r="N841"/>
          <cell r="O841">
            <v>14.798206278026907</v>
          </cell>
        </row>
        <row r="842">
          <cell r="A842">
            <v>60000104</v>
          </cell>
          <cell r="B842" t="str">
            <v>Определение концентрации бутил ацетата экспресс методом в воздухе рабочей зоны</v>
          </cell>
          <cell r="C842">
            <v>1338</v>
          </cell>
          <cell r="D842">
            <v>3</v>
          </cell>
          <cell r="E842">
            <v>1117.1941199999999</v>
          </cell>
          <cell r="F842">
            <v>382.5</v>
          </cell>
          <cell r="G842">
            <v>1499.6941199999999</v>
          </cell>
          <cell r="H842">
            <v>509.89600080000002</v>
          </cell>
          <cell r="I842">
            <v>2009.5901208</v>
          </cell>
          <cell r="J842">
            <v>301.43851811999997</v>
          </cell>
          <cell r="K842">
            <v>2311.02863892</v>
          </cell>
          <cell r="L842">
            <v>2773.234366704</v>
          </cell>
          <cell r="M842">
            <v>1536</v>
          </cell>
          <cell r="N842"/>
          <cell r="O842">
            <v>14.798206278026907</v>
          </cell>
        </row>
        <row r="843">
          <cell r="A843" t="str">
            <v>13. Химическое исследование воздуха рабочей зоны</v>
          </cell>
          <cell r="B843"/>
          <cell r="C843"/>
          <cell r="D843"/>
          <cell r="E843"/>
          <cell r="F843"/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/>
          <cell r="N843"/>
          <cell r="O843"/>
        </row>
        <row r="844">
          <cell r="A844">
            <v>60000547</v>
          </cell>
          <cell r="B844" t="str">
            <v>Определение концентрации азота диоксида (азотная кислота) в воздухе рабочей зоны</v>
          </cell>
          <cell r="C844">
            <v>516</v>
          </cell>
          <cell r="D844">
            <v>3.33</v>
          </cell>
          <cell r="E844">
            <v>1240.0854732</v>
          </cell>
          <cell r="F844">
            <v>9.2921999999999993</v>
          </cell>
          <cell r="G844">
            <v>1249.3776732000001</v>
          </cell>
          <cell r="H844">
            <v>424.78840888800005</v>
          </cell>
          <cell r="I844">
            <v>1674.1660820880002</v>
          </cell>
          <cell r="J844">
            <v>251.12491231320001</v>
          </cell>
          <cell r="K844">
            <v>1925.2909944012001</v>
          </cell>
          <cell r="L844">
            <v>2310.34919328144</v>
          </cell>
          <cell r="M844">
            <v>591</v>
          </cell>
          <cell r="N844"/>
          <cell r="O844">
            <v>14.534883720930234</v>
          </cell>
        </row>
        <row r="845">
          <cell r="A845">
            <v>60000548</v>
          </cell>
          <cell r="B845" t="str">
            <v>Определение концентрации железа (дижелезо триоксид) оксида в воздухе рабочей зоны</v>
          </cell>
          <cell r="C845">
            <v>819</v>
          </cell>
          <cell r="D845">
            <v>3.67</v>
          </cell>
          <cell r="E845">
            <v>1366.7008068</v>
          </cell>
          <cell r="F845">
            <v>1.3566</v>
          </cell>
          <cell r="G845">
            <v>1368.0574068000001</v>
          </cell>
          <cell r="H845">
            <v>465.13951831200006</v>
          </cell>
          <cell r="I845">
            <v>1833.1969251120001</v>
          </cell>
          <cell r="J845">
            <v>274.97953876680003</v>
          </cell>
          <cell r="K845">
            <v>2108.1764638788</v>
          </cell>
          <cell r="L845">
            <v>2529.8117566545598</v>
          </cell>
          <cell r="M845">
            <v>939</v>
          </cell>
          <cell r="N845"/>
          <cell r="O845">
            <v>14.652014652014653</v>
          </cell>
        </row>
        <row r="846">
          <cell r="A846">
            <v>60000549</v>
          </cell>
          <cell r="B846" t="str">
            <v>Определение концентрации хлористого водорода  (гидрохлорид, соляная кислота) в воздухе рабочей зоны</v>
          </cell>
          <cell r="C846">
            <v>612</v>
          </cell>
          <cell r="D846">
            <v>2.83</v>
          </cell>
          <cell r="E846">
            <v>1053.8864532</v>
          </cell>
          <cell r="F846">
            <v>4.9674000000000005</v>
          </cell>
          <cell r="G846">
            <v>1058.8538532</v>
          </cell>
          <cell r="H846">
            <v>360.01031008800004</v>
          </cell>
          <cell r="I846">
            <v>1418.8641632880001</v>
          </cell>
          <cell r="J846">
            <v>212.82962449320001</v>
          </cell>
          <cell r="K846">
            <v>1631.6937877812002</v>
          </cell>
          <cell r="L846">
            <v>1958.0325453374401</v>
          </cell>
          <cell r="M846">
            <v>702</v>
          </cell>
          <cell r="N846"/>
          <cell r="O846">
            <v>14.705882352941178</v>
          </cell>
        </row>
        <row r="847">
          <cell r="A847">
            <v>60000550</v>
          </cell>
          <cell r="B847" t="str">
            <v>Определение концентрации серной кислоты в воздухе рабочей зоны</v>
          </cell>
          <cell r="C847">
            <v>474</v>
          </cell>
          <cell r="D847">
            <v>3</v>
          </cell>
          <cell r="E847">
            <v>1117.1941199999999</v>
          </cell>
          <cell r="F847">
            <v>1.3668</v>
          </cell>
          <cell r="G847">
            <v>1118.5609199999999</v>
          </cell>
          <cell r="H847">
            <v>380.31071279999998</v>
          </cell>
          <cell r="I847">
            <v>1498.8716327999998</v>
          </cell>
          <cell r="J847">
            <v>224.83074491999997</v>
          </cell>
          <cell r="K847">
            <v>1723.7023777199997</v>
          </cell>
          <cell r="L847">
            <v>2068.4428532639995</v>
          </cell>
          <cell r="M847">
            <v>543</v>
          </cell>
          <cell r="N847"/>
          <cell r="O847">
            <v>14.556962025316455</v>
          </cell>
        </row>
        <row r="848">
          <cell r="A848">
            <v>60000551</v>
          </cell>
          <cell r="B848" t="str">
            <v>Определение концентрации уксусной кислоты (этановой кислоты) в воздухе рабочей зоны</v>
          </cell>
          <cell r="C848">
            <v>228</v>
          </cell>
          <cell r="D848">
            <v>2.33</v>
          </cell>
          <cell r="E848">
            <v>867.68743319999999</v>
          </cell>
          <cell r="F848">
            <v>2.0196000000000001</v>
          </cell>
          <cell r="G848">
            <v>869.70703319999996</v>
          </cell>
          <cell r="H848">
            <v>295.70039128799999</v>
          </cell>
          <cell r="I848">
            <v>1165.4074244879998</v>
          </cell>
          <cell r="J848">
            <v>174.81111367319997</v>
          </cell>
          <cell r="K848">
            <v>1340.2185381611998</v>
          </cell>
          <cell r="L848">
            <v>1608.2622457934397</v>
          </cell>
          <cell r="M848">
            <v>261</v>
          </cell>
          <cell r="N848"/>
          <cell r="O848">
            <v>14.473684210526317</v>
          </cell>
        </row>
        <row r="849">
          <cell r="A849">
            <v>60000552</v>
          </cell>
          <cell r="B849" t="str">
            <v>Определение концентрации кремния в воздухе рабочей зоны</v>
          </cell>
          <cell r="C849">
            <v>1248</v>
          </cell>
          <cell r="D849">
            <v>7.67</v>
          </cell>
          <cell r="E849">
            <v>2856.2929668000002</v>
          </cell>
          <cell r="F849">
            <v>4.5491999999999999</v>
          </cell>
          <cell r="G849">
            <v>2860.8421668000001</v>
          </cell>
          <cell r="H849">
            <v>972.68633671200007</v>
          </cell>
          <cell r="I849">
            <v>3833.528503512</v>
          </cell>
          <cell r="J849">
            <v>575.02927552680001</v>
          </cell>
          <cell r="K849">
            <v>4408.5577790387997</v>
          </cell>
          <cell r="L849">
            <v>5290.2693348465591</v>
          </cell>
          <cell r="M849">
            <v>1434</v>
          </cell>
          <cell r="N849"/>
          <cell r="O849">
            <v>14.903846153846153</v>
          </cell>
        </row>
        <row r="850">
          <cell r="A850">
            <v>60000553</v>
          </cell>
          <cell r="B850" t="str">
            <v>Определение концентрации марганца в воздухе рабочей зоны</v>
          </cell>
          <cell r="C850">
            <v>819</v>
          </cell>
          <cell r="D850">
            <v>4</v>
          </cell>
          <cell r="E850">
            <v>1489.5921599999999</v>
          </cell>
          <cell r="F850">
            <v>2.8763999999999998</v>
          </cell>
          <cell r="G850">
            <v>1492.46856</v>
          </cell>
          <cell r="H850">
            <v>507.43931040000007</v>
          </cell>
          <cell r="I850">
            <v>1999.9078704000001</v>
          </cell>
          <cell r="J850">
            <v>299.98618055999998</v>
          </cell>
          <cell r="K850">
            <v>2299.8940509600002</v>
          </cell>
          <cell r="L850">
            <v>2759.872861152</v>
          </cell>
          <cell r="M850">
            <v>939</v>
          </cell>
          <cell r="N850"/>
          <cell r="O850">
            <v>14.652014652014653</v>
          </cell>
        </row>
        <row r="851">
          <cell r="A851">
            <v>60000554</v>
          </cell>
          <cell r="B851" t="str">
            <v>Определение концентрации масла минерального в воздухе рабочей зоны</v>
          </cell>
          <cell r="C851">
            <v>324</v>
          </cell>
          <cell r="D851">
            <v>2.33</v>
          </cell>
          <cell r="E851">
            <v>867.68743319999999</v>
          </cell>
          <cell r="F851">
            <v>6.2627999999999995</v>
          </cell>
          <cell r="G851">
            <v>873.95023319999996</v>
          </cell>
          <cell r="H851">
            <v>297.14307928800002</v>
          </cell>
          <cell r="I851">
            <v>1171.093312488</v>
          </cell>
          <cell r="J851">
            <v>175.66399687320001</v>
          </cell>
          <cell r="K851">
            <v>1346.7573093612</v>
          </cell>
          <cell r="L851">
            <v>1616.1087712334399</v>
          </cell>
          <cell r="M851">
            <v>372</v>
          </cell>
          <cell r="N851"/>
          <cell r="O851">
            <v>14.814814814814813</v>
          </cell>
        </row>
        <row r="852">
          <cell r="A852">
            <v>60000555</v>
          </cell>
          <cell r="B852" t="str">
            <v>Определение концентрации меди атомно-абсорбционным методом в воздухе рабочей зоны</v>
          </cell>
          <cell r="C852">
            <v>558</v>
          </cell>
          <cell r="D852">
            <v>4</v>
          </cell>
          <cell r="E852">
            <v>1489.5921599999999</v>
          </cell>
          <cell r="F852">
            <v>2.8050000000000002</v>
          </cell>
          <cell r="G852">
            <v>1492.39716</v>
          </cell>
          <cell r="H852">
            <v>507.41503440000002</v>
          </cell>
          <cell r="I852">
            <v>1999.8121944</v>
          </cell>
          <cell r="J852">
            <v>299.97182915999997</v>
          </cell>
          <cell r="K852">
            <v>2299.7840235599997</v>
          </cell>
          <cell r="L852">
            <v>2759.7408282719994</v>
          </cell>
          <cell r="M852">
            <v>639</v>
          </cell>
          <cell r="N852"/>
          <cell r="O852">
            <v>14.516129032258066</v>
          </cell>
        </row>
        <row r="853">
          <cell r="A853">
            <v>60000557</v>
          </cell>
          <cell r="B853" t="str">
            <v>Определение концентрации пыли (массовой концентрации дисперсной фазы аэрозолей) в воздухе рабочей зоны</v>
          </cell>
          <cell r="C853">
            <v>324</v>
          </cell>
          <cell r="D853">
            <v>1.33</v>
          </cell>
          <cell r="E853">
            <v>495.28939319999995</v>
          </cell>
          <cell r="F853">
            <v>6.2627999999999995</v>
          </cell>
          <cell r="G853">
            <v>501.55219319999998</v>
          </cell>
          <cell r="H853">
            <v>170.52774568800001</v>
          </cell>
          <cell r="I853">
            <v>672.07993888800002</v>
          </cell>
          <cell r="J853">
            <v>100.8119908332</v>
          </cell>
          <cell r="K853">
            <v>772.89192972119997</v>
          </cell>
          <cell r="L853">
            <v>927.4703156654399</v>
          </cell>
          <cell r="M853">
            <v>372</v>
          </cell>
          <cell r="N853"/>
          <cell r="O853">
            <v>14.814814814814813</v>
          </cell>
        </row>
        <row r="854">
          <cell r="A854">
            <v>60000558</v>
          </cell>
          <cell r="B854" t="str">
            <v>Определение концентрации свинца (свинец и его неорганические соединения (по свинцу)) в воздухе рабочей зоны</v>
          </cell>
          <cell r="C854">
            <v>828</v>
          </cell>
          <cell r="D854">
            <v>4.17</v>
          </cell>
          <cell r="E854">
            <v>1552.8998267999998</v>
          </cell>
          <cell r="F854">
            <v>12.903</v>
          </cell>
          <cell r="G854">
            <v>1565.8028267999998</v>
          </cell>
          <cell r="H854">
            <v>532.37296111199998</v>
          </cell>
          <cell r="I854">
            <v>2098.1757879119996</v>
          </cell>
          <cell r="J854">
            <v>314.7263681867999</v>
          </cell>
          <cell r="K854">
            <v>2412.9021560987994</v>
          </cell>
          <cell r="L854">
            <v>2895.4825873185591</v>
          </cell>
          <cell r="M854">
            <v>951</v>
          </cell>
          <cell r="N854"/>
          <cell r="O854">
            <v>14.855072463768115</v>
          </cell>
        </row>
        <row r="855">
          <cell r="A855">
            <v>60000559</v>
          </cell>
          <cell r="B855" t="str">
            <v>Определение концентрации фенола (гидроксибензола) в воздухе рабочей зоны</v>
          </cell>
          <cell r="C855">
            <v>855</v>
          </cell>
          <cell r="D855">
            <v>3</v>
          </cell>
          <cell r="E855">
            <v>1117.1941199999999</v>
          </cell>
          <cell r="F855">
            <v>1.3566</v>
          </cell>
          <cell r="G855">
            <v>1118.55072</v>
          </cell>
          <cell r="H855">
            <v>380.30724480000003</v>
          </cell>
          <cell r="I855">
            <v>1498.8579648</v>
          </cell>
          <cell r="J855">
            <v>224.82869471999999</v>
          </cell>
          <cell r="K855">
            <v>1723.6866595199999</v>
          </cell>
          <cell r="L855">
            <v>2068.4239914239997</v>
          </cell>
          <cell r="M855">
            <v>981</v>
          </cell>
          <cell r="N855"/>
          <cell r="O855">
            <v>14.736842105263156</v>
          </cell>
        </row>
        <row r="856">
          <cell r="A856">
            <v>60000560</v>
          </cell>
          <cell r="B856" t="str">
            <v>Определение концентрации формальдегида в воздухе рабочей зоны</v>
          </cell>
          <cell r="C856">
            <v>855</v>
          </cell>
          <cell r="D856">
            <v>3</v>
          </cell>
          <cell r="E856">
            <v>1117.1941199999999</v>
          </cell>
          <cell r="F856">
            <v>1.1016000000000001</v>
          </cell>
          <cell r="G856">
            <v>1118.2957199999998</v>
          </cell>
          <cell r="H856">
            <v>380.22054479999997</v>
          </cell>
          <cell r="I856">
            <v>1498.5162647999998</v>
          </cell>
          <cell r="J856">
            <v>224.77743971999996</v>
          </cell>
          <cell r="K856">
            <v>1723.2937045199997</v>
          </cell>
          <cell r="L856">
            <v>2067.9524454239995</v>
          </cell>
          <cell r="M856">
            <v>981</v>
          </cell>
          <cell r="N856"/>
          <cell r="O856">
            <v>14.736842105263156</v>
          </cell>
        </row>
        <row r="857">
          <cell r="A857">
            <v>60000561</v>
          </cell>
          <cell r="B857" t="str">
            <v>Определение концентрации щелочи (щелочи едкие (в пересчете на гидроксид натрия)) в воздухе рабочей зоны</v>
          </cell>
          <cell r="C857">
            <v>543</v>
          </cell>
          <cell r="D857">
            <v>3</v>
          </cell>
          <cell r="E857">
            <v>1117.1941199999999</v>
          </cell>
          <cell r="F857">
            <v>6.7728000000000002</v>
          </cell>
          <cell r="G857">
            <v>1123.9669199999998</v>
          </cell>
          <cell r="H857">
            <v>382.14875279999995</v>
          </cell>
          <cell r="I857">
            <v>1506.1156727999999</v>
          </cell>
          <cell r="J857">
            <v>225.91735091999996</v>
          </cell>
          <cell r="K857">
            <v>1732.0330237199998</v>
          </cell>
          <cell r="L857">
            <v>2078.4396284639997</v>
          </cell>
          <cell r="M857">
            <v>624</v>
          </cell>
          <cell r="N857"/>
          <cell r="O857">
            <v>14.917127071823206</v>
          </cell>
        </row>
        <row r="858">
          <cell r="A858">
            <v>60000562</v>
          </cell>
          <cell r="B858" t="str">
            <v>Определение концентрации фосфорного ангидрида в воздухе рабочей зоны</v>
          </cell>
          <cell r="C858">
            <v>495</v>
          </cell>
          <cell r="D858">
            <v>4</v>
          </cell>
          <cell r="E858">
            <v>1489.5921599999999</v>
          </cell>
          <cell r="F858">
            <v>8.8230000000000004</v>
          </cell>
          <cell r="G858">
            <v>1498.41516</v>
          </cell>
          <cell r="H858">
            <v>509.46115440000005</v>
          </cell>
          <cell r="I858">
            <v>2007.8763144</v>
          </cell>
          <cell r="J858">
            <v>301.18144716</v>
          </cell>
          <cell r="K858">
            <v>2309.05776156</v>
          </cell>
          <cell r="L858">
            <v>2770.869313872</v>
          </cell>
          <cell r="M858">
            <v>567</v>
          </cell>
          <cell r="N858"/>
          <cell r="O858">
            <v>14.545454545454545</v>
          </cell>
        </row>
        <row r="859">
          <cell r="A859">
            <v>60000565</v>
          </cell>
          <cell r="B859" t="str">
            <v>Определение концентрации ртути в воздухе рабочей зоны</v>
          </cell>
          <cell r="C859">
            <v>702</v>
          </cell>
          <cell r="D859">
            <v>1.17</v>
          </cell>
          <cell r="E859">
            <v>435.70570679999997</v>
          </cell>
          <cell r="F859">
            <v>0</v>
          </cell>
          <cell r="G859">
            <v>435.70570679999997</v>
          </cell>
          <cell r="H859">
            <v>148.13994031199999</v>
          </cell>
          <cell r="I859">
            <v>583.84564711199994</v>
          </cell>
          <cell r="J859">
            <v>87.576847066799985</v>
          </cell>
          <cell r="K859">
            <v>671.42249417879998</v>
          </cell>
          <cell r="L859">
            <v>805.70699301456</v>
          </cell>
          <cell r="M859">
            <v>807</v>
          </cell>
          <cell r="N859"/>
          <cell r="O859">
            <v>14.957264957264957</v>
          </cell>
        </row>
        <row r="860">
          <cell r="A860">
            <v>60000566</v>
          </cell>
          <cell r="B860" t="str">
            <v>Определение концентрации аминосоединений (ароматические) (аминобензол) в воздухе рабочей зоны</v>
          </cell>
          <cell r="C860">
            <v>462</v>
          </cell>
          <cell r="D860">
            <v>1.83</v>
          </cell>
          <cell r="E860">
            <v>681.48841320000008</v>
          </cell>
          <cell r="F860">
            <v>8.7414000000000005</v>
          </cell>
          <cell r="G860">
            <v>690.22981320000008</v>
          </cell>
          <cell r="H860">
            <v>234.67813648800004</v>
          </cell>
          <cell r="I860">
            <v>924.90794968800014</v>
          </cell>
          <cell r="J860">
            <v>138.7361924532</v>
          </cell>
          <cell r="K860">
            <v>1063.6441421412001</v>
          </cell>
          <cell r="L860">
            <v>1276.37297056944</v>
          </cell>
          <cell r="M860">
            <v>531</v>
          </cell>
          <cell r="N860"/>
          <cell r="O860">
            <v>14.935064935064934</v>
          </cell>
        </row>
        <row r="861">
          <cell r="A861">
            <v>60000567</v>
          </cell>
          <cell r="B861" t="str">
            <v>Определение концентрации свинца в смывах</v>
          </cell>
          <cell r="C861">
            <v>675</v>
          </cell>
          <cell r="D861">
            <v>3</v>
          </cell>
          <cell r="E861">
            <v>1117.1941199999999</v>
          </cell>
          <cell r="F861">
            <v>1.5912000000000002</v>
          </cell>
          <cell r="G861">
            <v>1118.78532</v>
          </cell>
          <cell r="H861">
            <v>380.38700879999999</v>
          </cell>
          <cell r="I861">
            <v>1499.1723287999998</v>
          </cell>
          <cell r="J861">
            <v>224.87584931999996</v>
          </cell>
          <cell r="K861">
            <v>1724.0481781199999</v>
          </cell>
          <cell r="L861">
            <v>2068.8578137439999</v>
          </cell>
          <cell r="M861">
            <v>774</v>
          </cell>
          <cell r="N861"/>
          <cell r="O861">
            <v>14.666666666666666</v>
          </cell>
        </row>
        <row r="862">
          <cell r="A862">
            <v>60000569</v>
          </cell>
          <cell r="B862" t="str">
            <v>Определение концентрации хрома, хромового ангидрида (хрома (VI) триоксид, оксида хрома (VI)) в воздухе рабочей зоны</v>
          </cell>
          <cell r="C862">
            <v>702</v>
          </cell>
          <cell r="D862">
            <v>2.83</v>
          </cell>
          <cell r="E862">
            <v>1053.8864532</v>
          </cell>
          <cell r="F862">
            <v>1.4585999999999999</v>
          </cell>
          <cell r="G862">
            <v>1055.3450531999999</v>
          </cell>
          <cell r="H862">
            <v>358.81731808799998</v>
          </cell>
          <cell r="I862">
            <v>1414.162371288</v>
          </cell>
          <cell r="J862">
            <v>212.12435569319999</v>
          </cell>
          <cell r="K862">
            <v>1626.2867269812</v>
          </cell>
          <cell r="L862">
            <v>1951.54407237744</v>
          </cell>
          <cell r="M862">
            <v>807</v>
          </cell>
          <cell r="N862"/>
          <cell r="O862">
            <v>14.957264957264957</v>
          </cell>
        </row>
        <row r="863">
          <cell r="A863">
            <v>60000572</v>
          </cell>
          <cell r="B863" t="str">
            <v>Определение концентрации мышьяковистого ангидрида (мышьяк неорганические соединения (по мышьяку)) в воздухе рабочей зоны</v>
          </cell>
          <cell r="C863">
            <v>654</v>
          </cell>
          <cell r="D863">
            <v>4</v>
          </cell>
          <cell r="E863">
            <v>1489.5921599999999</v>
          </cell>
          <cell r="F863">
            <v>2.5295999999999998</v>
          </cell>
          <cell r="G863">
            <v>1492.12176</v>
          </cell>
          <cell r="H863">
            <v>507.32139840000002</v>
          </cell>
          <cell r="I863">
            <v>1999.4431583999999</v>
          </cell>
          <cell r="J863">
            <v>299.91647375999997</v>
          </cell>
          <cell r="K863">
            <v>2299.3596321599998</v>
          </cell>
          <cell r="L863">
            <v>2759.2315585919996</v>
          </cell>
          <cell r="M863">
            <v>750</v>
          </cell>
          <cell r="N863"/>
          <cell r="O863">
            <v>14.678899082568808</v>
          </cell>
        </row>
        <row r="864">
          <cell r="A864">
            <v>60000573</v>
          </cell>
          <cell r="B864" t="str">
            <v>Определение концентрации канифоли в воздухе рабочей зоны</v>
          </cell>
          <cell r="C864">
            <v>1497</v>
          </cell>
          <cell r="D864">
            <v>4.68</v>
          </cell>
          <cell r="E864">
            <v>1742.8228271999999</v>
          </cell>
          <cell r="F864">
            <v>33.364200000000004</v>
          </cell>
          <cell r="G864">
            <v>1776.1870271999999</v>
          </cell>
          <cell r="H864">
            <v>603.903589248</v>
          </cell>
          <cell r="I864">
            <v>2380.0906164479998</v>
          </cell>
          <cell r="J864">
            <v>357.01359246719994</v>
          </cell>
          <cell r="K864">
            <v>2737.1042089151997</v>
          </cell>
          <cell r="L864">
            <v>3284.5250506982397</v>
          </cell>
          <cell r="M864">
            <v>1719</v>
          </cell>
          <cell r="N864"/>
          <cell r="O864">
            <v>14.829659318637276</v>
          </cell>
        </row>
        <row r="865">
          <cell r="A865">
            <v>60000584</v>
          </cell>
          <cell r="B865" t="str">
            <v>Определение концентрации спиртов (С1по С8) газохроматографическим методом в воздухе рабочей зоны</v>
          </cell>
          <cell r="C865">
            <v>750</v>
          </cell>
          <cell r="D865">
            <v>4.58</v>
          </cell>
          <cell r="E865">
            <v>1705.5830231999998</v>
          </cell>
          <cell r="F865">
            <v>365.42520000000002</v>
          </cell>
          <cell r="G865">
            <v>2071.0082232</v>
          </cell>
          <cell r="H865">
            <v>704.14279588800002</v>
          </cell>
          <cell r="I865">
            <v>2775.1510190879999</v>
          </cell>
          <cell r="J865">
            <v>416.27265286319999</v>
          </cell>
          <cell r="K865">
            <v>3191.4236719512</v>
          </cell>
          <cell r="L865">
            <v>3829.70840634144</v>
          </cell>
          <cell r="M865">
            <v>861</v>
          </cell>
          <cell r="N865"/>
          <cell r="O865">
            <v>14.799999999999999</v>
          </cell>
        </row>
        <row r="866">
          <cell r="A866">
            <v>60000589</v>
          </cell>
          <cell r="B866" t="str">
            <v>Определение концентрации этилацетата, бутилацетата газохроматографическим методом  в воздухе рабочей зоны</v>
          </cell>
          <cell r="C866">
            <v>573</v>
          </cell>
          <cell r="D866">
            <v>2</v>
          </cell>
          <cell r="E866">
            <v>744.79607999999996</v>
          </cell>
          <cell r="F866">
            <v>18.910799999999998</v>
          </cell>
          <cell r="G866">
            <v>763.70687999999996</v>
          </cell>
          <cell r="H866">
            <v>259.66033920000001</v>
          </cell>
          <cell r="I866">
            <v>1023.3672191999999</v>
          </cell>
          <cell r="J866">
            <v>153.50508287999997</v>
          </cell>
          <cell r="K866">
            <v>1176.8723020799998</v>
          </cell>
          <cell r="L866">
            <v>1412.2467624959997</v>
          </cell>
          <cell r="M866">
            <v>657</v>
          </cell>
          <cell r="N866"/>
          <cell r="O866">
            <v>14.659685863874344</v>
          </cell>
        </row>
        <row r="867">
          <cell r="A867">
            <v>60000591</v>
          </cell>
          <cell r="B867" t="str">
            <v>Определение концентрации аммиака  в воздухе рабочей зоны</v>
          </cell>
          <cell r="C867">
            <v>633</v>
          </cell>
          <cell r="D867">
            <v>2.5</v>
          </cell>
          <cell r="E867">
            <v>930.99509999999998</v>
          </cell>
          <cell r="F867">
            <v>1.4789999999999999</v>
          </cell>
          <cell r="G867">
            <v>932.47410000000002</v>
          </cell>
          <cell r="H867">
            <v>317.04119400000002</v>
          </cell>
          <cell r="I867">
            <v>1249.515294</v>
          </cell>
          <cell r="J867">
            <v>187.42729410000001</v>
          </cell>
          <cell r="K867">
            <v>1436.9425881</v>
          </cell>
          <cell r="L867">
            <v>1724.3311057199999</v>
          </cell>
          <cell r="M867">
            <v>726</v>
          </cell>
          <cell r="N867"/>
          <cell r="O867">
            <v>14.691943127962084</v>
          </cell>
        </row>
        <row r="868">
          <cell r="A868">
            <v>60000592</v>
          </cell>
          <cell r="B868" t="str">
            <v>Определение концентрации водорода фтористого  в воздухе рабочей зоны</v>
          </cell>
          <cell r="C868">
            <v>711</v>
          </cell>
          <cell r="D868">
            <v>4</v>
          </cell>
          <cell r="E868">
            <v>1489.5921599999999</v>
          </cell>
          <cell r="F868">
            <v>5.4875999999999996</v>
          </cell>
          <cell r="G868">
            <v>1495.0797599999999</v>
          </cell>
          <cell r="H868">
            <v>508.32711839999996</v>
          </cell>
          <cell r="I868">
            <v>2003.4068783999999</v>
          </cell>
          <cell r="J868">
            <v>300.51103175999998</v>
          </cell>
          <cell r="K868">
            <v>2303.9179101599998</v>
          </cell>
          <cell r="L868">
            <v>2764.7014921919995</v>
          </cell>
          <cell r="M868">
            <v>816</v>
          </cell>
          <cell r="N868"/>
          <cell r="O868">
            <v>14.767932489451477</v>
          </cell>
        </row>
        <row r="869">
          <cell r="A869">
            <v>60000593</v>
          </cell>
          <cell r="B869" t="str">
            <v>Определение концентрации алюминия   в воздухе рабочей зоны</v>
          </cell>
          <cell r="C869">
            <v>654</v>
          </cell>
          <cell r="D869">
            <v>4.33</v>
          </cell>
          <cell r="E869">
            <v>1612.4835132000001</v>
          </cell>
          <cell r="F869">
            <v>8.3333999999999993</v>
          </cell>
          <cell r="G869">
            <v>1620.8169132</v>
          </cell>
          <cell r="H869">
            <v>551.07775048800011</v>
          </cell>
          <cell r="I869">
            <v>2171.894663688</v>
          </cell>
          <cell r="J869">
            <v>325.78419955319998</v>
          </cell>
          <cell r="K869">
            <v>2497.6788632411999</v>
          </cell>
          <cell r="L869">
            <v>2997.2146358894397</v>
          </cell>
          <cell r="M869">
            <v>750</v>
          </cell>
          <cell r="N869"/>
          <cell r="O869">
            <v>14.678899082568808</v>
          </cell>
        </row>
        <row r="870">
          <cell r="A870">
            <v>60000596</v>
          </cell>
          <cell r="B870" t="str">
            <v>Определение концентрации цинка атомно-абсорбционным методом в воздухе рабочей зоны</v>
          </cell>
          <cell r="C870">
            <v>552</v>
          </cell>
          <cell r="D870">
            <v>4.08</v>
          </cell>
          <cell r="E870">
            <v>1519.3840031999998</v>
          </cell>
          <cell r="F870">
            <v>2.8050000000000002</v>
          </cell>
          <cell r="G870">
            <v>1522.1890031999999</v>
          </cell>
          <cell r="H870">
            <v>517.54426108799998</v>
          </cell>
          <cell r="I870">
            <v>2039.7332642879999</v>
          </cell>
          <cell r="J870">
            <v>305.95998964319995</v>
          </cell>
          <cell r="K870">
            <v>2345.6932539311997</v>
          </cell>
          <cell r="L870">
            <v>2814.8319047174396</v>
          </cell>
          <cell r="M870">
            <v>633</v>
          </cell>
          <cell r="N870"/>
          <cell r="O870">
            <v>14.673913043478262</v>
          </cell>
        </row>
        <row r="871">
          <cell r="A871">
            <v>60000200</v>
          </cell>
          <cell r="B871" t="str">
            <v>Химическое исследование воздуха рабочей зоны экспресс-методом</v>
          </cell>
          <cell r="C871">
            <v>1233</v>
          </cell>
          <cell r="D871">
            <v>4</v>
          </cell>
          <cell r="E871">
            <v>1489.5921599999999</v>
          </cell>
          <cell r="F871">
            <v>3.85</v>
          </cell>
          <cell r="G871">
            <v>1493.4421599999998</v>
          </cell>
          <cell r="H871">
            <v>507.77033439999997</v>
          </cell>
          <cell r="I871">
            <v>2001.2124943999997</v>
          </cell>
          <cell r="J871">
            <v>300.18187415999995</v>
          </cell>
          <cell r="K871">
            <v>2301.3943685599997</v>
          </cell>
          <cell r="L871">
            <v>2761.6732422719997</v>
          </cell>
          <cell r="M871">
            <v>1416</v>
          </cell>
          <cell r="N871"/>
          <cell r="O871">
            <v>14.841849148418493</v>
          </cell>
        </row>
        <row r="872">
          <cell r="A872">
            <v>60000039</v>
          </cell>
          <cell r="B872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v>
          </cell>
          <cell r="C872">
            <v>1719</v>
          </cell>
          <cell r="D872">
            <v>1.25</v>
          </cell>
          <cell r="E872">
            <v>465.49754999999999</v>
          </cell>
          <cell r="F872">
            <v>382.5</v>
          </cell>
          <cell r="G872">
            <v>847.99755000000005</v>
          </cell>
          <cell r="H872">
            <v>288.31916700000005</v>
          </cell>
          <cell r="I872">
            <v>1136.3167170000002</v>
          </cell>
          <cell r="J872">
            <v>170.44750755000001</v>
          </cell>
          <cell r="K872">
            <v>1306.7642245500001</v>
          </cell>
          <cell r="L872">
            <v>1568.11706946</v>
          </cell>
          <cell r="M872">
            <v>1974</v>
          </cell>
          <cell r="N872"/>
          <cell r="O872">
            <v>14.834205933682373</v>
          </cell>
        </row>
        <row r="873">
          <cell r="A873">
            <v>60000564</v>
          </cell>
          <cell r="B873" t="str">
            <v>Определение концентрации скипидара в воздухе рабочей зоны</v>
          </cell>
          <cell r="C873">
            <v>744</v>
          </cell>
          <cell r="D873">
            <v>3</v>
          </cell>
          <cell r="E873">
            <v>1117.1941199999999</v>
          </cell>
          <cell r="F873">
            <v>3.3762000000000003</v>
          </cell>
          <cell r="G873">
            <v>1120.5703199999998</v>
          </cell>
          <cell r="H873">
            <v>380.99390879999999</v>
          </cell>
          <cell r="I873">
            <v>1501.5642287999999</v>
          </cell>
          <cell r="J873">
            <v>225.23463431999997</v>
          </cell>
          <cell r="K873">
            <v>1726.7988631199999</v>
          </cell>
          <cell r="L873">
            <v>2072.1586357439996</v>
          </cell>
          <cell r="M873">
            <v>855</v>
          </cell>
          <cell r="N873"/>
          <cell r="O873">
            <v>14.919354838709678</v>
          </cell>
        </row>
        <row r="874">
          <cell r="A874">
            <v>60001301</v>
          </cell>
          <cell r="B874" t="str">
            <v>Выполнение работ по аттестации промышленной лаборатории с выходом на объект</v>
          </cell>
          <cell r="C874">
            <v>22278</v>
          </cell>
          <cell r="D874">
            <v>25</v>
          </cell>
          <cell r="E874">
            <v>9309.9510000000009</v>
          </cell>
          <cell r="F874">
            <v>0</v>
          </cell>
          <cell r="G874">
            <v>9309.9510000000009</v>
          </cell>
          <cell r="H874">
            <v>3165.3833400000003</v>
          </cell>
          <cell r="I874">
            <v>12475.334340000001</v>
          </cell>
          <cell r="J874">
            <v>1871.3001510000001</v>
          </cell>
          <cell r="K874">
            <v>14346.634491000001</v>
          </cell>
          <cell r="L874">
            <v>17215.961389200002</v>
          </cell>
          <cell r="M874">
            <v>25617</v>
          </cell>
          <cell r="N874"/>
          <cell r="O874">
            <v>14.987880420145435</v>
          </cell>
        </row>
        <row r="875">
          <cell r="A875">
            <v>60001302</v>
          </cell>
          <cell r="B875" t="str">
            <v>Выполнение работ по аттестации промышленной лаборатории без выхода на объект</v>
          </cell>
          <cell r="C875">
            <v>12441</v>
          </cell>
          <cell r="D875">
            <v>17</v>
          </cell>
          <cell r="E875">
            <v>6330.7666800000006</v>
          </cell>
          <cell r="F875">
            <v>0</v>
          </cell>
          <cell r="G875">
            <v>6330.7666800000006</v>
          </cell>
          <cell r="H875">
            <v>2152.4606712000004</v>
          </cell>
          <cell r="I875">
            <v>8483.2273512000011</v>
          </cell>
          <cell r="J875">
            <v>1272.4841026800002</v>
          </cell>
          <cell r="K875">
            <v>9755.7114538800015</v>
          </cell>
          <cell r="L875">
            <v>11706.853744656002</v>
          </cell>
          <cell r="M875">
            <v>14307</v>
          </cell>
          <cell r="N875"/>
          <cell r="O875">
            <v>14.998794309139138</v>
          </cell>
        </row>
        <row r="876">
          <cell r="A876">
            <v>60000726</v>
          </cell>
          <cell r="B876" t="str">
            <v>Определение концентрации бенз(а)пирена в воздухе рабочей зоны методом высокоэффективной жидкостной хроматографии</v>
          </cell>
          <cell r="C876">
            <v>2892</v>
          </cell>
          <cell r="D876">
            <v>5</v>
          </cell>
          <cell r="E876">
            <v>1861.9902</v>
          </cell>
          <cell r="F876">
            <v>0</v>
          </cell>
          <cell r="G876">
            <v>1861.9902</v>
          </cell>
          <cell r="H876">
            <v>633.07666800000004</v>
          </cell>
          <cell r="I876">
            <v>2495.0668679999999</v>
          </cell>
          <cell r="J876">
            <v>374.26003019999996</v>
          </cell>
          <cell r="K876">
            <v>2869.3268982</v>
          </cell>
          <cell r="L876">
            <v>3443.1922778399999</v>
          </cell>
          <cell r="M876">
            <v>3324</v>
          </cell>
          <cell r="N876"/>
          <cell r="O876">
            <v>14.937759336099585</v>
          </cell>
        </row>
        <row r="877">
          <cell r="A877">
            <v>60000571</v>
          </cell>
          <cell r="B877" t="str">
            <v>Определение эпихлоргидрина в воздухе рабочей зоны</v>
          </cell>
          <cell r="C877">
            <v>1536</v>
          </cell>
          <cell r="D877">
            <v>4</v>
          </cell>
          <cell r="E877">
            <v>1489.5921599999999</v>
          </cell>
          <cell r="F877">
            <v>40.825499999999998</v>
          </cell>
          <cell r="G877">
            <v>1530.4176599999998</v>
          </cell>
          <cell r="H877">
            <v>520.34200439999995</v>
          </cell>
          <cell r="I877">
            <v>2050.7596643999996</v>
          </cell>
          <cell r="J877">
            <v>307.61394965999995</v>
          </cell>
          <cell r="K877">
            <v>2358.3736140599995</v>
          </cell>
          <cell r="L877">
            <v>2830.0483368719993</v>
          </cell>
          <cell r="M877">
            <v>1764</v>
          </cell>
          <cell r="N877"/>
          <cell r="O877">
            <v>14.84375</v>
          </cell>
        </row>
        <row r="878">
          <cell r="A878" t="str">
            <v>14. Исследование объектов окружающей среды на токсичность</v>
          </cell>
          <cell r="B878"/>
          <cell r="C878"/>
          <cell r="D878"/>
          <cell r="E878"/>
          <cell r="F878"/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/>
          <cell r="N878"/>
          <cell r="O878"/>
        </row>
        <row r="879">
          <cell r="A879">
            <v>60000722</v>
          </cell>
          <cell r="B879" t="str">
            <v>Определение индекса токсичности воды пить-евой, воды природной, воды сточной</v>
          </cell>
          <cell r="C879">
            <v>2262</v>
          </cell>
          <cell r="D879">
            <v>4</v>
          </cell>
          <cell r="E879">
            <v>1489.5921599999999</v>
          </cell>
          <cell r="F879">
            <v>0</v>
          </cell>
          <cell r="G879">
            <v>1489.5921599999999</v>
          </cell>
          <cell r="H879">
            <v>506.4613344</v>
          </cell>
          <cell r="I879">
            <v>1996.0534943999999</v>
          </cell>
          <cell r="J879">
            <v>299.40802415999997</v>
          </cell>
          <cell r="K879">
            <v>2295.4615185599996</v>
          </cell>
          <cell r="L879">
            <v>2754.5538222719993</v>
          </cell>
          <cell r="M879">
            <v>2601</v>
          </cell>
          <cell r="N879"/>
          <cell r="O879">
            <v>14.986737400530503</v>
          </cell>
        </row>
        <row r="880">
          <cell r="A880">
            <v>60000723</v>
          </cell>
          <cell r="B880" t="str">
            <v>Определение индекса токсичности осадков сточных вод, почвы, почвогрунтов</v>
          </cell>
          <cell r="C880">
            <v>3390</v>
          </cell>
          <cell r="D880">
            <v>6</v>
          </cell>
          <cell r="E880">
            <v>2234.3882399999998</v>
          </cell>
          <cell r="F880">
            <v>0</v>
          </cell>
          <cell r="G880">
            <v>2234.3882399999998</v>
          </cell>
          <cell r="H880">
            <v>759.69200160000003</v>
          </cell>
          <cell r="I880">
            <v>2994.0802415999997</v>
          </cell>
          <cell r="J880">
            <v>449.11203623999995</v>
          </cell>
          <cell r="K880">
            <v>3443.1922778399994</v>
          </cell>
          <cell r="L880">
            <v>4131.8307334079991</v>
          </cell>
          <cell r="M880">
            <v>3897</v>
          </cell>
          <cell r="N880"/>
          <cell r="O880">
            <v>14.955752212389381</v>
          </cell>
        </row>
        <row r="881">
          <cell r="A881" t="str">
            <v>Исследования непродовольственной продукции (товаров народного потребления)</v>
          </cell>
          <cell r="B881"/>
          <cell r="C881"/>
          <cell r="D881"/>
          <cell r="E881"/>
          <cell r="F881"/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/>
          <cell r="N881"/>
          <cell r="O881"/>
        </row>
        <row r="882">
          <cell r="A882">
            <v>80000644</v>
          </cell>
          <cell r="B882" t="str">
            <v>Приготовление модельных  вытяжек из керамической, стеклянной, металлической  посуды</v>
          </cell>
          <cell r="C882">
            <v>690</v>
          </cell>
          <cell r="D882">
            <v>2</v>
          </cell>
          <cell r="E882">
            <v>744.79607999999996</v>
          </cell>
          <cell r="F882">
            <v>3.23</v>
          </cell>
          <cell r="G882">
            <v>748.02607999999998</v>
          </cell>
          <cell r="H882">
            <v>254.32886720000002</v>
          </cell>
          <cell r="I882">
            <v>1002.3549472</v>
          </cell>
          <cell r="J882">
            <v>150.35324208</v>
          </cell>
          <cell r="K882">
            <v>1152.7081892799999</v>
          </cell>
          <cell r="L882">
            <v>1383.2498271359998</v>
          </cell>
          <cell r="M882">
            <v>792</v>
          </cell>
          <cell r="N882"/>
          <cell r="O882">
            <v>14.782608695652174</v>
          </cell>
        </row>
        <row r="883">
          <cell r="A883">
            <v>80000645</v>
          </cell>
          <cell r="B883" t="str">
            <v>Приготовление модельных вытяжек из жестяной тары</v>
          </cell>
          <cell r="C883">
            <v>690</v>
          </cell>
          <cell r="D883">
            <v>2</v>
          </cell>
          <cell r="E883">
            <v>744.79607999999996</v>
          </cell>
          <cell r="F883">
            <v>2.95</v>
          </cell>
          <cell r="G883">
            <v>747.74608000000001</v>
          </cell>
          <cell r="H883">
            <v>254.23366720000001</v>
          </cell>
          <cell r="I883">
            <v>1001.9797472</v>
          </cell>
          <cell r="J883">
            <v>150.29696207999999</v>
          </cell>
          <cell r="K883">
            <v>1152.27670928</v>
          </cell>
          <cell r="L883">
            <v>1382.7320511359999</v>
          </cell>
          <cell r="M883">
            <v>792</v>
          </cell>
          <cell r="N883"/>
          <cell r="O883">
            <v>14.782608695652174</v>
          </cell>
        </row>
        <row r="884">
          <cell r="A884">
            <v>80000646</v>
          </cell>
          <cell r="B884" t="str">
            <v>Приготовление вытяжек из игрушек</v>
          </cell>
          <cell r="C884">
            <v>648</v>
          </cell>
          <cell r="D884">
            <v>1.5</v>
          </cell>
          <cell r="E884">
            <v>558.59705999999994</v>
          </cell>
          <cell r="F884">
            <v>40.020000000000003</v>
          </cell>
          <cell r="G884">
            <v>598.61705999999992</v>
          </cell>
          <cell r="H884">
            <v>203.5298004</v>
          </cell>
          <cell r="I884">
            <v>802.14686039999992</v>
          </cell>
          <cell r="J884">
            <v>120.32202905999998</v>
          </cell>
          <cell r="K884">
            <v>922.4688894599999</v>
          </cell>
          <cell r="L884">
            <v>1106.9626673519999</v>
          </cell>
          <cell r="M884">
            <v>744</v>
          </cell>
          <cell r="N884"/>
          <cell r="O884">
            <v>14.814814814814813</v>
          </cell>
        </row>
        <row r="885">
          <cell r="A885">
            <v>80000647</v>
          </cell>
          <cell r="B885" t="str">
            <v>Приготовление вытяжек из одежды, обуви, тканей, средств индивидуальной защиты</v>
          </cell>
          <cell r="C885">
            <v>531</v>
          </cell>
          <cell r="D885">
            <v>1.5</v>
          </cell>
          <cell r="E885">
            <v>558.59705999999994</v>
          </cell>
          <cell r="F885">
            <v>20.010000000000002</v>
          </cell>
          <cell r="G885">
            <v>578.60705999999993</v>
          </cell>
          <cell r="H885">
            <v>196.72640039999999</v>
          </cell>
          <cell r="I885">
            <v>775.33346039999992</v>
          </cell>
          <cell r="J885">
            <v>116.30001905999998</v>
          </cell>
          <cell r="K885">
            <v>891.63347945999988</v>
          </cell>
          <cell r="L885">
            <v>1069.9601753519999</v>
          </cell>
          <cell r="M885">
            <v>609</v>
          </cell>
          <cell r="N885"/>
          <cell r="O885">
            <v>14.689265536723164</v>
          </cell>
        </row>
        <row r="886">
          <cell r="A886">
            <v>80000648</v>
          </cell>
          <cell r="B886" t="str">
            <v>Приготовление вытяжек из посуды из полимерных материалов и изделий,  контактирующих с пищевыми продуктами</v>
          </cell>
          <cell r="C886">
            <v>405</v>
          </cell>
          <cell r="D886">
            <v>1</v>
          </cell>
          <cell r="E886">
            <v>372.39803999999998</v>
          </cell>
          <cell r="F886">
            <v>32.78</v>
          </cell>
          <cell r="G886">
            <v>405.17804000000001</v>
          </cell>
          <cell r="H886">
            <v>137.7605336</v>
          </cell>
          <cell r="I886">
            <v>542.93857360000004</v>
          </cell>
          <cell r="J886">
            <v>81.440786040000006</v>
          </cell>
          <cell r="K886">
            <v>624.37935964000008</v>
          </cell>
          <cell r="L886">
            <v>749.25523156800011</v>
          </cell>
          <cell r="M886">
            <v>465</v>
          </cell>
          <cell r="N886"/>
          <cell r="O886">
            <v>14.814814814814813</v>
          </cell>
        </row>
        <row r="887">
          <cell r="A887">
            <v>80000649</v>
          </cell>
          <cell r="B887" t="str">
            <v>Определение  индекса токсичности образца</v>
          </cell>
          <cell r="C887">
            <v>1944</v>
          </cell>
          <cell r="D887">
            <v>5</v>
          </cell>
          <cell r="E887">
            <v>1861.9902</v>
          </cell>
          <cell r="F887">
            <v>114.9</v>
          </cell>
          <cell r="G887">
            <v>1976.8902</v>
          </cell>
          <cell r="H887">
            <v>672.14266800000007</v>
          </cell>
          <cell r="I887">
            <v>2649.0328680000002</v>
          </cell>
          <cell r="J887">
            <v>397.35493020000001</v>
          </cell>
          <cell r="K887">
            <v>3046.3877982000004</v>
          </cell>
          <cell r="L887">
            <v>3655.6653578400005</v>
          </cell>
          <cell r="M887">
            <v>2235</v>
          </cell>
          <cell r="N887"/>
          <cell r="O887">
            <v>14.969135802469136</v>
          </cell>
        </row>
        <row r="888">
          <cell r="A888">
            <v>80000650</v>
          </cell>
          <cell r="B888" t="str">
            <v>Исследование игрушек на запах</v>
          </cell>
          <cell r="C888">
            <v>330</v>
          </cell>
          <cell r="D888">
            <v>1</v>
          </cell>
          <cell r="E888">
            <v>372.39803999999998</v>
          </cell>
          <cell r="F888">
            <v>0</v>
          </cell>
          <cell r="G888">
            <v>372.39803999999998</v>
          </cell>
          <cell r="H888">
            <v>126.6153336</v>
          </cell>
          <cell r="I888">
            <v>499.01337359999997</v>
          </cell>
          <cell r="J888">
            <v>74.852006039999992</v>
          </cell>
          <cell r="K888">
            <v>573.8653796399999</v>
          </cell>
          <cell r="L888">
            <v>688.63845556799981</v>
          </cell>
          <cell r="M888">
            <v>378</v>
          </cell>
          <cell r="N888"/>
          <cell r="O888">
            <v>14.545454545454545</v>
          </cell>
        </row>
        <row r="889">
          <cell r="A889">
            <v>80000654</v>
          </cell>
          <cell r="B889" t="str">
            <v>Определение сурьмы в игрушке</v>
          </cell>
          <cell r="C889">
            <v>1302</v>
          </cell>
          <cell r="D889">
            <v>3.5</v>
          </cell>
          <cell r="E889">
            <v>1303.3931399999999</v>
          </cell>
          <cell r="F889">
            <v>40.85</v>
          </cell>
          <cell r="G889">
            <v>1344.2431399999998</v>
          </cell>
          <cell r="H889">
            <v>457.04266759999996</v>
          </cell>
          <cell r="I889">
            <v>1801.2858075999998</v>
          </cell>
          <cell r="J889">
            <v>270.19287113999997</v>
          </cell>
          <cell r="K889">
            <v>2071.4786787399999</v>
          </cell>
          <cell r="L889">
            <v>2485.7744144879998</v>
          </cell>
          <cell r="M889">
            <v>1497</v>
          </cell>
          <cell r="N889"/>
          <cell r="O889">
            <v>14.976958525345621</v>
          </cell>
        </row>
        <row r="890">
          <cell r="A890">
            <v>80000655</v>
          </cell>
          <cell r="B890" t="str">
            <v>Определение  мышьяка в игрушке</v>
          </cell>
          <cell r="C890">
            <v>1302</v>
          </cell>
          <cell r="D890">
            <v>3.5</v>
          </cell>
          <cell r="E890">
            <v>1303.3931399999999</v>
          </cell>
          <cell r="F890">
            <v>41.35</v>
          </cell>
          <cell r="G890">
            <v>1344.7431399999998</v>
          </cell>
          <cell r="H890">
            <v>457.21266759999997</v>
          </cell>
          <cell r="I890">
            <v>1801.9558075999998</v>
          </cell>
          <cell r="J890">
            <v>270.29337113999998</v>
          </cell>
          <cell r="K890">
            <v>2072.2491787399999</v>
          </cell>
          <cell r="L890">
            <v>2486.6990144879996</v>
          </cell>
          <cell r="M890">
            <v>1497</v>
          </cell>
          <cell r="N890"/>
          <cell r="O890">
            <v>14.976958525345621</v>
          </cell>
        </row>
        <row r="891">
          <cell r="A891">
            <v>80000656</v>
          </cell>
          <cell r="B891" t="str">
            <v>Определение кадмия, свинца, в игрушке</v>
          </cell>
          <cell r="C891">
            <v>1380</v>
          </cell>
          <cell r="D891">
            <v>2.83</v>
          </cell>
          <cell r="E891">
            <v>1053.8864532</v>
          </cell>
          <cell r="F891">
            <v>70.680000000000007</v>
          </cell>
          <cell r="G891">
            <v>1124.5664532000001</v>
          </cell>
          <cell r="H891">
            <v>382.35259408800005</v>
          </cell>
          <cell r="I891">
            <v>1506.919047288</v>
          </cell>
          <cell r="J891">
            <v>226.03785709319999</v>
          </cell>
          <cell r="K891">
            <v>1732.9569043812</v>
          </cell>
          <cell r="L891">
            <v>2079.5482852574401</v>
          </cell>
          <cell r="M891">
            <v>1587</v>
          </cell>
          <cell r="N891"/>
          <cell r="O891">
            <v>15</v>
          </cell>
        </row>
        <row r="892">
          <cell r="A892">
            <v>80000658</v>
          </cell>
          <cell r="B892" t="str">
            <v>Определение ртути в игрушке</v>
          </cell>
          <cell r="C892">
            <v>1302</v>
          </cell>
          <cell r="D892">
            <v>3.5</v>
          </cell>
          <cell r="E892">
            <v>1303.3931399999999</v>
          </cell>
          <cell r="F892">
            <v>40.840000000000003</v>
          </cell>
          <cell r="G892">
            <v>1344.2331399999998</v>
          </cell>
          <cell r="H892">
            <v>457.03926759999996</v>
          </cell>
          <cell r="I892">
            <v>1801.2724075999997</v>
          </cell>
          <cell r="J892">
            <v>270.19086113999992</v>
          </cell>
          <cell r="K892">
            <v>2071.4632687399999</v>
          </cell>
          <cell r="L892">
            <v>2485.7559224879997</v>
          </cell>
          <cell r="M892">
            <v>1497</v>
          </cell>
          <cell r="N892"/>
          <cell r="O892">
            <v>14.976958525345621</v>
          </cell>
        </row>
        <row r="893">
          <cell r="A893">
            <v>80000659</v>
          </cell>
          <cell r="B893" t="str">
            <v>Определение селена в игрушке</v>
          </cell>
          <cell r="C893">
            <v>1254</v>
          </cell>
          <cell r="D893">
            <v>3.5</v>
          </cell>
          <cell r="E893">
            <v>1303.3931399999999</v>
          </cell>
          <cell r="F893">
            <v>40.840000000000003</v>
          </cell>
          <cell r="G893">
            <v>1344.2331399999998</v>
          </cell>
          <cell r="H893">
            <v>457.03926759999996</v>
          </cell>
          <cell r="I893">
            <v>1801.2724075999997</v>
          </cell>
          <cell r="J893">
            <v>270.19086113999992</v>
          </cell>
          <cell r="K893">
            <v>2071.4632687399999</v>
          </cell>
          <cell r="L893">
            <v>2485.7559224879997</v>
          </cell>
          <cell r="M893">
            <v>1440</v>
          </cell>
          <cell r="N893"/>
          <cell r="O893">
            <v>14.832535885167463</v>
          </cell>
        </row>
        <row r="894">
          <cell r="A894">
            <v>80000660</v>
          </cell>
          <cell r="B894" t="str">
            <v>Определение формальдегида в  модельной вытяжке из образца (игрушки, материалы, контактирующие с пищевыми продуктами, средства индивидуальной защиты)</v>
          </cell>
          <cell r="C894">
            <v>1428</v>
          </cell>
          <cell r="D894">
            <v>3.08</v>
          </cell>
          <cell r="E894">
            <v>1146.9859632</v>
          </cell>
          <cell r="F894">
            <v>73</v>
          </cell>
          <cell r="G894">
            <v>1219.9859632</v>
          </cell>
          <cell r="H894">
            <v>414.79522748800002</v>
          </cell>
          <cell r="I894">
            <v>1634.7811906880002</v>
          </cell>
          <cell r="J894">
            <v>245.21717860320001</v>
          </cell>
          <cell r="K894">
            <v>1879.9983692912001</v>
          </cell>
          <cell r="L894">
            <v>2255.99804314944</v>
          </cell>
          <cell r="M894">
            <v>1641</v>
          </cell>
          <cell r="N894"/>
          <cell r="O894">
            <v>14.915966386554622</v>
          </cell>
        </row>
        <row r="895">
          <cell r="A895">
            <v>80000666</v>
          </cell>
          <cell r="B895" t="str">
            <v>Исследование одежды и тканей на гигроскопичность</v>
          </cell>
          <cell r="C895">
            <v>1116</v>
          </cell>
          <cell r="D895">
            <v>3</v>
          </cell>
          <cell r="E895">
            <v>1117.1941199999999</v>
          </cell>
          <cell r="F895">
            <v>0</v>
          </cell>
          <cell r="G895">
            <v>1117.1941199999999</v>
          </cell>
          <cell r="H895">
            <v>379.84600080000001</v>
          </cell>
          <cell r="I895">
            <v>1497.0401207999998</v>
          </cell>
          <cell r="J895">
            <v>224.55601811999998</v>
          </cell>
          <cell r="K895">
            <v>1721.5961389199997</v>
          </cell>
          <cell r="L895">
            <v>2065.9153667039996</v>
          </cell>
          <cell r="M895">
            <v>1281</v>
          </cell>
          <cell r="N895"/>
          <cell r="O895">
            <v>14.78494623655914</v>
          </cell>
        </row>
        <row r="896">
          <cell r="A896">
            <v>80000667</v>
          </cell>
          <cell r="B896" t="str">
            <v>Исследование одежды и тканей на содержание  формальдегида</v>
          </cell>
          <cell r="C896">
            <v>1428</v>
          </cell>
          <cell r="D896">
            <v>3.08</v>
          </cell>
          <cell r="E896">
            <v>1146.9859632</v>
          </cell>
          <cell r="F896">
            <v>73.3</v>
          </cell>
          <cell r="G896">
            <v>1220.2859632</v>
          </cell>
          <cell r="H896">
            <v>414.897227488</v>
          </cell>
          <cell r="I896">
            <v>1635.183190688</v>
          </cell>
          <cell r="J896">
            <v>245.2774786032</v>
          </cell>
          <cell r="K896">
            <v>1880.4606692912</v>
          </cell>
          <cell r="L896">
            <v>2256.55280314944</v>
          </cell>
          <cell r="M896">
            <v>1641</v>
          </cell>
          <cell r="N896"/>
          <cell r="O896">
            <v>14.915966386554622</v>
          </cell>
        </row>
        <row r="897">
          <cell r="A897">
            <v>80000669</v>
          </cell>
          <cell r="B897" t="str">
            <v>Определение  устойчивости окраски тканей и одежды к поту.</v>
          </cell>
          <cell r="C897">
            <v>702</v>
          </cell>
          <cell r="D897">
            <v>1.7</v>
          </cell>
          <cell r="E897">
            <v>633.07666800000004</v>
          </cell>
          <cell r="F897">
            <v>4.5199999999999996</v>
          </cell>
          <cell r="G897">
            <v>637.59666800000002</v>
          </cell>
          <cell r="H897">
            <v>216.78286712000002</v>
          </cell>
          <cell r="I897">
            <v>854.37953512000001</v>
          </cell>
          <cell r="J897">
            <v>128.156930268</v>
          </cell>
          <cell r="K897">
            <v>982.53646538800001</v>
          </cell>
          <cell r="L897">
            <v>1179.0437584655999</v>
          </cell>
          <cell r="M897">
            <v>807</v>
          </cell>
          <cell r="N897"/>
          <cell r="O897">
            <v>14.957264957264957</v>
          </cell>
        </row>
        <row r="898">
          <cell r="A898">
            <v>80000670</v>
          </cell>
          <cell r="B898" t="str">
            <v>Определение  устойчивости окраски тканей и одежды к стирке</v>
          </cell>
          <cell r="C898">
            <v>702</v>
          </cell>
          <cell r="D898">
            <v>1.7</v>
          </cell>
          <cell r="E898">
            <v>633.07666800000004</v>
          </cell>
          <cell r="F898">
            <v>40.25</v>
          </cell>
          <cell r="G898">
            <v>673.32666800000004</v>
          </cell>
          <cell r="H898">
            <v>228.93106712000002</v>
          </cell>
          <cell r="I898">
            <v>902.25773512000001</v>
          </cell>
          <cell r="J898">
            <v>135.33866026799998</v>
          </cell>
          <cell r="K898">
            <v>1037.596395388</v>
          </cell>
          <cell r="L898">
            <v>1245.1156744656</v>
          </cell>
          <cell r="M898">
            <v>807</v>
          </cell>
          <cell r="N898"/>
          <cell r="O898">
            <v>14.957264957264957</v>
          </cell>
        </row>
        <row r="899">
          <cell r="A899">
            <v>80000671</v>
          </cell>
          <cell r="B899" t="str">
            <v>Определение  устойчивости окраски тканей и изделий  к морской воде</v>
          </cell>
          <cell r="C899">
            <v>621</v>
          </cell>
          <cell r="D899">
            <v>1.7</v>
          </cell>
          <cell r="E899">
            <v>633.07666800000004</v>
          </cell>
          <cell r="F899">
            <v>40.200000000000003</v>
          </cell>
          <cell r="G899">
            <v>673.27666800000009</v>
          </cell>
          <cell r="H899">
            <v>228.91406712000006</v>
          </cell>
          <cell r="I899">
            <v>902.19073512000011</v>
          </cell>
          <cell r="J899">
            <v>135.32861026800001</v>
          </cell>
          <cell r="K899">
            <v>1037.5193453880001</v>
          </cell>
          <cell r="L899">
            <v>1245.0232144656002</v>
          </cell>
          <cell r="M899">
            <v>714</v>
          </cell>
          <cell r="N899"/>
          <cell r="O899">
            <v>14.975845410628018</v>
          </cell>
        </row>
        <row r="900">
          <cell r="A900">
            <v>80000673</v>
          </cell>
          <cell r="B900" t="str">
            <v>Определение  устойчивости окраски тканей и изделий  к сухому трению</v>
          </cell>
          <cell r="C900">
            <v>573</v>
          </cell>
          <cell r="D900">
            <v>0.8</v>
          </cell>
          <cell r="E900">
            <v>297.918432</v>
          </cell>
          <cell r="F900">
            <v>70.001000000000005</v>
          </cell>
          <cell r="G900">
            <v>367.91943200000003</v>
          </cell>
          <cell r="H900">
            <v>125.09260688000002</v>
          </cell>
          <cell r="I900">
            <v>493.01203888000003</v>
          </cell>
          <cell r="J900">
            <v>73.951805832000005</v>
          </cell>
          <cell r="K900">
            <v>566.96384471200008</v>
          </cell>
          <cell r="L900">
            <v>680.35661365440012</v>
          </cell>
          <cell r="M900">
            <v>657</v>
          </cell>
          <cell r="N900"/>
          <cell r="O900">
            <v>14.659685863874344</v>
          </cell>
        </row>
        <row r="901">
          <cell r="A901">
            <v>80000674</v>
          </cell>
          <cell r="B901" t="str">
            <v>Определение  устойчивости окраски тканей и изделий  к органическим растворителям</v>
          </cell>
          <cell r="C901">
            <v>648</v>
          </cell>
          <cell r="D901">
            <v>1.7</v>
          </cell>
          <cell r="E901">
            <v>633.07666800000004</v>
          </cell>
          <cell r="F901">
            <v>44.8</v>
          </cell>
          <cell r="G901">
            <v>677.876668</v>
          </cell>
          <cell r="H901">
            <v>230.47806712000002</v>
          </cell>
          <cell r="I901">
            <v>908.35473511999999</v>
          </cell>
          <cell r="J901">
            <v>136.253210268</v>
          </cell>
          <cell r="K901">
            <v>1044.607945388</v>
          </cell>
          <cell r="L901">
            <v>1253.5295344655999</v>
          </cell>
          <cell r="M901">
            <v>744</v>
          </cell>
          <cell r="N901"/>
          <cell r="O901">
            <v>14.814814814814813</v>
          </cell>
        </row>
        <row r="902">
          <cell r="A902">
            <v>80000675</v>
          </cell>
          <cell r="B902" t="str">
            <v>Определение массовой доли химических волокон в изделиях и ткани</v>
          </cell>
          <cell r="C902">
            <v>2097</v>
          </cell>
          <cell r="D902">
            <v>5.25</v>
          </cell>
          <cell r="E902">
            <v>1955.0897100000002</v>
          </cell>
          <cell r="F902">
            <v>83.87</v>
          </cell>
          <cell r="G902">
            <v>2038.9597100000001</v>
          </cell>
          <cell r="H902">
            <v>693.24630140000011</v>
          </cell>
          <cell r="I902">
            <v>2732.2060114000001</v>
          </cell>
          <cell r="J902">
            <v>409.83090170999998</v>
          </cell>
          <cell r="K902">
            <v>3142.0369131100001</v>
          </cell>
          <cell r="L902">
            <v>3770.4442957319998</v>
          </cell>
          <cell r="M902">
            <v>2409</v>
          </cell>
          <cell r="N902"/>
          <cell r="O902">
            <v>14.878397711015737</v>
          </cell>
        </row>
        <row r="903">
          <cell r="A903">
            <v>80000679</v>
          </cell>
          <cell r="B903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03">
            <v>252</v>
          </cell>
          <cell r="D903">
            <v>0.75</v>
          </cell>
          <cell r="E903">
            <v>279.29852999999997</v>
          </cell>
          <cell r="F903">
            <v>0</v>
          </cell>
          <cell r="G903">
            <v>279.29852999999997</v>
          </cell>
          <cell r="H903">
            <v>94.961500200000003</v>
          </cell>
          <cell r="I903">
            <v>374.26003019999996</v>
          </cell>
          <cell r="J903">
            <v>56.139004529999994</v>
          </cell>
          <cell r="K903">
            <v>430.39903472999993</v>
          </cell>
          <cell r="L903">
            <v>516.47884167599989</v>
          </cell>
          <cell r="M903">
            <v>288</v>
          </cell>
          <cell r="N903"/>
          <cell r="O903">
            <v>14.285714285714285</v>
          </cell>
        </row>
        <row r="904">
          <cell r="A904">
            <v>80000680</v>
          </cell>
          <cell r="B904" t="str">
            <v>Определение нормируемых органических веществ в водных вытяжках из материалов различного состава</v>
          </cell>
          <cell r="C904">
            <v>6306</v>
          </cell>
          <cell r="D904">
            <v>8</v>
          </cell>
          <cell r="E904">
            <v>2979.1843199999998</v>
          </cell>
          <cell r="F904">
            <v>1000.01</v>
          </cell>
          <cell r="G904">
            <v>3979.1943199999996</v>
          </cell>
          <cell r="H904">
            <v>1352.9260687999999</v>
          </cell>
          <cell r="I904">
            <v>5332.1203888</v>
          </cell>
          <cell r="J904">
            <v>799.81805831999998</v>
          </cell>
          <cell r="K904">
            <v>6131.9384471200001</v>
          </cell>
          <cell r="L904">
            <v>7358.3261365440003</v>
          </cell>
          <cell r="M904">
            <v>7251</v>
          </cell>
          <cell r="N904"/>
          <cell r="O904">
            <v>14.985727878211227</v>
          </cell>
        </row>
        <row r="905">
          <cell r="A905">
            <v>80000682</v>
          </cell>
          <cell r="B905" t="str">
            <v>Определение диоктилфталата в модельных вытяжках из образца</v>
          </cell>
          <cell r="C905">
            <v>1683</v>
          </cell>
          <cell r="D905">
            <v>1.33</v>
          </cell>
          <cell r="E905">
            <v>495.28939319999995</v>
          </cell>
          <cell r="F905">
            <v>323.98</v>
          </cell>
          <cell r="G905">
            <v>819.26939319999997</v>
          </cell>
          <cell r="H905">
            <v>278.55159368800003</v>
          </cell>
          <cell r="I905">
            <v>1097.8209868879999</v>
          </cell>
          <cell r="J905">
            <v>164.67314803319996</v>
          </cell>
          <cell r="K905">
            <v>1262.4941349211999</v>
          </cell>
          <cell r="L905">
            <v>1514.9929619054399</v>
          </cell>
          <cell r="M905">
            <v>1935</v>
          </cell>
          <cell r="N905"/>
          <cell r="O905">
            <v>14.973262032085561</v>
          </cell>
        </row>
        <row r="906">
          <cell r="A906">
            <v>80000688</v>
          </cell>
          <cell r="B906" t="str">
            <v>Определение свинца, меди, цинка, кадмия в модельных вытяжках из образца</v>
          </cell>
          <cell r="C906">
            <v>1503</v>
          </cell>
          <cell r="D906">
            <v>5.5</v>
          </cell>
          <cell r="E906">
            <v>2048.1892199999998</v>
          </cell>
          <cell r="F906">
            <v>1.36</v>
          </cell>
          <cell r="G906">
            <v>2049.5492199999999</v>
          </cell>
          <cell r="H906">
            <v>696.84673480000004</v>
          </cell>
          <cell r="I906">
            <v>2746.3959547999998</v>
          </cell>
          <cell r="J906">
            <v>411.95939321999998</v>
          </cell>
          <cell r="K906">
            <v>3158.3553480199998</v>
          </cell>
          <cell r="L906">
            <v>3790.0264176239998</v>
          </cell>
          <cell r="M906">
            <v>1728</v>
          </cell>
          <cell r="N906"/>
          <cell r="O906">
            <v>14.97005988023952</v>
          </cell>
        </row>
        <row r="907">
          <cell r="A907">
            <v>80000690</v>
          </cell>
          <cell r="B907" t="str">
            <v>Определение марганца в модельных вытяжках из образца</v>
          </cell>
          <cell r="C907">
            <v>1035</v>
          </cell>
          <cell r="D907">
            <v>2.42</v>
          </cell>
          <cell r="E907">
            <v>901.20325679999996</v>
          </cell>
          <cell r="F907">
            <v>71.7</v>
          </cell>
          <cell r="G907">
            <v>972.90325680000001</v>
          </cell>
          <cell r="H907">
            <v>330.78710731200005</v>
          </cell>
          <cell r="I907">
            <v>1303.690364112</v>
          </cell>
          <cell r="J907">
            <v>195.5535546168</v>
          </cell>
          <cell r="K907">
            <v>1499.2439187288001</v>
          </cell>
          <cell r="L907">
            <v>1799.0927024745599</v>
          </cell>
          <cell r="M907">
            <v>1188</v>
          </cell>
          <cell r="N907"/>
          <cell r="O907">
            <v>14.782608695652174</v>
          </cell>
        </row>
        <row r="908">
          <cell r="A908">
            <v>80000691</v>
          </cell>
          <cell r="B908" t="str">
            <v>Определение диметилтерефталата в модельной вытяжке из образца</v>
          </cell>
          <cell r="C908">
            <v>1641</v>
          </cell>
          <cell r="D908">
            <v>3.16</v>
          </cell>
          <cell r="E908">
            <v>1176.7778063999999</v>
          </cell>
          <cell r="F908">
            <v>122.51</v>
          </cell>
          <cell r="G908">
            <v>1299.2878063999999</v>
          </cell>
          <cell r="H908">
            <v>441.75785417600002</v>
          </cell>
          <cell r="I908">
            <v>1741.045660576</v>
          </cell>
          <cell r="J908">
            <v>261.15684908639997</v>
          </cell>
          <cell r="K908">
            <v>2002.2025096624</v>
          </cell>
          <cell r="L908">
            <v>2402.6430115948797</v>
          </cell>
          <cell r="M908">
            <v>1887</v>
          </cell>
          <cell r="N908"/>
          <cell r="O908">
            <v>14.990859232175502</v>
          </cell>
        </row>
        <row r="909">
          <cell r="A909">
            <v>80000692</v>
          </cell>
          <cell r="B909" t="str">
            <v>Определение  тиурама в модельных вытяжках из образца</v>
          </cell>
          <cell r="C909">
            <v>1605</v>
          </cell>
          <cell r="D909">
            <v>1.58</v>
          </cell>
          <cell r="E909">
            <v>588.38890319999996</v>
          </cell>
          <cell r="F909">
            <v>283.32</v>
          </cell>
          <cell r="G909">
            <v>871.7089031999999</v>
          </cell>
          <cell r="H909">
            <v>296.381027088</v>
          </cell>
          <cell r="I909">
            <v>1168.0899302879998</v>
          </cell>
          <cell r="J909">
            <v>175.21348954319996</v>
          </cell>
          <cell r="K909">
            <v>1343.3034198311998</v>
          </cell>
          <cell r="L909">
            <v>1611.9641037974397</v>
          </cell>
          <cell r="M909">
            <v>1845</v>
          </cell>
          <cell r="N909"/>
          <cell r="O909">
            <v>14.953271028037381</v>
          </cell>
        </row>
        <row r="910">
          <cell r="A910">
            <v>80000693</v>
          </cell>
          <cell r="B910" t="str">
            <v>Определение  альтакса в модельных вытяжках из образца</v>
          </cell>
          <cell r="C910">
            <v>1605</v>
          </cell>
          <cell r="D910">
            <v>1.58</v>
          </cell>
          <cell r="E910">
            <v>588.38890319999996</v>
          </cell>
          <cell r="F910">
            <v>278.06</v>
          </cell>
          <cell r="G910">
            <v>866.4489031999999</v>
          </cell>
          <cell r="H910">
            <v>294.59262708799997</v>
          </cell>
          <cell r="I910">
            <v>1161.0415302879999</v>
          </cell>
          <cell r="J910">
            <v>174.15622954319997</v>
          </cell>
          <cell r="K910">
            <v>1335.1977598311998</v>
          </cell>
          <cell r="L910">
            <v>1602.2373117974398</v>
          </cell>
          <cell r="M910">
            <v>1845</v>
          </cell>
          <cell r="N910"/>
          <cell r="O910">
            <v>14.953271028037381</v>
          </cell>
        </row>
        <row r="911">
          <cell r="A911">
            <v>80000697</v>
          </cell>
          <cell r="B911" t="str">
            <v>Определение фенола, выделяющегося из образца в воздух.</v>
          </cell>
          <cell r="C911">
            <v>1884</v>
          </cell>
          <cell r="D911">
            <v>6.03</v>
          </cell>
          <cell r="E911">
            <v>2245.5601812</v>
          </cell>
          <cell r="F911">
            <v>0.69</v>
          </cell>
          <cell r="G911">
            <v>2246.2501812</v>
          </cell>
          <cell r="H911">
            <v>763.72506160800003</v>
          </cell>
          <cell r="I911">
            <v>3009.9752428080001</v>
          </cell>
          <cell r="J911">
            <v>451.49628642120001</v>
          </cell>
          <cell r="K911">
            <v>3461.4715292292003</v>
          </cell>
          <cell r="L911">
            <v>4153.7658350750398</v>
          </cell>
          <cell r="M911">
            <v>2166</v>
          </cell>
          <cell r="N911"/>
          <cell r="O911">
            <v>14.968152866242038</v>
          </cell>
        </row>
        <row r="912">
          <cell r="A912">
            <v>80000698</v>
          </cell>
          <cell r="B912" t="str">
            <v>Определение формальдегида, выделяющегося из образца в воздух.</v>
          </cell>
          <cell r="C912">
            <v>2070</v>
          </cell>
          <cell r="D912">
            <v>8.36</v>
          </cell>
          <cell r="E912">
            <v>3113.2476144000002</v>
          </cell>
          <cell r="F912">
            <v>1.0900000000000001</v>
          </cell>
          <cell r="G912">
            <v>3114.3376144000003</v>
          </cell>
          <cell r="H912">
            <v>1058.8747888960002</v>
          </cell>
          <cell r="I912">
            <v>4173.212403296</v>
          </cell>
          <cell r="J912">
            <v>625.98186049439994</v>
          </cell>
          <cell r="K912">
            <v>4799.1942637904003</v>
          </cell>
          <cell r="L912">
            <v>5759.0331165484804</v>
          </cell>
          <cell r="M912">
            <v>2379</v>
          </cell>
          <cell r="N912"/>
          <cell r="O912">
            <v>14.927536231884059</v>
          </cell>
        </row>
        <row r="913">
          <cell r="A913">
            <v>80000699</v>
          </cell>
          <cell r="B913" t="str">
            <v>Определение аммиака, выделяющегося из образца в воздух.</v>
          </cell>
          <cell r="C913">
            <v>1887</v>
          </cell>
          <cell r="D913">
            <v>6.2</v>
          </cell>
          <cell r="E913">
            <v>2308.8678479999999</v>
          </cell>
          <cell r="F913">
            <v>8.92</v>
          </cell>
          <cell r="G913">
            <v>2317.7878479999999</v>
          </cell>
          <cell r="H913">
            <v>788.04786832000002</v>
          </cell>
          <cell r="I913">
            <v>3105.8357163199998</v>
          </cell>
          <cell r="J913">
            <v>465.87535744799993</v>
          </cell>
          <cell r="K913">
            <v>3571.7110737679996</v>
          </cell>
          <cell r="L913">
            <v>4286.0532885215989</v>
          </cell>
          <cell r="M913">
            <v>2169</v>
          </cell>
          <cell r="N913"/>
          <cell r="O913">
            <v>14.944356120826709</v>
          </cell>
        </row>
        <row r="914">
          <cell r="A914">
            <v>80000701</v>
          </cell>
          <cell r="B914" t="str">
            <v>Определение метилового спирта, выделяющегося из образца в воздух.</v>
          </cell>
          <cell r="C914">
            <v>1884</v>
          </cell>
          <cell r="D914">
            <v>6.37</v>
          </cell>
          <cell r="E914">
            <v>2372.1755148000002</v>
          </cell>
          <cell r="F914">
            <v>2.84</v>
          </cell>
          <cell r="G914">
            <v>2375.0155148000003</v>
          </cell>
          <cell r="H914">
            <v>807.50527503200021</v>
          </cell>
          <cell r="I914">
            <v>3182.5207898320004</v>
          </cell>
          <cell r="J914">
            <v>477.37811847480003</v>
          </cell>
          <cell r="K914">
            <v>3659.8989083068004</v>
          </cell>
          <cell r="L914">
            <v>4391.87868996816</v>
          </cell>
          <cell r="M914">
            <v>2166</v>
          </cell>
          <cell r="N914"/>
          <cell r="O914">
            <v>14.968152866242038</v>
          </cell>
        </row>
        <row r="915">
          <cell r="A915">
            <v>80000702</v>
          </cell>
          <cell r="B915" t="str">
            <v>Определение бензола, толуола, ксилола, выделяющегося из образца в воздух.</v>
          </cell>
          <cell r="C915">
            <v>2298</v>
          </cell>
          <cell r="D915">
            <v>8.8699999999999992</v>
          </cell>
          <cell r="E915">
            <v>3303.1706147999998</v>
          </cell>
          <cell r="F915">
            <v>0.8</v>
          </cell>
          <cell r="G915">
            <v>3303.9706148</v>
          </cell>
          <cell r="H915">
            <v>1123.3500090320001</v>
          </cell>
          <cell r="I915">
            <v>4427.3206238319999</v>
          </cell>
          <cell r="J915">
            <v>664.09809357479992</v>
          </cell>
          <cell r="K915">
            <v>5091.4187174068002</v>
          </cell>
          <cell r="L915">
            <v>6109.7024608881602</v>
          </cell>
          <cell r="M915">
            <v>2640</v>
          </cell>
          <cell r="N915"/>
          <cell r="O915">
            <v>14.882506527415144</v>
          </cell>
        </row>
        <row r="916">
          <cell r="A916">
            <v>80000703</v>
          </cell>
          <cell r="B916" t="str">
            <v>Определение винилацетата, выделяющегося из образца в воздух.</v>
          </cell>
          <cell r="C916">
            <v>2406</v>
          </cell>
          <cell r="D916">
            <v>6.37</v>
          </cell>
          <cell r="E916">
            <v>2372.1755148000002</v>
          </cell>
          <cell r="F916">
            <v>48.09</v>
          </cell>
          <cell r="G916">
            <v>2420.2655148000003</v>
          </cell>
          <cell r="H916">
            <v>822.8902750320002</v>
          </cell>
          <cell r="I916">
            <v>3243.1557898320007</v>
          </cell>
          <cell r="J916">
            <v>486.47336847480005</v>
          </cell>
          <cell r="K916">
            <v>3729.6291583068005</v>
          </cell>
          <cell r="L916">
            <v>4475.55498996816</v>
          </cell>
          <cell r="M916">
            <v>2766</v>
          </cell>
          <cell r="N916"/>
          <cell r="O916">
            <v>14.962593516209477</v>
          </cell>
        </row>
        <row r="917">
          <cell r="A917">
            <v>80000705</v>
          </cell>
          <cell r="B917" t="str">
            <v>Определение органолептики модельных растворов посуды металлической, эмалированной, стеклянной, фарфоровой.</v>
          </cell>
          <cell r="C917">
            <v>405</v>
          </cell>
          <cell r="D917">
            <v>1</v>
          </cell>
          <cell r="E917">
            <v>372.39803999999998</v>
          </cell>
          <cell r="F917">
            <v>0</v>
          </cell>
          <cell r="G917">
            <v>372.39803999999998</v>
          </cell>
          <cell r="H917">
            <v>126.6153336</v>
          </cell>
          <cell r="I917">
            <v>499.01337359999997</v>
          </cell>
          <cell r="J917">
            <v>74.852006039999992</v>
          </cell>
          <cell r="K917">
            <v>573.8653796399999</v>
          </cell>
          <cell r="L917">
            <v>688.63845556799981</v>
          </cell>
          <cell r="M917">
            <v>465</v>
          </cell>
          <cell r="N917"/>
          <cell r="O917">
            <v>14.814814814814813</v>
          </cell>
        </row>
        <row r="918">
          <cell r="A918">
            <v>80000708</v>
          </cell>
          <cell r="B918" t="str">
            <v>Определение бора в модельных вытяжках из образца</v>
          </cell>
          <cell r="C918">
            <v>702</v>
          </cell>
          <cell r="D918">
            <v>1.75</v>
          </cell>
          <cell r="E918">
            <v>651.69656999999995</v>
          </cell>
          <cell r="F918">
            <v>46.3</v>
          </cell>
          <cell r="G918">
            <v>697.99656999999991</v>
          </cell>
          <cell r="H918">
            <v>237.31883379999999</v>
          </cell>
          <cell r="I918">
            <v>935.3154037999999</v>
          </cell>
          <cell r="J918">
            <v>140.29731056999998</v>
          </cell>
          <cell r="K918">
            <v>1075.6127143699998</v>
          </cell>
          <cell r="L918">
            <v>1290.7352572439997</v>
          </cell>
          <cell r="M918">
            <v>807</v>
          </cell>
          <cell r="N918"/>
          <cell r="O918">
            <v>14.957264957264957</v>
          </cell>
        </row>
        <row r="919">
          <cell r="A919">
            <v>80000709</v>
          </cell>
          <cell r="B919" t="str">
            <v>Определение фтора в модельных вытяжках из образца</v>
          </cell>
          <cell r="C919">
            <v>288</v>
          </cell>
          <cell r="D919">
            <v>1.33</v>
          </cell>
          <cell r="E919">
            <v>495.28939319999995</v>
          </cell>
          <cell r="F919">
            <v>100.65</v>
          </cell>
          <cell r="G919">
            <v>595.93939319999993</v>
          </cell>
          <cell r="H919">
            <v>202.619393688</v>
          </cell>
          <cell r="I919">
            <v>798.55878688799999</v>
          </cell>
          <cell r="J919">
            <v>119.78381803319999</v>
          </cell>
          <cell r="K919">
            <v>918.34260492119995</v>
          </cell>
          <cell r="L919">
            <v>1102.0111259054399</v>
          </cell>
          <cell r="M919">
            <v>330</v>
          </cell>
          <cell r="N919"/>
          <cell r="O919">
            <v>14.583333333333334</v>
          </cell>
        </row>
        <row r="920">
          <cell r="A920">
            <v>80000710</v>
          </cell>
          <cell r="B920" t="str">
            <v>Определение никеля в модельных вытяжках из образца</v>
          </cell>
          <cell r="C920">
            <v>1302</v>
          </cell>
          <cell r="D920">
            <v>2.17</v>
          </cell>
          <cell r="E920">
            <v>808.10374679999995</v>
          </cell>
          <cell r="F920">
            <v>150.34</v>
          </cell>
          <cell r="G920">
            <v>958.44374679999999</v>
          </cell>
          <cell r="H920">
            <v>325.87087391200004</v>
          </cell>
          <cell r="I920">
            <v>1284.3146207120001</v>
          </cell>
          <cell r="J920">
            <v>192.64719310680002</v>
          </cell>
          <cell r="K920">
            <v>1476.9618138188</v>
          </cell>
          <cell r="L920">
            <v>1772.3541765825601</v>
          </cell>
          <cell r="M920">
            <v>1497</v>
          </cell>
          <cell r="N920"/>
          <cell r="O920">
            <v>14.976958525345621</v>
          </cell>
        </row>
        <row r="921">
          <cell r="A921">
            <v>80000711</v>
          </cell>
          <cell r="B921" t="str">
            <v>Определение кобальта в модельных вытяжках из образца</v>
          </cell>
          <cell r="C921">
            <v>1302</v>
          </cell>
          <cell r="D921">
            <v>2.17</v>
          </cell>
          <cell r="E921">
            <v>808.10374679999995</v>
          </cell>
          <cell r="F921">
            <v>150.34</v>
          </cell>
          <cell r="G921">
            <v>958.44374679999999</v>
          </cell>
          <cell r="H921">
            <v>325.87087391200004</v>
          </cell>
          <cell r="I921">
            <v>1284.3146207120001</v>
          </cell>
          <cell r="J921">
            <v>192.64719310680002</v>
          </cell>
          <cell r="K921">
            <v>1476.9618138188</v>
          </cell>
          <cell r="L921">
            <v>1772.3541765825601</v>
          </cell>
          <cell r="M921">
            <v>1497</v>
          </cell>
          <cell r="N921"/>
          <cell r="O921">
            <v>14.976958525345621</v>
          </cell>
        </row>
        <row r="922">
          <cell r="A922">
            <v>80000712</v>
          </cell>
          <cell r="B922" t="str">
            <v>Определение мышьяка в модельных вытяжках из образца</v>
          </cell>
          <cell r="C922">
            <v>1302</v>
          </cell>
          <cell r="D922">
            <v>3.83</v>
          </cell>
          <cell r="E922">
            <v>1426.2844932</v>
          </cell>
          <cell r="F922">
            <v>100.52</v>
          </cell>
          <cell r="G922">
            <v>1526.8044932</v>
          </cell>
          <cell r="H922">
            <v>519.11352768800009</v>
          </cell>
          <cell r="I922">
            <v>2045.9180208880002</v>
          </cell>
          <cell r="J922">
            <v>306.88770313320003</v>
          </cell>
          <cell r="K922">
            <v>2352.8057240212001</v>
          </cell>
          <cell r="L922">
            <v>2823.3668688254402</v>
          </cell>
          <cell r="M922">
            <v>1497</v>
          </cell>
          <cell r="N922"/>
          <cell r="O922">
            <v>14.976958525345621</v>
          </cell>
        </row>
        <row r="923">
          <cell r="A923">
            <v>80000713</v>
          </cell>
          <cell r="B923" t="str">
            <v>Определение алюминия в модельных вытяжках из образца</v>
          </cell>
          <cell r="C923">
            <v>1242</v>
          </cell>
          <cell r="D923">
            <v>2.17</v>
          </cell>
          <cell r="E923">
            <v>808.10374679999995</v>
          </cell>
          <cell r="F923">
            <v>100.23</v>
          </cell>
          <cell r="G923">
            <v>908.33374679999997</v>
          </cell>
          <cell r="H923">
            <v>308.83347391199999</v>
          </cell>
          <cell r="I923">
            <v>1217.167220712</v>
          </cell>
          <cell r="J923">
            <v>182.57508310680001</v>
          </cell>
          <cell r="K923">
            <v>1399.7423038188001</v>
          </cell>
          <cell r="L923">
            <v>1679.6907645825602</v>
          </cell>
          <cell r="M923">
            <v>1428</v>
          </cell>
          <cell r="N923"/>
          <cell r="O923">
            <v>14.975845410628018</v>
          </cell>
        </row>
        <row r="924">
          <cell r="A924">
            <v>80000716</v>
          </cell>
          <cell r="B924" t="str">
            <v>Определение хрома в модельных вытяжках из образца</v>
          </cell>
          <cell r="C924">
            <v>1131</v>
          </cell>
          <cell r="D924">
            <v>2.75</v>
          </cell>
          <cell r="E924">
            <v>1024.0946099999999</v>
          </cell>
          <cell r="F924">
            <v>100.85</v>
          </cell>
          <cell r="G924">
            <v>1124.9446099999998</v>
          </cell>
          <cell r="H924">
            <v>382.48116739999995</v>
          </cell>
          <cell r="I924">
            <v>1507.4257773999998</v>
          </cell>
          <cell r="J924">
            <v>226.11386660999997</v>
          </cell>
          <cell r="K924">
            <v>1733.5396440099998</v>
          </cell>
          <cell r="L924">
            <v>2080.2475728119998</v>
          </cell>
          <cell r="M924">
            <v>1299</v>
          </cell>
          <cell r="N924"/>
          <cell r="O924">
            <v>14.854111405835543</v>
          </cell>
        </row>
        <row r="925">
          <cell r="A925">
            <v>80000718</v>
          </cell>
          <cell r="B925" t="str">
            <v>Определение железа в модельных вытяжках из образца</v>
          </cell>
          <cell r="C925">
            <v>876</v>
          </cell>
          <cell r="D925">
            <v>1.25</v>
          </cell>
          <cell r="E925">
            <v>465.49754999999999</v>
          </cell>
          <cell r="F925">
            <v>102.76</v>
          </cell>
          <cell r="G925">
            <v>568.25755000000004</v>
          </cell>
          <cell r="H925">
            <v>193.20756700000004</v>
          </cell>
          <cell r="I925">
            <v>761.46511700000008</v>
          </cell>
          <cell r="J925">
            <v>114.21976755000001</v>
          </cell>
          <cell r="K925">
            <v>875.68488455000011</v>
          </cell>
          <cell r="L925">
            <v>1050.82186146</v>
          </cell>
          <cell r="M925">
            <v>1005</v>
          </cell>
          <cell r="N925"/>
          <cell r="O925">
            <v>14.726027397260275</v>
          </cell>
        </row>
        <row r="926">
          <cell r="A926">
            <v>80000721</v>
          </cell>
          <cell r="B926" t="str">
            <v>Определение водородного показателя (РН) в непродовольственной продукции</v>
          </cell>
          <cell r="C926">
            <v>834</v>
          </cell>
          <cell r="D926">
            <v>1</v>
          </cell>
          <cell r="E926">
            <v>372.39803999999998</v>
          </cell>
          <cell r="F926">
            <v>172.23</v>
          </cell>
          <cell r="G926">
            <v>544.62803999999994</v>
          </cell>
          <cell r="H926">
            <v>185.17353359999998</v>
          </cell>
          <cell r="I926">
            <v>729.80157359999998</v>
          </cell>
          <cell r="J926">
            <v>109.47023603999999</v>
          </cell>
          <cell r="K926">
            <v>839.27180964000001</v>
          </cell>
          <cell r="L926">
            <v>1007.126171568</v>
          </cell>
          <cell r="M926">
            <v>957</v>
          </cell>
          <cell r="N926"/>
          <cell r="O926">
            <v>14.748201438848922</v>
          </cell>
        </row>
        <row r="927">
          <cell r="A927">
            <v>80000742</v>
          </cell>
          <cell r="B927" t="str">
            <v>Определение органолептических показателей тканей и изделий.</v>
          </cell>
          <cell r="C927">
            <v>405</v>
          </cell>
          <cell r="D927">
            <v>0.3</v>
          </cell>
          <cell r="E927">
            <v>111.71941200000001</v>
          </cell>
          <cell r="F927">
            <v>0</v>
          </cell>
          <cell r="G927">
            <v>111.71941200000001</v>
          </cell>
          <cell r="H927">
            <v>37.984600080000007</v>
          </cell>
          <cell r="I927">
            <v>149.70401208000001</v>
          </cell>
          <cell r="J927">
            <v>22.455601812000001</v>
          </cell>
          <cell r="K927">
            <v>172.15961389200001</v>
          </cell>
          <cell r="L927">
            <v>206.59153667040002</v>
          </cell>
          <cell r="M927">
            <v>465</v>
          </cell>
          <cell r="N927"/>
          <cell r="O927">
            <v>14.814814814814813</v>
          </cell>
        </row>
        <row r="928">
          <cell r="A928">
            <v>80000747</v>
          </cell>
          <cell r="B928" t="str">
            <v>Определение ртути в модельных вытяжках из образца</v>
          </cell>
          <cell r="C928">
            <v>1482</v>
          </cell>
          <cell r="D928">
            <v>3.83</v>
          </cell>
          <cell r="E928">
            <v>1426.2844932</v>
          </cell>
          <cell r="F928">
            <v>48.74</v>
          </cell>
          <cell r="G928">
            <v>1475.0244932000001</v>
          </cell>
          <cell r="H928">
            <v>501.50832768800007</v>
          </cell>
          <cell r="I928">
            <v>1976.5328208880001</v>
          </cell>
          <cell r="J928">
            <v>296.47992313319997</v>
          </cell>
          <cell r="K928">
            <v>2273.0127440212</v>
          </cell>
          <cell r="L928">
            <v>2727.6152928254401</v>
          </cell>
          <cell r="M928">
            <v>1704</v>
          </cell>
          <cell r="N928"/>
          <cell r="O928">
            <v>14.979757085020243</v>
          </cell>
        </row>
        <row r="929">
          <cell r="A929">
            <v>80000750</v>
          </cell>
          <cell r="B929" t="str">
            <v>Определение смываемости с посуды</v>
          </cell>
          <cell r="C929">
            <v>1164</v>
          </cell>
          <cell r="D929">
            <v>2</v>
          </cell>
          <cell r="E929">
            <v>744.79607999999996</v>
          </cell>
          <cell r="F929">
            <v>127.53</v>
          </cell>
          <cell r="G929">
            <v>872.32607999999993</v>
          </cell>
          <cell r="H929">
            <v>296.59086719999999</v>
          </cell>
          <cell r="I929">
            <v>1168.9169471999999</v>
          </cell>
          <cell r="J929">
            <v>175.33754207999996</v>
          </cell>
          <cell r="K929">
            <v>1344.2544892799999</v>
          </cell>
          <cell r="L929">
            <v>1613.1053871359998</v>
          </cell>
          <cell r="M929">
            <v>1338</v>
          </cell>
          <cell r="N929"/>
          <cell r="O929">
            <v>14.948453608247423</v>
          </cell>
        </row>
        <row r="930">
          <cell r="A930">
            <v>80000752</v>
          </cell>
          <cell r="B930" t="str">
            <v>Определение органолептических показателей парфюмерно-косметических изделий</v>
          </cell>
          <cell r="C930">
            <v>405</v>
          </cell>
          <cell r="D930">
            <v>1</v>
          </cell>
          <cell r="E930">
            <v>372.39803999999998</v>
          </cell>
          <cell r="F930">
            <v>0</v>
          </cell>
          <cell r="G930">
            <v>372.39803999999998</v>
          </cell>
          <cell r="H930">
            <v>126.6153336</v>
          </cell>
          <cell r="I930">
            <v>499.01337359999997</v>
          </cell>
          <cell r="J930">
            <v>74.852006039999992</v>
          </cell>
          <cell r="K930">
            <v>573.8653796399999</v>
          </cell>
          <cell r="L930">
            <v>688.63845556799981</v>
          </cell>
          <cell r="M930">
            <v>465</v>
          </cell>
          <cell r="N930"/>
          <cell r="O930">
            <v>14.814814814814813</v>
          </cell>
        </row>
        <row r="931">
          <cell r="A931">
            <v>80000753</v>
          </cell>
          <cell r="B931" t="str">
            <v>Определение пенообразующей способности синтетических моющих средств и шампуней</v>
          </cell>
          <cell r="C931">
            <v>1125</v>
          </cell>
          <cell r="D931">
            <v>1.5</v>
          </cell>
          <cell r="E931">
            <v>558.59705999999994</v>
          </cell>
          <cell r="F931">
            <v>108.05</v>
          </cell>
          <cell r="G931">
            <v>666.6470599999999</v>
          </cell>
          <cell r="H931">
            <v>226.66000039999997</v>
          </cell>
          <cell r="I931">
            <v>893.30706039999984</v>
          </cell>
          <cell r="J931">
            <v>133.99605905999996</v>
          </cell>
          <cell r="K931">
            <v>1027.3031194599998</v>
          </cell>
          <cell r="L931">
            <v>1232.7637433519997</v>
          </cell>
          <cell r="M931">
            <v>1293</v>
          </cell>
          <cell r="N931"/>
          <cell r="O931">
            <v>14.933333333333335</v>
          </cell>
        </row>
        <row r="932">
          <cell r="A932">
            <v>80000754</v>
          </cell>
          <cell r="B932" t="str">
            <v>Определение термостабильности косметических изделий</v>
          </cell>
          <cell r="C932">
            <v>489</v>
          </cell>
          <cell r="D932">
            <v>1</v>
          </cell>
          <cell r="E932">
            <v>372.39803999999998</v>
          </cell>
          <cell r="F932">
            <v>0</v>
          </cell>
          <cell r="G932">
            <v>372.39803999999998</v>
          </cell>
          <cell r="H932">
            <v>126.6153336</v>
          </cell>
          <cell r="I932">
            <v>499.01337359999997</v>
          </cell>
          <cell r="J932">
            <v>74.852006039999992</v>
          </cell>
          <cell r="K932">
            <v>573.8653796399999</v>
          </cell>
          <cell r="L932">
            <v>688.63845556799981</v>
          </cell>
          <cell r="M932">
            <v>561</v>
          </cell>
          <cell r="N932"/>
          <cell r="O932">
            <v>14.723926380368098</v>
          </cell>
        </row>
        <row r="933">
          <cell r="A933">
            <v>80000755</v>
          </cell>
          <cell r="B933" t="str">
            <v>Определение коллоидной стабильности косметических изделий</v>
          </cell>
          <cell r="C933">
            <v>447</v>
          </cell>
          <cell r="D933">
            <v>1</v>
          </cell>
          <cell r="E933">
            <v>372.39803999999998</v>
          </cell>
          <cell r="F933">
            <v>0</v>
          </cell>
          <cell r="G933">
            <v>372.39803999999998</v>
          </cell>
          <cell r="H933">
            <v>126.6153336</v>
          </cell>
          <cell r="I933">
            <v>499.01337359999997</v>
          </cell>
          <cell r="J933">
            <v>74.852006039999992</v>
          </cell>
          <cell r="K933">
            <v>573.8653796399999</v>
          </cell>
          <cell r="L933">
            <v>688.63845556799981</v>
          </cell>
          <cell r="M933">
            <v>513</v>
          </cell>
          <cell r="N933"/>
          <cell r="O933">
            <v>14.76510067114094</v>
          </cell>
        </row>
        <row r="934">
          <cell r="A934">
            <v>80000758</v>
          </cell>
          <cell r="B934" t="str">
            <v>Определение хрома в игрушках</v>
          </cell>
          <cell r="C934">
            <v>1503</v>
          </cell>
          <cell r="D934">
            <v>3</v>
          </cell>
          <cell r="E934">
            <v>1117.1941199999999</v>
          </cell>
          <cell r="F934">
            <v>101.7</v>
          </cell>
          <cell r="G934">
            <v>1218.8941199999999</v>
          </cell>
          <cell r="H934">
            <v>414.42400079999999</v>
          </cell>
          <cell r="I934">
            <v>1633.3181207999999</v>
          </cell>
          <cell r="J934">
            <v>244.99771811999997</v>
          </cell>
          <cell r="K934">
            <v>1878.3158389199998</v>
          </cell>
          <cell r="L934">
            <v>2253.9790067039999</v>
          </cell>
          <cell r="M934">
            <v>1728</v>
          </cell>
          <cell r="N934"/>
          <cell r="O934">
            <v>14.97005988023952</v>
          </cell>
        </row>
        <row r="935">
          <cell r="A935">
            <v>80000759</v>
          </cell>
          <cell r="B935" t="str">
            <v>Определение бария в игрушках</v>
          </cell>
          <cell r="C935">
            <v>1503</v>
          </cell>
          <cell r="D935">
            <v>3</v>
          </cell>
          <cell r="E935">
            <v>1117.1941199999999</v>
          </cell>
          <cell r="F935">
            <v>101.7</v>
          </cell>
          <cell r="G935">
            <v>1218.8941199999999</v>
          </cell>
          <cell r="H935">
            <v>414.42400079999999</v>
          </cell>
          <cell r="I935">
            <v>1633.3181207999999</v>
          </cell>
          <cell r="J935">
            <v>244.99771811999997</v>
          </cell>
          <cell r="K935">
            <v>1878.3158389199998</v>
          </cell>
          <cell r="L935">
            <v>2253.9790067039999</v>
          </cell>
          <cell r="M935">
            <v>1728</v>
          </cell>
          <cell r="N935"/>
          <cell r="O935">
            <v>14.97005988023952</v>
          </cell>
        </row>
        <row r="936">
          <cell r="A936">
            <v>80000760</v>
          </cell>
          <cell r="B936" t="str">
            <v>Определение дибутилфталата в модельных вытяжках</v>
          </cell>
          <cell r="C936">
            <v>1779</v>
          </cell>
          <cell r="D936">
            <v>3</v>
          </cell>
          <cell r="E936">
            <v>1117.1941199999999</v>
          </cell>
          <cell r="F936">
            <v>223.91</v>
          </cell>
          <cell r="G936">
            <v>1341.10412</v>
          </cell>
          <cell r="H936">
            <v>455.97540080000005</v>
          </cell>
          <cell r="I936">
            <v>1797.0795208</v>
          </cell>
          <cell r="J936">
            <v>269.56192812</v>
          </cell>
          <cell r="K936">
            <v>2066.6414489200001</v>
          </cell>
          <cell r="L936">
            <v>2479.9697387040001</v>
          </cell>
          <cell r="M936">
            <v>2043</v>
          </cell>
          <cell r="N936"/>
          <cell r="O936">
            <v>14.839797639123104</v>
          </cell>
        </row>
        <row r="937">
          <cell r="A937">
            <v>80000761</v>
          </cell>
          <cell r="B937" t="str">
            <v>Определение этиленгликоля в модельных вытяжках</v>
          </cell>
          <cell r="C937">
            <v>1503</v>
          </cell>
          <cell r="D937">
            <v>2</v>
          </cell>
          <cell r="E937">
            <v>744.79607999999996</v>
          </cell>
          <cell r="F937">
            <v>219.61</v>
          </cell>
          <cell r="G937">
            <v>964.40607999999997</v>
          </cell>
          <cell r="H937">
            <v>327.89806720000001</v>
          </cell>
          <cell r="I937">
            <v>1292.3041472</v>
          </cell>
          <cell r="J937">
            <v>193.84562208</v>
          </cell>
          <cell r="K937">
            <v>1486.1497692799999</v>
          </cell>
          <cell r="L937">
            <v>1783.3797231359997</v>
          </cell>
          <cell r="M937">
            <v>1728</v>
          </cell>
          <cell r="N937"/>
          <cell r="O937">
            <v>14.97005988023952</v>
          </cell>
        </row>
        <row r="938">
          <cell r="A938">
            <v>80000762</v>
          </cell>
          <cell r="B938" t="str">
            <v>Определение массовой доли свободной едкой щелочи в мыле</v>
          </cell>
          <cell r="C938">
            <v>504</v>
          </cell>
          <cell r="D938">
            <v>1</v>
          </cell>
          <cell r="E938">
            <v>372.39803999999998</v>
          </cell>
          <cell r="F938">
            <v>43.73</v>
          </cell>
          <cell r="G938">
            <v>416.12804</v>
          </cell>
          <cell r="H938">
            <v>141.48353360000002</v>
          </cell>
          <cell r="I938">
            <v>557.61157360000004</v>
          </cell>
          <cell r="J938">
            <v>83.641736039999998</v>
          </cell>
          <cell r="K938">
            <v>641.25330964</v>
          </cell>
          <cell r="L938">
            <v>769.503971568</v>
          </cell>
          <cell r="M938">
            <v>579</v>
          </cell>
          <cell r="N938"/>
          <cell r="O938">
            <v>14.880952380952381</v>
          </cell>
        </row>
        <row r="939">
          <cell r="A939">
            <v>80000763</v>
          </cell>
          <cell r="B939" t="str">
            <v>Определение массовой доли свободного углекислого натрия в мыле</v>
          </cell>
          <cell r="C939">
            <v>462</v>
          </cell>
          <cell r="D939">
            <v>1</v>
          </cell>
          <cell r="E939">
            <v>372.39803999999998</v>
          </cell>
          <cell r="F939">
            <v>30.15</v>
          </cell>
          <cell r="G939">
            <v>402.54803999999996</v>
          </cell>
          <cell r="H939">
            <v>136.86633359999999</v>
          </cell>
          <cell r="I939">
            <v>539.41437359999998</v>
          </cell>
          <cell r="J939">
            <v>80.912156039999999</v>
          </cell>
          <cell r="K939">
            <v>620.32652963999999</v>
          </cell>
          <cell r="L939">
            <v>744.39183556799992</v>
          </cell>
          <cell r="M939">
            <v>531</v>
          </cell>
          <cell r="N939"/>
          <cell r="O939">
            <v>14.935064935064934</v>
          </cell>
        </row>
        <row r="940">
          <cell r="A940">
            <v>80000764</v>
          </cell>
          <cell r="B940" t="str">
            <v>Определение капролактама в водной вытяжке</v>
          </cell>
          <cell r="C940">
            <v>1251</v>
          </cell>
          <cell r="D940">
            <v>2</v>
          </cell>
          <cell r="E940">
            <v>744.79607999999996</v>
          </cell>
          <cell r="F940">
            <v>143.66</v>
          </cell>
          <cell r="G940">
            <v>888.45607999999993</v>
          </cell>
          <cell r="H940">
            <v>302.07506719999998</v>
          </cell>
          <cell r="I940">
            <v>1190.5311471999999</v>
          </cell>
          <cell r="J940">
            <v>178.57967207999997</v>
          </cell>
          <cell r="K940">
            <v>1369.1108192799998</v>
          </cell>
          <cell r="L940">
            <v>1642.9329831359996</v>
          </cell>
          <cell r="M940">
            <v>1437</v>
          </cell>
          <cell r="N940"/>
          <cell r="O940">
            <v>14.86810551558753</v>
          </cell>
        </row>
        <row r="941">
          <cell r="A941">
            <v>80001026</v>
          </cell>
          <cell r="B941" t="str">
            <v>Определение  устойчивости окраски тканей и одежды  к дистиллированной воде</v>
          </cell>
          <cell r="C941">
            <v>633</v>
          </cell>
          <cell r="D941">
            <v>1.7</v>
          </cell>
          <cell r="E941">
            <v>633.07666800000004</v>
          </cell>
          <cell r="F941">
            <v>41.48</v>
          </cell>
          <cell r="G941">
            <v>674.55666800000006</v>
          </cell>
          <cell r="H941">
            <v>229.34926712000004</v>
          </cell>
          <cell r="I941">
            <v>903.90593512000009</v>
          </cell>
          <cell r="J941">
            <v>135.58589026800001</v>
          </cell>
          <cell r="K941">
            <v>1039.4918253880001</v>
          </cell>
          <cell r="L941">
            <v>1247.3901904656</v>
          </cell>
          <cell r="M941">
            <v>726</v>
          </cell>
          <cell r="N941"/>
          <cell r="O941">
            <v>14.691943127962084</v>
          </cell>
        </row>
        <row r="942">
          <cell r="A942">
            <v>80001035</v>
          </cell>
          <cell r="B942" t="str">
            <v>Определение химической стойкости лакокрасочного покрытия металлических крышек (кипячение в модельных растворах)</v>
          </cell>
          <cell r="C942">
            <v>1980</v>
          </cell>
          <cell r="D942">
            <v>5</v>
          </cell>
          <cell r="E942">
            <v>1861.9902</v>
          </cell>
          <cell r="F942">
            <v>76.09</v>
          </cell>
          <cell r="G942">
            <v>1938.0801999999999</v>
          </cell>
          <cell r="H942">
            <v>658.94726800000001</v>
          </cell>
          <cell r="I942">
            <v>2597.0274679999998</v>
          </cell>
          <cell r="J942">
            <v>389.55412019999994</v>
          </cell>
          <cell r="K942">
            <v>2986.5815881999997</v>
          </cell>
          <cell r="L942">
            <v>3583.8979058399996</v>
          </cell>
          <cell r="M942">
            <v>2277</v>
          </cell>
          <cell r="N942"/>
          <cell r="O942">
            <v>15</v>
          </cell>
        </row>
        <row r="943">
          <cell r="A943">
            <v>80001036</v>
          </cell>
          <cell r="B943" t="str">
            <v>Определение фенола в модельной вытяжке из образца (игрушки, средства индивидуальной защиты, одежда, ткани, обувь)</v>
          </cell>
          <cell r="C943">
            <v>1173</v>
          </cell>
          <cell r="D943">
            <v>2.92</v>
          </cell>
          <cell r="E943">
            <v>1087.4022768</v>
          </cell>
          <cell r="F943">
            <v>72.97</v>
          </cell>
          <cell r="G943">
            <v>1160.3722768</v>
          </cell>
          <cell r="H943">
            <v>394.52657411200005</v>
          </cell>
          <cell r="I943">
            <v>1554.8988509119999</v>
          </cell>
          <cell r="J943">
            <v>233.23482763679999</v>
          </cell>
          <cell r="K943">
            <v>1788.1336785487999</v>
          </cell>
          <cell r="L943">
            <v>2145.7604142585596</v>
          </cell>
          <cell r="M943">
            <v>1347</v>
          </cell>
          <cell r="N943"/>
          <cell r="O943">
            <v>14.833759590792839</v>
          </cell>
        </row>
        <row r="944">
          <cell r="A944">
            <v>80001037</v>
          </cell>
          <cell r="B944" t="str">
            <v xml:space="preserve">Определение стойкости защитно-декоративного покрытия игрушки </v>
          </cell>
          <cell r="C944">
            <v>558</v>
          </cell>
          <cell r="D944">
            <v>0.5</v>
          </cell>
          <cell r="E944">
            <v>186.19901999999999</v>
          </cell>
          <cell r="F944">
            <v>101.94</v>
          </cell>
          <cell r="G944">
            <v>288.13901999999996</v>
          </cell>
          <cell r="H944">
            <v>97.96726679999999</v>
          </cell>
          <cell r="I944">
            <v>386.10628679999996</v>
          </cell>
          <cell r="J944">
            <v>57.915943019999993</v>
          </cell>
          <cell r="K944">
            <v>444.02222981999995</v>
          </cell>
          <cell r="L944">
            <v>532.82667578399992</v>
          </cell>
          <cell r="M944">
            <v>639</v>
          </cell>
          <cell r="N944"/>
          <cell r="O944">
            <v>14.516129032258066</v>
          </cell>
        </row>
        <row r="945">
          <cell r="A945">
            <v>80001301</v>
          </cell>
          <cell r="B945" t="str">
            <v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v>
          </cell>
          <cell r="C945">
            <v>3069</v>
          </cell>
          <cell r="D945">
            <v>3.67</v>
          </cell>
          <cell r="E945">
            <v>1366.7008068</v>
          </cell>
          <cell r="F945">
            <v>453</v>
          </cell>
          <cell r="G945">
            <v>1819.7008068</v>
          </cell>
          <cell r="H945">
            <v>618.69827431200008</v>
          </cell>
          <cell r="I945">
            <v>2438.3990811120002</v>
          </cell>
          <cell r="J945">
            <v>365.75986216680002</v>
          </cell>
          <cell r="K945">
            <v>2804.1589432788001</v>
          </cell>
          <cell r="L945">
            <v>3364.9907319345598</v>
          </cell>
          <cell r="M945">
            <v>3528</v>
          </cell>
          <cell r="N945"/>
          <cell r="O945">
            <v>14.95601173020528</v>
          </cell>
        </row>
        <row r="946">
          <cell r="A946">
            <v>80000695</v>
          </cell>
          <cell r="B946" t="str">
            <v>Исследование обуви на запах</v>
          </cell>
          <cell r="C946">
            <v>303</v>
          </cell>
          <cell r="D946">
            <v>0.5</v>
          </cell>
          <cell r="E946">
            <v>186.19901999999999</v>
          </cell>
          <cell r="F946">
            <v>0</v>
          </cell>
          <cell r="G946">
            <v>186.19901999999999</v>
          </cell>
          <cell r="H946">
            <v>63.3076668</v>
          </cell>
          <cell r="I946">
            <v>249.50668679999998</v>
          </cell>
          <cell r="J946">
            <v>37.426003019999996</v>
          </cell>
          <cell r="K946">
            <v>286.93268981999995</v>
          </cell>
          <cell r="L946">
            <v>344.31922778399991</v>
          </cell>
          <cell r="M946">
            <v>348</v>
          </cell>
          <cell r="N946"/>
          <cell r="O946">
            <v>14.85148514851485</v>
          </cell>
        </row>
        <row r="947">
          <cell r="A947">
            <v>80000704</v>
          </cell>
          <cell r="B947" t="str">
            <v>Определение воздухопроницаемости текстильных материалов и изделий</v>
          </cell>
          <cell r="C947">
            <v>1338</v>
          </cell>
          <cell r="D947">
            <v>1</v>
          </cell>
          <cell r="E947">
            <v>372.39803999999998</v>
          </cell>
          <cell r="F947">
            <v>0</v>
          </cell>
          <cell r="G947">
            <v>372.39803999999998</v>
          </cell>
          <cell r="H947">
            <v>126.6153336</v>
          </cell>
          <cell r="I947">
            <v>499.01337359999997</v>
          </cell>
          <cell r="J947">
            <v>74.852006039999992</v>
          </cell>
          <cell r="K947">
            <v>573.8653796399999</v>
          </cell>
          <cell r="L947">
            <v>688.63845556799981</v>
          </cell>
          <cell r="M947">
            <v>1536</v>
          </cell>
          <cell r="N947"/>
          <cell r="O947">
            <v>14.798206278026907</v>
          </cell>
        </row>
        <row r="948">
          <cell r="A948">
            <v>80001302</v>
          </cell>
          <cell r="B948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v>
          </cell>
          <cell r="C948">
            <v>5628</v>
          </cell>
          <cell r="D948">
            <v>9.25</v>
          </cell>
          <cell r="E948">
            <v>3444.6818699999999</v>
          </cell>
          <cell r="F948">
            <v>574</v>
          </cell>
          <cell r="G948">
            <v>4018.6818699999999</v>
          </cell>
          <cell r="H948">
            <v>1366.3518358000001</v>
          </cell>
          <cell r="I948">
            <v>5385.0337058000005</v>
          </cell>
          <cell r="J948">
            <v>807.75505587000009</v>
          </cell>
          <cell r="K948">
            <v>6192.7887616700009</v>
          </cell>
          <cell r="L948">
            <v>7431.3465140040007</v>
          </cell>
          <cell r="M948">
            <v>6471</v>
          </cell>
          <cell r="N948"/>
          <cell r="O948">
            <v>14.978678038379531</v>
          </cell>
        </row>
        <row r="949">
          <cell r="A949">
            <v>80001303</v>
          </cell>
          <cell r="B949" t="str">
            <v>Определение 1 элемента атомно-абсорбционным методом в модельных вытяжках из образца</v>
          </cell>
          <cell r="C949">
            <v>1137</v>
          </cell>
          <cell r="D949">
            <v>1.6</v>
          </cell>
          <cell r="E949">
            <v>595.83686399999999</v>
          </cell>
          <cell r="F949">
            <v>238</v>
          </cell>
          <cell r="G949">
            <v>833.83686399999999</v>
          </cell>
          <cell r="H949">
            <v>283.50453376000002</v>
          </cell>
          <cell r="I949">
            <v>1117.3413977600001</v>
          </cell>
          <cell r="J949">
            <v>167.60120966400001</v>
          </cell>
          <cell r="K949">
            <v>1284.942607424</v>
          </cell>
          <cell r="L949">
            <v>1541.9311289088</v>
          </cell>
          <cell r="M949">
            <v>1305</v>
          </cell>
          <cell r="N949"/>
          <cell r="O949">
            <v>14.775725593667547</v>
          </cell>
        </row>
        <row r="950">
          <cell r="A950">
            <v>80001305</v>
          </cell>
          <cell r="B950" t="str">
            <v>Стойкость к горячей обработке металлических крышек</v>
          </cell>
          <cell r="C950">
            <v>303</v>
          </cell>
          <cell r="D950">
            <v>0.9</v>
          </cell>
          <cell r="E950">
            <v>335.15823600000004</v>
          </cell>
          <cell r="F950">
            <v>0</v>
          </cell>
          <cell r="G950">
            <v>335.15823600000004</v>
          </cell>
          <cell r="H950">
            <v>113.95380024000002</v>
          </cell>
          <cell r="I950">
            <v>449.11203624000007</v>
          </cell>
          <cell r="J950">
            <v>67.366805436000007</v>
          </cell>
          <cell r="K950">
            <v>516.47884167600012</v>
          </cell>
          <cell r="L950">
            <v>619.77461001120014</v>
          </cell>
          <cell r="M950">
            <v>348</v>
          </cell>
          <cell r="N950"/>
          <cell r="O950">
            <v>14.85148514851485</v>
          </cell>
        </row>
        <row r="951">
          <cell r="A951">
            <v>80001312</v>
          </cell>
          <cell r="B951" t="str">
            <v>Изменение рН водной вытяжки</v>
          </cell>
          <cell r="C951">
            <v>813</v>
          </cell>
          <cell r="D951">
            <v>1.45</v>
          </cell>
          <cell r="E951">
            <v>539.97715800000003</v>
          </cell>
          <cell r="F951">
            <v>72.23</v>
          </cell>
          <cell r="G951">
            <v>612.20715800000005</v>
          </cell>
          <cell r="H951">
            <v>208.15043372000002</v>
          </cell>
          <cell r="I951">
            <v>820.35759172000007</v>
          </cell>
          <cell r="J951">
            <v>123.05363875800001</v>
          </cell>
          <cell r="K951">
            <v>943.41123047800011</v>
          </cell>
          <cell r="L951">
            <v>1132.0934765736001</v>
          </cell>
          <cell r="M951">
            <v>933</v>
          </cell>
          <cell r="N951"/>
          <cell r="O951">
            <v>14.760147601476014</v>
          </cell>
        </row>
        <row r="952">
          <cell r="A952">
            <v>80000642</v>
          </cell>
          <cell r="B952" t="str">
            <v>Определение активного хлора в товарах бытовой химии</v>
          </cell>
          <cell r="C952">
            <v>729</v>
          </cell>
          <cell r="D952">
            <v>1</v>
          </cell>
          <cell r="E952">
            <v>372.39803999999998</v>
          </cell>
          <cell r="F952">
            <v>107.46</v>
          </cell>
          <cell r="G952">
            <v>479.85803999999996</v>
          </cell>
          <cell r="H952">
            <v>163.1517336</v>
          </cell>
          <cell r="I952">
            <v>643.00977360000002</v>
          </cell>
          <cell r="J952">
            <v>96.45146604</v>
          </cell>
          <cell r="K952">
            <v>739.46123964000003</v>
          </cell>
          <cell r="L952">
            <v>887.35348756799999</v>
          </cell>
          <cell r="M952">
            <v>837</v>
          </cell>
          <cell r="N952"/>
          <cell r="O952">
            <v>14.814814814814813</v>
          </cell>
        </row>
        <row r="953">
          <cell r="A953">
            <v>80000643</v>
          </cell>
          <cell r="B953" t="str">
            <v>Изменение кислотного числа (в упаковке)</v>
          </cell>
          <cell r="C953">
            <v>729</v>
          </cell>
          <cell r="D953">
            <v>1</v>
          </cell>
          <cell r="E953">
            <v>372.39803999999998</v>
          </cell>
          <cell r="F953">
            <v>118.19</v>
          </cell>
          <cell r="G953">
            <v>490.58803999999998</v>
          </cell>
          <cell r="H953">
            <v>166.7999336</v>
          </cell>
          <cell r="I953">
            <v>657.38797360000001</v>
          </cell>
          <cell r="J953">
            <v>98.608196039999996</v>
          </cell>
          <cell r="K953">
            <v>755.99616964000006</v>
          </cell>
          <cell r="L953">
            <v>907.19540356800007</v>
          </cell>
          <cell r="M953">
            <v>837</v>
          </cell>
          <cell r="N953"/>
          <cell r="O953">
            <v>14.814814814814813</v>
          </cell>
        </row>
        <row r="954">
          <cell r="A954">
            <v>80000767</v>
          </cell>
          <cell r="B954" t="str">
            <v>Определение водонепроницаемости</v>
          </cell>
          <cell r="C954">
            <v>441</v>
          </cell>
          <cell r="D954">
            <v>1.5</v>
          </cell>
          <cell r="E954">
            <v>558.59705999999994</v>
          </cell>
          <cell r="F954">
            <v>0</v>
          </cell>
          <cell r="G954">
            <v>558.59705999999994</v>
          </cell>
          <cell r="H954">
            <v>189.92300040000001</v>
          </cell>
          <cell r="I954">
            <v>748.52006039999992</v>
          </cell>
          <cell r="J954">
            <v>112.27800905999999</v>
          </cell>
          <cell r="K954">
            <v>860.79806945999985</v>
          </cell>
          <cell r="L954">
            <v>1032.9576833519998</v>
          </cell>
          <cell r="M954">
            <v>507</v>
          </cell>
          <cell r="N954"/>
          <cell r="O954">
            <v>14.965986394557824</v>
          </cell>
        </row>
        <row r="955">
          <cell r="A955">
            <v>80000768</v>
          </cell>
          <cell r="B955" t="str">
            <v>Определение стойкости запаха</v>
          </cell>
          <cell r="C955">
            <v>510</v>
          </cell>
          <cell r="D955">
            <v>1.75</v>
          </cell>
          <cell r="E955">
            <v>651.69656999999995</v>
          </cell>
          <cell r="F955">
            <v>0.7</v>
          </cell>
          <cell r="G955">
            <v>652.39657</v>
          </cell>
          <cell r="H955">
            <v>221.8148338</v>
          </cell>
          <cell r="I955">
            <v>874.21140379999997</v>
          </cell>
          <cell r="J955">
            <v>131.13171057</v>
          </cell>
          <cell r="K955">
            <v>1005.34311437</v>
          </cell>
          <cell r="L955">
            <v>1206.4117372439998</v>
          </cell>
          <cell r="M955">
            <v>585</v>
          </cell>
          <cell r="N955"/>
          <cell r="O955">
            <v>14.705882352941178</v>
          </cell>
        </row>
        <row r="956">
          <cell r="A956">
            <v>80000769</v>
          </cell>
          <cell r="B956" t="str">
            <v>Определение объемной доли этилового спирта</v>
          </cell>
          <cell r="C956">
            <v>876</v>
          </cell>
          <cell r="D956">
            <v>3</v>
          </cell>
          <cell r="E956">
            <v>1117.1941199999999</v>
          </cell>
          <cell r="F956">
            <v>0</v>
          </cell>
          <cell r="G956">
            <v>1117.1941199999999</v>
          </cell>
          <cell r="H956">
            <v>379.84600080000001</v>
          </cell>
          <cell r="I956">
            <v>1497.0401207999998</v>
          </cell>
          <cell r="J956">
            <v>224.55601811999998</v>
          </cell>
          <cell r="K956">
            <v>1721.5961389199997</v>
          </cell>
          <cell r="L956">
            <v>2065.9153667039996</v>
          </cell>
          <cell r="M956">
            <v>1005</v>
          </cell>
          <cell r="N956"/>
          <cell r="O956">
            <v>14.726027397260275</v>
          </cell>
        </row>
        <row r="957">
          <cell r="A957">
            <v>80000770</v>
          </cell>
          <cell r="B957" t="str">
            <v>Определение массы изделия для учащихся</v>
          </cell>
          <cell r="C957">
            <v>276</v>
          </cell>
          <cell r="D957">
            <v>1</v>
          </cell>
          <cell r="E957">
            <v>372.39803999999998</v>
          </cell>
          <cell r="F957">
            <v>0</v>
          </cell>
          <cell r="G957">
            <v>372.39803999999998</v>
          </cell>
          <cell r="H957">
            <v>126.6153336</v>
          </cell>
          <cell r="I957">
            <v>499.01337359999997</v>
          </cell>
          <cell r="J957">
            <v>74.852006039999992</v>
          </cell>
          <cell r="K957">
            <v>573.8653796399999</v>
          </cell>
          <cell r="L957">
            <v>688.63845556799981</v>
          </cell>
          <cell r="M957">
            <v>315</v>
          </cell>
          <cell r="N957"/>
          <cell r="O957">
            <v>14.130434782608695</v>
          </cell>
        </row>
        <row r="958">
          <cell r="A958">
            <v>80000771</v>
          </cell>
          <cell r="B958" t="str">
            <v>Определение устойчивости окраски к воздействию сухого и мокрого трения (сумки, ранцы)</v>
          </cell>
          <cell r="C958">
            <v>276</v>
          </cell>
          <cell r="D958">
            <v>1</v>
          </cell>
          <cell r="E958">
            <v>372.39803999999998</v>
          </cell>
          <cell r="F958">
            <v>0</v>
          </cell>
          <cell r="G958">
            <v>372.39803999999998</v>
          </cell>
          <cell r="H958">
            <v>126.6153336</v>
          </cell>
          <cell r="I958">
            <v>499.01337359999997</v>
          </cell>
          <cell r="J958">
            <v>74.852006039999992</v>
          </cell>
          <cell r="K958">
            <v>573.8653796399999</v>
          </cell>
          <cell r="L958">
            <v>688.63845556799981</v>
          </cell>
          <cell r="M958">
            <v>315</v>
          </cell>
          <cell r="N958"/>
          <cell r="O958">
            <v>14.130434782608695</v>
          </cell>
        </row>
        <row r="959">
          <cell r="A959">
            <v>80000772</v>
          </cell>
          <cell r="B959" t="str">
            <v>Определение высоты каблука</v>
          </cell>
          <cell r="C959">
            <v>276</v>
          </cell>
          <cell r="D959">
            <v>1</v>
          </cell>
          <cell r="E959">
            <v>372.39803999999998</v>
          </cell>
          <cell r="F959">
            <v>0</v>
          </cell>
          <cell r="G959">
            <v>372.39803999999998</v>
          </cell>
          <cell r="H959">
            <v>126.6153336</v>
          </cell>
          <cell r="I959">
            <v>499.01337359999997</v>
          </cell>
          <cell r="J959">
            <v>74.852006039999992</v>
          </cell>
          <cell r="K959">
            <v>573.8653796399999</v>
          </cell>
          <cell r="L959">
            <v>688.63845556799981</v>
          </cell>
          <cell r="M959">
            <v>315</v>
          </cell>
          <cell r="N959"/>
          <cell r="O959">
            <v>14.130434782608695</v>
          </cell>
        </row>
        <row r="960">
          <cell r="A960">
            <v>80000773</v>
          </cell>
          <cell r="B960" t="str">
            <v>Определение содержания свободного формальдегида в коже</v>
          </cell>
          <cell r="C960">
            <v>1350</v>
          </cell>
          <cell r="D960">
            <v>4</v>
          </cell>
          <cell r="E960">
            <v>1489.5921599999999</v>
          </cell>
          <cell r="F960">
            <v>51.96</v>
          </cell>
          <cell r="G960">
            <v>1541.55216</v>
          </cell>
          <cell r="H960">
            <v>524.12773440000001</v>
          </cell>
          <cell r="I960">
            <v>2065.6798944000002</v>
          </cell>
          <cell r="J960">
            <v>309.85198416000003</v>
          </cell>
          <cell r="K960">
            <v>2375.5318785600002</v>
          </cell>
          <cell r="L960">
            <v>2850.6382542720003</v>
          </cell>
          <cell r="M960">
            <v>1551</v>
          </cell>
          <cell r="N960"/>
          <cell r="O960">
            <v>14.888888888888888</v>
          </cell>
        </row>
        <row r="961">
          <cell r="A961">
            <v>80000774</v>
          </cell>
          <cell r="B961" t="str">
            <v>Определение пенообразования</v>
          </cell>
          <cell r="C961">
            <v>276</v>
          </cell>
          <cell r="D961">
            <v>1</v>
          </cell>
          <cell r="E961">
            <v>372.39803999999998</v>
          </cell>
          <cell r="F961">
            <v>0</v>
          </cell>
          <cell r="G961">
            <v>372.39803999999998</v>
          </cell>
          <cell r="H961">
            <v>126.6153336</v>
          </cell>
          <cell r="I961">
            <v>499.01337359999997</v>
          </cell>
          <cell r="J961">
            <v>74.852006039999992</v>
          </cell>
          <cell r="K961">
            <v>573.8653796399999</v>
          </cell>
          <cell r="L961">
            <v>688.63845556799981</v>
          </cell>
          <cell r="M961">
            <v>315</v>
          </cell>
          <cell r="N961"/>
          <cell r="O961">
            <v>14.130434782608695</v>
          </cell>
        </row>
        <row r="962">
          <cell r="A962">
            <v>80000775</v>
          </cell>
          <cell r="B962" t="str">
            <v>Приготовление вытяжек из материалов для водоочистки и водоподготовки</v>
          </cell>
          <cell r="C962">
            <v>219</v>
          </cell>
          <cell r="D962">
            <v>0.75</v>
          </cell>
          <cell r="E962">
            <v>279.29852999999997</v>
          </cell>
          <cell r="F962">
            <v>0</v>
          </cell>
          <cell r="G962">
            <v>279.29852999999997</v>
          </cell>
          <cell r="H962">
            <v>94.961500200000003</v>
          </cell>
          <cell r="I962">
            <v>374.26003019999996</v>
          </cell>
          <cell r="J962">
            <v>56.139004529999994</v>
          </cell>
          <cell r="K962">
            <v>430.39903472999993</v>
          </cell>
          <cell r="L962">
            <v>516.47884167599989</v>
          </cell>
          <cell r="M962">
            <v>249</v>
          </cell>
          <cell r="N962"/>
          <cell r="O962">
            <v>13.698630136986301</v>
          </cell>
        </row>
        <row r="963">
          <cell r="A963">
            <v>80000778</v>
          </cell>
          <cell r="B963" t="str">
            <v>Определение массовой доли хлоридов (массовая доля хлористого натрия)</v>
          </cell>
          <cell r="C963">
            <v>2808</v>
          </cell>
          <cell r="D963">
            <v>1.75</v>
          </cell>
          <cell r="E963">
            <v>651.69656999999995</v>
          </cell>
          <cell r="F963">
            <v>681.54</v>
          </cell>
          <cell r="G963">
            <v>1333.23657</v>
          </cell>
          <cell r="H963">
            <v>453.30043380000006</v>
          </cell>
          <cell r="I963">
            <v>1786.5370038000001</v>
          </cell>
          <cell r="J963">
            <v>267.98055056999999</v>
          </cell>
          <cell r="K963">
            <v>2054.5175543700002</v>
          </cell>
          <cell r="L963">
            <v>2465.4210652440001</v>
          </cell>
          <cell r="M963">
            <v>3228</v>
          </cell>
          <cell r="N963"/>
          <cell r="O963">
            <v>14.957264957264957</v>
          </cell>
        </row>
        <row r="964">
          <cell r="A964">
            <v>80000779</v>
          </cell>
          <cell r="B964" t="str">
            <v>Определение отсутствия слипания латексных сосок пустышек</v>
          </cell>
          <cell r="C964">
            <v>219</v>
          </cell>
          <cell r="D964">
            <v>0.75</v>
          </cell>
          <cell r="E964">
            <v>279.29852999999997</v>
          </cell>
          <cell r="F964">
            <v>0</v>
          </cell>
          <cell r="G964">
            <v>279.29852999999997</v>
          </cell>
          <cell r="H964">
            <v>94.961500200000003</v>
          </cell>
          <cell r="I964">
            <v>374.26003019999996</v>
          </cell>
          <cell r="J964">
            <v>56.139004529999994</v>
          </cell>
          <cell r="K964">
            <v>430.39903472999993</v>
          </cell>
          <cell r="L964">
            <v>516.47884167599989</v>
          </cell>
          <cell r="M964">
            <v>249</v>
          </cell>
          <cell r="N964"/>
          <cell r="O964">
            <v>13.698630136986301</v>
          </cell>
        </row>
        <row r="965">
          <cell r="A965">
            <v>80000780</v>
          </cell>
          <cell r="B965" t="str">
            <v>Приготовление вытяжек из средств личной гигиены</v>
          </cell>
          <cell r="C965">
            <v>276</v>
          </cell>
          <cell r="D965">
            <v>1</v>
          </cell>
          <cell r="E965">
            <v>372.39803999999998</v>
          </cell>
          <cell r="F965">
            <v>0</v>
          </cell>
          <cell r="G965">
            <v>372.39803999999998</v>
          </cell>
          <cell r="H965">
            <v>126.6153336</v>
          </cell>
          <cell r="I965">
            <v>499.01337359999997</v>
          </cell>
          <cell r="J965">
            <v>74.852006039999992</v>
          </cell>
          <cell r="K965">
            <v>573.8653796399999</v>
          </cell>
          <cell r="L965">
            <v>688.63845556799981</v>
          </cell>
          <cell r="M965">
            <v>315</v>
          </cell>
          <cell r="N965"/>
          <cell r="O965">
            <v>14.130434782608695</v>
          </cell>
        </row>
        <row r="966">
          <cell r="A966">
            <v>80000783</v>
          </cell>
          <cell r="B966" t="str">
            <v>Определение массы полупары обуви</v>
          </cell>
          <cell r="C966">
            <v>282</v>
          </cell>
          <cell r="D966">
            <v>1</v>
          </cell>
          <cell r="E966">
            <v>372.39803999999998</v>
          </cell>
          <cell r="F966">
            <v>0</v>
          </cell>
          <cell r="G966">
            <v>372.39803999999998</v>
          </cell>
          <cell r="H966">
            <v>126.6153336</v>
          </cell>
          <cell r="I966">
            <v>499.01337359999997</v>
          </cell>
          <cell r="J966">
            <v>74.852006039999992</v>
          </cell>
          <cell r="K966">
            <v>573.8653796399999</v>
          </cell>
          <cell r="L966">
            <v>688.63845556799981</v>
          </cell>
          <cell r="M966">
            <v>324</v>
          </cell>
          <cell r="N966"/>
          <cell r="O966">
            <v>14.893617021276595</v>
          </cell>
        </row>
        <row r="967">
          <cell r="A967">
            <v>80000784</v>
          </cell>
          <cell r="B967" t="str">
            <v>Определение формальдегида в белковой оболочке</v>
          </cell>
          <cell r="C967">
            <v>1359</v>
          </cell>
          <cell r="D967">
            <v>3.5</v>
          </cell>
          <cell r="E967">
            <v>1303.3931399999999</v>
          </cell>
          <cell r="F967">
            <v>97.67</v>
          </cell>
          <cell r="G967">
            <v>1401.06314</v>
          </cell>
          <cell r="H967">
            <v>476.36146760000003</v>
          </cell>
          <cell r="I967">
            <v>1877.4246075999999</v>
          </cell>
          <cell r="J967">
            <v>281.61369113999996</v>
          </cell>
          <cell r="K967">
            <v>2159.0382987399998</v>
          </cell>
          <cell r="L967">
            <v>2590.8459584879997</v>
          </cell>
          <cell r="M967">
            <v>1560</v>
          </cell>
          <cell r="N967"/>
          <cell r="O967">
            <v>14.790286975717439</v>
          </cell>
        </row>
        <row r="968">
          <cell r="A968">
            <v>80000788</v>
          </cell>
          <cell r="B968" t="str">
            <v>Определение дибутилфталата, выделяющегося из образца в воздух</v>
          </cell>
          <cell r="C968">
            <v>936</v>
          </cell>
          <cell r="D968">
            <v>3</v>
          </cell>
          <cell r="E968">
            <v>1117.1941199999999</v>
          </cell>
          <cell r="F968">
            <v>17.2</v>
          </cell>
          <cell r="G968">
            <v>1134.3941199999999</v>
          </cell>
          <cell r="H968">
            <v>385.69400080000003</v>
          </cell>
          <cell r="I968">
            <v>1520.0881208000001</v>
          </cell>
          <cell r="J968">
            <v>228.01321812</v>
          </cell>
          <cell r="K968">
            <v>1748.10133892</v>
          </cell>
          <cell r="L968">
            <v>2097.7216067039999</v>
          </cell>
          <cell r="M968">
            <v>1074</v>
          </cell>
          <cell r="N968"/>
          <cell r="O968">
            <v>14.743589743589745</v>
          </cell>
        </row>
        <row r="969">
          <cell r="A969">
            <v>80000641</v>
          </cell>
          <cell r="B969" t="str">
            <v>Определение окисляемости (общее количество органических веществ) в товарах народного потребления</v>
          </cell>
          <cell r="C969">
            <v>453</v>
          </cell>
          <cell r="D969">
            <v>1.7</v>
          </cell>
          <cell r="E969">
            <v>633.07666800000004</v>
          </cell>
          <cell r="F969">
            <v>3.72</v>
          </cell>
          <cell r="G969">
            <v>636.79666800000007</v>
          </cell>
          <cell r="H969">
            <v>216.51086712000003</v>
          </cell>
          <cell r="I969">
            <v>853.30753512000013</v>
          </cell>
          <cell r="J969">
            <v>127.99613026800002</v>
          </cell>
          <cell r="K969">
            <v>981.30366538800013</v>
          </cell>
          <cell r="L969">
            <v>1177.5643984656001</v>
          </cell>
          <cell r="M969">
            <v>519</v>
          </cell>
          <cell r="N969"/>
          <cell r="O969">
            <v>14.569536423841059</v>
          </cell>
        </row>
        <row r="970">
          <cell r="A970">
            <v>80000640</v>
          </cell>
          <cell r="B970" t="str">
            <v>Определение цветности в товарах народного потребления</v>
          </cell>
          <cell r="C970">
            <v>993</v>
          </cell>
          <cell r="D970">
            <v>1</v>
          </cell>
          <cell r="E970">
            <v>372.39803999999998</v>
          </cell>
          <cell r="F970">
            <v>297.58999999999997</v>
          </cell>
          <cell r="G970">
            <v>669.98803999999996</v>
          </cell>
          <cell r="H970">
            <v>227.79593360000001</v>
          </cell>
          <cell r="I970">
            <v>897.78397359999997</v>
          </cell>
          <cell r="J970">
            <v>134.66759603999998</v>
          </cell>
          <cell r="K970">
            <v>1032.4515696399999</v>
          </cell>
          <cell r="L970">
            <v>1238.9418835679999</v>
          </cell>
          <cell r="M970">
            <v>1140</v>
          </cell>
          <cell r="N970"/>
          <cell r="O970">
            <v>14.803625377643503</v>
          </cell>
        </row>
        <row r="971">
          <cell r="A971">
            <v>80000639</v>
          </cell>
          <cell r="B971" t="str">
            <v>Определение мутности в товарах народного потребления</v>
          </cell>
          <cell r="C971">
            <v>1041</v>
          </cell>
          <cell r="D971">
            <v>0.75</v>
          </cell>
          <cell r="E971">
            <v>279.29852999999997</v>
          </cell>
          <cell r="F971">
            <v>334.04</v>
          </cell>
          <cell r="G971">
            <v>613.33852999999999</v>
          </cell>
          <cell r="H971">
            <v>208.53510020000002</v>
          </cell>
          <cell r="I971">
            <v>821.87363019999998</v>
          </cell>
          <cell r="J971">
            <v>123.28104452999999</v>
          </cell>
          <cell r="K971">
            <v>945.15467473000001</v>
          </cell>
          <cell r="L971">
            <v>1134.185609676</v>
          </cell>
          <cell r="M971">
            <v>1197</v>
          </cell>
          <cell r="N971"/>
          <cell r="O971">
            <v>14.985590778097983</v>
          </cell>
        </row>
        <row r="972">
          <cell r="A972">
            <v>80000638</v>
          </cell>
          <cell r="B972" t="str">
            <v>Определение массовой доли воды и летучих веществ (или сухого вещества) в парфюмерно-косметической продукции</v>
          </cell>
          <cell r="C972">
            <v>552</v>
          </cell>
          <cell r="D972">
            <v>2.5</v>
          </cell>
          <cell r="E972">
            <v>930.99509999999998</v>
          </cell>
          <cell r="F972">
            <v>4.5</v>
          </cell>
          <cell r="G972">
            <v>935.49509999999998</v>
          </cell>
          <cell r="H972">
            <v>318.06833399999999</v>
          </cell>
          <cell r="I972">
            <v>1253.5634339999999</v>
          </cell>
          <cell r="J972">
            <v>188.03451509999999</v>
          </cell>
          <cell r="K972">
            <v>1441.5979490999998</v>
          </cell>
          <cell r="L972">
            <v>1729.9175389199997</v>
          </cell>
          <cell r="M972">
            <v>633</v>
          </cell>
          <cell r="N972"/>
          <cell r="O972">
            <v>14.673913043478262</v>
          </cell>
        </row>
        <row r="973">
          <cell r="A973">
            <v>80000634</v>
          </cell>
          <cell r="B973" t="str">
            <v>Определение стойкости красителя к горячей воде в игрушках.</v>
          </cell>
          <cell r="C973">
            <v>96</v>
          </cell>
          <cell r="D973">
            <v>0.5</v>
          </cell>
          <cell r="E973">
            <v>186.19901999999999</v>
          </cell>
          <cell r="F973">
            <v>0</v>
          </cell>
          <cell r="G973">
            <v>186.19901999999999</v>
          </cell>
          <cell r="H973">
            <v>63.3076668</v>
          </cell>
          <cell r="I973">
            <v>249.50668679999998</v>
          </cell>
          <cell r="J973">
            <v>37.426003019999996</v>
          </cell>
          <cell r="K973">
            <v>286.93268981999995</v>
          </cell>
          <cell r="L973">
            <v>344.31922778399991</v>
          </cell>
          <cell r="M973">
            <v>108</v>
          </cell>
          <cell r="N973"/>
          <cell r="O973">
            <v>12.5</v>
          </cell>
        </row>
        <row r="974">
          <cell r="A974">
            <v>80000635</v>
          </cell>
          <cell r="B974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974">
            <v>1281</v>
          </cell>
          <cell r="D974">
            <v>3</v>
          </cell>
          <cell r="E974">
            <v>1117.1941199999999</v>
          </cell>
          <cell r="F974">
            <v>0</v>
          </cell>
          <cell r="G974">
            <v>1117.1941199999999</v>
          </cell>
          <cell r="H974">
            <v>379.84600080000001</v>
          </cell>
          <cell r="I974">
            <v>1497.0401207999998</v>
          </cell>
          <cell r="J974">
            <v>224.55601811999998</v>
          </cell>
          <cell r="K974">
            <v>1721.5961389199997</v>
          </cell>
          <cell r="L974">
            <v>2065.9153667039996</v>
          </cell>
          <cell r="M974">
            <v>1473</v>
          </cell>
          <cell r="N974"/>
          <cell r="O974">
            <v>14.988290398126464</v>
          </cell>
        </row>
        <row r="975">
          <cell r="A975">
            <v>80000636</v>
          </cell>
          <cell r="B975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975">
            <v>1290</v>
          </cell>
          <cell r="D975">
            <v>3.2</v>
          </cell>
          <cell r="E975">
            <v>1191.673728</v>
          </cell>
          <cell r="F975">
            <v>0</v>
          </cell>
          <cell r="G975">
            <v>1191.673728</v>
          </cell>
          <cell r="H975">
            <v>405.16906752</v>
          </cell>
          <cell r="I975">
            <v>1596.84279552</v>
          </cell>
          <cell r="J975">
            <v>239.52641932799997</v>
          </cell>
          <cell r="K975">
            <v>1836.369214848</v>
          </cell>
          <cell r="L975">
            <v>2203.6430578176</v>
          </cell>
          <cell r="M975">
            <v>1482</v>
          </cell>
          <cell r="N975"/>
          <cell r="O975">
            <v>14.883720930232558</v>
          </cell>
        </row>
        <row r="976">
          <cell r="A976">
            <v>80000637</v>
          </cell>
          <cell r="B976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976">
            <v>1557</v>
          </cell>
          <cell r="D976">
            <v>3.8</v>
          </cell>
          <cell r="E976">
            <v>1415.1125520000001</v>
          </cell>
          <cell r="F976">
            <v>0</v>
          </cell>
          <cell r="G976">
            <v>1415.1125520000001</v>
          </cell>
          <cell r="H976">
            <v>481.13826768000007</v>
          </cell>
          <cell r="I976">
            <v>1896.2508196800002</v>
          </cell>
          <cell r="J976">
            <v>284.43762295200003</v>
          </cell>
          <cell r="K976">
            <v>2180.6884426320003</v>
          </cell>
          <cell r="L976">
            <v>2616.8261311584001</v>
          </cell>
          <cell r="M976">
            <v>1788</v>
          </cell>
          <cell r="N976"/>
          <cell r="O976">
            <v>14.836223506743737</v>
          </cell>
        </row>
        <row r="977">
          <cell r="A977">
            <v>80000633</v>
          </cell>
          <cell r="B977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977">
            <v>1179</v>
          </cell>
          <cell r="D977">
            <v>2.92</v>
          </cell>
          <cell r="E977">
            <v>1087.4022768</v>
          </cell>
          <cell r="F977">
            <v>0</v>
          </cell>
          <cell r="G977">
            <v>1087.4022768</v>
          </cell>
          <cell r="H977">
            <v>369.716774112</v>
          </cell>
          <cell r="I977">
            <v>1457.1190509119999</v>
          </cell>
          <cell r="J977">
            <v>218.56785763679997</v>
          </cell>
          <cell r="K977">
            <v>1675.6869085487999</v>
          </cell>
          <cell r="L977">
            <v>2010.8242902585598</v>
          </cell>
          <cell r="M977">
            <v>1353</v>
          </cell>
          <cell r="N977"/>
          <cell r="O977">
            <v>14.758269720101779</v>
          </cell>
        </row>
        <row r="978">
          <cell r="A978">
            <v>80000632</v>
          </cell>
          <cell r="B978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978">
            <v>936</v>
          </cell>
          <cell r="D978">
            <v>3</v>
          </cell>
          <cell r="E978">
            <v>1117.1941199999999</v>
          </cell>
          <cell r="F978">
            <v>0</v>
          </cell>
          <cell r="G978">
            <v>1117.1941199999999</v>
          </cell>
          <cell r="H978">
            <v>379.84600080000001</v>
          </cell>
          <cell r="I978">
            <v>1497.0401207999998</v>
          </cell>
          <cell r="J978">
            <v>224.55601811999998</v>
          </cell>
          <cell r="K978">
            <v>1721.5961389199997</v>
          </cell>
          <cell r="L978">
            <v>2065.9153667039996</v>
          </cell>
          <cell r="M978">
            <v>1074</v>
          </cell>
          <cell r="N978"/>
          <cell r="O978">
            <v>14.743589743589745</v>
          </cell>
        </row>
        <row r="979">
          <cell r="A979">
            <v>80000629</v>
          </cell>
          <cell r="B979" t="str">
            <v>Массовая концентрация марганца в водных вытяжках из товаров народного потребления</v>
          </cell>
          <cell r="C979">
            <v>1761</v>
          </cell>
          <cell r="D979">
            <v>4.2</v>
          </cell>
          <cell r="E979">
            <v>1564.0717679999998</v>
          </cell>
          <cell r="F979">
            <v>0</v>
          </cell>
          <cell r="G979">
            <v>1564.0717679999998</v>
          </cell>
          <cell r="H979">
            <v>531.78440111999998</v>
          </cell>
          <cell r="I979">
            <v>2095.8561691199998</v>
          </cell>
          <cell r="J979">
            <v>314.37842536799997</v>
          </cell>
          <cell r="K979">
            <v>2410.2345944879999</v>
          </cell>
          <cell r="L979">
            <v>2892.2815133855997</v>
          </cell>
          <cell r="M979">
            <v>2025</v>
          </cell>
          <cell r="N979"/>
          <cell r="O979">
            <v>14.991482112436117</v>
          </cell>
        </row>
        <row r="980">
          <cell r="A980">
            <v>80000630</v>
          </cell>
          <cell r="B980" t="str">
            <v>Идентификация материалов (изделия из кожи)</v>
          </cell>
          <cell r="C980">
            <v>534</v>
          </cell>
          <cell r="D980">
            <v>1.5</v>
          </cell>
          <cell r="E980">
            <v>558.59705999999994</v>
          </cell>
          <cell r="F980">
            <v>0</v>
          </cell>
          <cell r="G980">
            <v>558.59705999999994</v>
          </cell>
          <cell r="H980">
            <v>189.92300040000001</v>
          </cell>
          <cell r="I980">
            <v>748.52006039999992</v>
          </cell>
          <cell r="J980">
            <v>112.27800905999999</v>
          </cell>
          <cell r="K980">
            <v>860.79806945999985</v>
          </cell>
          <cell r="L980">
            <v>1032.9576833519998</v>
          </cell>
          <cell r="M980">
            <v>612</v>
          </cell>
          <cell r="N980"/>
          <cell r="O980">
            <v>14.606741573033707</v>
          </cell>
        </row>
        <row r="981">
          <cell r="A981">
            <v>80000631</v>
          </cell>
          <cell r="B981" t="str">
            <v>Массовая концентрация винилацетата в водных вытяжках из товаров народного потребления</v>
          </cell>
          <cell r="C981">
            <v>1557</v>
          </cell>
          <cell r="D981">
            <v>3.8</v>
          </cell>
          <cell r="E981">
            <v>1415.1125520000001</v>
          </cell>
          <cell r="F981">
            <v>0</v>
          </cell>
          <cell r="G981">
            <v>1415.1125520000001</v>
          </cell>
          <cell r="H981">
            <v>481.13826768000007</v>
          </cell>
          <cell r="I981">
            <v>1896.2508196800002</v>
          </cell>
          <cell r="J981">
            <v>284.43762295200003</v>
          </cell>
          <cell r="K981">
            <v>2180.6884426320003</v>
          </cell>
          <cell r="L981">
            <v>2616.8261311584001</v>
          </cell>
          <cell r="M981">
            <v>1788</v>
          </cell>
          <cell r="N981"/>
          <cell r="O981">
            <v>14.836223506743737</v>
          </cell>
        </row>
        <row r="982">
          <cell r="A982">
            <v>80000628</v>
          </cell>
          <cell r="B982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</v>
          </cell>
          <cell r="C982">
            <v>1398</v>
          </cell>
          <cell r="D982">
            <v>3</v>
          </cell>
          <cell r="E982">
            <v>1117.1941199999999</v>
          </cell>
          <cell r="F982">
            <v>0</v>
          </cell>
          <cell r="G982">
            <v>1117.1941199999999</v>
          </cell>
          <cell r="H982">
            <v>379.84600080000001</v>
          </cell>
          <cell r="I982">
            <v>1497.0401207999998</v>
          </cell>
          <cell r="J982">
            <v>224.55601811999998</v>
          </cell>
          <cell r="K982">
            <v>1721.5961389199997</v>
          </cell>
          <cell r="L982">
            <v>2065.9153667039996</v>
          </cell>
          <cell r="M982">
            <v>1605</v>
          </cell>
          <cell r="N982"/>
          <cell r="O982">
            <v>14.806866952789699</v>
          </cell>
        </row>
        <row r="983">
          <cell r="A983" t="str">
            <v>Радиологическая лаборатория</v>
          </cell>
          <cell r="B983"/>
          <cell r="C983"/>
          <cell r="D983"/>
          <cell r="E983"/>
          <cell r="F983"/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/>
          <cell r="N983"/>
          <cell r="O983">
            <v>14.870457825651783</v>
          </cell>
        </row>
        <row r="984">
          <cell r="A984" t="str">
            <v>Спектрометрический метод</v>
          </cell>
          <cell r="B984"/>
          <cell r="C984"/>
          <cell r="D984"/>
          <cell r="E984"/>
          <cell r="F984"/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/>
          <cell r="N984"/>
          <cell r="O984"/>
        </row>
        <row r="985">
          <cell r="A985">
            <v>70000741</v>
          </cell>
          <cell r="B985" t="str">
            <v>Спектрометрическое исследование лесоматериалов</v>
          </cell>
          <cell r="C985">
            <v>1704</v>
          </cell>
          <cell r="D985">
            <v>10.33</v>
          </cell>
          <cell r="E985">
            <v>3846.8717531999996</v>
          </cell>
          <cell r="F985">
            <v>0</v>
          </cell>
          <cell r="G985">
            <v>3846.8717531999996</v>
          </cell>
          <cell r="H985">
            <v>1307.936396088</v>
          </cell>
          <cell r="I985">
            <v>5154.8081492879992</v>
          </cell>
          <cell r="J985">
            <v>773.22122239319981</v>
          </cell>
          <cell r="K985">
            <v>5928.0293716811993</v>
          </cell>
          <cell r="L985">
            <v>7113.6352460174394</v>
          </cell>
          <cell r="M985">
            <v>1956</v>
          </cell>
          <cell r="N985"/>
          <cell r="O985">
            <v>14.788732394366196</v>
          </cell>
        </row>
        <row r="986">
          <cell r="A986">
            <v>70000742</v>
          </cell>
          <cell r="B986" t="str">
            <v>Спектрометрическое исследование пищевых продуктов</v>
          </cell>
          <cell r="C986">
            <v>2187</v>
          </cell>
          <cell r="D986">
            <v>10.33</v>
          </cell>
          <cell r="E986">
            <v>3846.8717531999996</v>
          </cell>
          <cell r="F986">
            <v>0</v>
          </cell>
          <cell r="G986">
            <v>3846.8717531999996</v>
          </cell>
          <cell r="H986">
            <v>1307.936396088</v>
          </cell>
          <cell r="I986">
            <v>5154.8081492879992</v>
          </cell>
          <cell r="J986">
            <v>773.22122239319981</v>
          </cell>
          <cell r="K986">
            <v>5928.0293716811993</v>
          </cell>
          <cell r="L986">
            <v>7113.6352460174394</v>
          </cell>
          <cell r="M986">
            <v>2514</v>
          </cell>
          <cell r="N986"/>
          <cell r="O986">
            <v>14.951989026063101</v>
          </cell>
        </row>
        <row r="987">
          <cell r="A987">
            <v>70000743</v>
          </cell>
          <cell r="B987" t="str">
            <v>Спектрометрическое исследование воды поверхностных водоемов (цезий - 137, стронций - 90)</v>
          </cell>
          <cell r="C987">
            <v>2181</v>
          </cell>
          <cell r="D987">
            <v>2.83</v>
          </cell>
          <cell r="E987">
            <v>1053.8864532</v>
          </cell>
          <cell r="F987">
            <v>0</v>
          </cell>
          <cell r="G987">
            <v>1053.8864532</v>
          </cell>
          <cell r="H987">
            <v>358.32139408800003</v>
          </cell>
          <cell r="I987">
            <v>1412.207847288</v>
          </cell>
          <cell r="J987">
            <v>211.83117709320001</v>
          </cell>
          <cell r="K987">
            <v>1624.0390243812001</v>
          </cell>
          <cell r="L987">
            <v>1948.84682925744</v>
          </cell>
          <cell r="M987">
            <v>2508</v>
          </cell>
          <cell r="N987"/>
          <cell r="O987">
            <v>14.99312242090784</v>
          </cell>
        </row>
        <row r="988">
          <cell r="A988">
            <v>70000744</v>
          </cell>
          <cell r="B988" t="str">
            <v>Спектрометрическое исследование стройматериалов, шлаков, песка песочниц детских организаций</v>
          </cell>
          <cell r="C988">
            <v>3159</v>
          </cell>
          <cell r="D988">
            <v>4</v>
          </cell>
          <cell r="E988">
            <v>1489.5921599999999</v>
          </cell>
          <cell r="F988">
            <v>0</v>
          </cell>
          <cell r="G988">
            <v>1489.5921599999999</v>
          </cell>
          <cell r="H988">
            <v>506.4613344</v>
          </cell>
          <cell r="I988">
            <v>1996.0534943999999</v>
          </cell>
          <cell r="J988">
            <v>299.40802415999997</v>
          </cell>
          <cell r="K988">
            <v>2295.4615185599996</v>
          </cell>
          <cell r="L988">
            <v>2754.5538222719993</v>
          </cell>
          <cell r="M988">
            <v>3630</v>
          </cell>
          <cell r="N988"/>
          <cell r="O988">
            <v>14.909781576448244</v>
          </cell>
        </row>
        <row r="989">
          <cell r="A989">
            <v>70000745</v>
          </cell>
          <cell r="B989" t="str">
            <v>Спектрометрическое исследование почвы</v>
          </cell>
          <cell r="C989">
            <v>1290</v>
          </cell>
          <cell r="D989">
            <v>2.83</v>
          </cell>
          <cell r="E989">
            <v>1053.8864532</v>
          </cell>
          <cell r="F989">
            <v>0</v>
          </cell>
          <cell r="G989">
            <v>1053.8864532</v>
          </cell>
          <cell r="H989">
            <v>358.32139408800003</v>
          </cell>
          <cell r="I989">
            <v>1412.207847288</v>
          </cell>
          <cell r="J989">
            <v>211.83117709320001</v>
          </cell>
          <cell r="K989">
            <v>1624.0390243812001</v>
          </cell>
          <cell r="L989">
            <v>1948.84682925744</v>
          </cell>
          <cell r="M989">
            <v>1482</v>
          </cell>
          <cell r="N989"/>
          <cell r="O989">
            <v>14.883720930232558</v>
          </cell>
        </row>
        <row r="990">
          <cell r="A990">
            <v>70000775</v>
          </cell>
          <cell r="B990" t="str">
            <v>Спектрометрическое исследование минерального сырья</v>
          </cell>
          <cell r="C990">
            <v>5553</v>
          </cell>
          <cell r="D990">
            <v>10</v>
          </cell>
          <cell r="E990">
            <v>3723.9803999999999</v>
          </cell>
          <cell r="F990">
            <v>0</v>
          </cell>
          <cell r="G990">
            <v>3723.9803999999999</v>
          </cell>
          <cell r="H990">
            <v>1266.1533360000001</v>
          </cell>
          <cell r="I990">
            <v>4990.1337359999998</v>
          </cell>
          <cell r="J990">
            <v>748.52006039999992</v>
          </cell>
          <cell r="K990">
            <v>5738.6537963999999</v>
          </cell>
          <cell r="L990">
            <v>6886.3845556799997</v>
          </cell>
          <cell r="M990">
            <v>6384</v>
          </cell>
          <cell r="N990"/>
          <cell r="O990">
            <v>14.964883846569421</v>
          </cell>
        </row>
        <row r="991">
          <cell r="A991">
            <v>70000786</v>
          </cell>
          <cell r="B991" t="str">
            <v>Спектрометрическое исследование древесного угля на цезий - 137 и стронций - 90</v>
          </cell>
          <cell r="C991">
            <v>2061</v>
          </cell>
          <cell r="D991">
            <v>2.1</v>
          </cell>
          <cell r="E991">
            <v>782.0358839999999</v>
          </cell>
          <cell r="F991">
            <v>0</v>
          </cell>
          <cell r="G991">
            <v>782.0358839999999</v>
          </cell>
          <cell r="H991">
            <v>265.89220055999999</v>
          </cell>
          <cell r="I991">
            <v>1047.9280845599999</v>
          </cell>
          <cell r="J991">
            <v>157.18921268399998</v>
          </cell>
          <cell r="K991">
            <v>1205.1172972439999</v>
          </cell>
          <cell r="L991">
            <v>1446.1407566927999</v>
          </cell>
          <cell r="M991">
            <v>2370</v>
          </cell>
          <cell r="N991"/>
          <cell r="O991">
            <v>14.992721979621543</v>
          </cell>
        </row>
        <row r="992">
          <cell r="A992">
            <v>70000787</v>
          </cell>
          <cell r="B992" t="str">
            <v>Спектрометрическое исследование мебельной продукции</v>
          </cell>
          <cell r="C992">
            <v>3918</v>
          </cell>
          <cell r="D992">
            <v>4</v>
          </cell>
          <cell r="E992">
            <v>1489.5921599999999</v>
          </cell>
          <cell r="F992">
            <v>0</v>
          </cell>
          <cell r="G992">
            <v>1489.5921599999999</v>
          </cell>
          <cell r="H992">
            <v>506.4613344</v>
          </cell>
          <cell r="I992">
            <v>1996.0534943999999</v>
          </cell>
          <cell r="J992">
            <v>299.40802415999997</v>
          </cell>
          <cell r="K992">
            <v>2295.4615185599996</v>
          </cell>
          <cell r="L992">
            <v>2754.5538222719993</v>
          </cell>
          <cell r="M992">
            <v>4503</v>
          </cell>
          <cell r="N992"/>
          <cell r="O992">
            <v>14.931087289433384</v>
          </cell>
        </row>
        <row r="993">
          <cell r="A993">
            <v>70000761</v>
          </cell>
          <cell r="B993" t="str">
            <v>Измерение активности радона в пробе воды.</v>
          </cell>
          <cell r="C993">
            <v>2316</v>
          </cell>
          <cell r="D993">
            <v>2.5</v>
          </cell>
          <cell r="E993">
            <v>930.99509999999998</v>
          </cell>
          <cell r="F993">
            <v>0</v>
          </cell>
          <cell r="G993">
            <v>930.99509999999998</v>
          </cell>
          <cell r="H993">
            <v>316.53833400000002</v>
          </cell>
          <cell r="I993">
            <v>1247.5334339999999</v>
          </cell>
          <cell r="J993">
            <v>187.13001509999998</v>
          </cell>
          <cell r="K993">
            <v>1434.6634491</v>
          </cell>
          <cell r="L993">
            <v>1721.5961389199999</v>
          </cell>
          <cell r="M993">
            <v>2661</v>
          </cell>
          <cell r="N993"/>
          <cell r="O993">
            <v>14.896373056994818</v>
          </cell>
        </row>
        <row r="994">
          <cell r="A994" t="str">
            <v>Дозиметрический метод</v>
          </cell>
          <cell r="B994"/>
          <cell r="C994"/>
          <cell r="D994"/>
          <cell r="E994"/>
          <cell r="F994"/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/>
          <cell r="N994"/>
          <cell r="O994"/>
        </row>
        <row r="995">
          <cell r="A995">
            <v>70000750</v>
          </cell>
          <cell r="B995" t="str">
            <v>Измерение МАЭД гамма-излучения на местности, в здании (не менее 5 исследований)</v>
          </cell>
          <cell r="C995">
            <v>129</v>
          </cell>
          <cell r="D995">
            <v>0.5</v>
          </cell>
          <cell r="E995">
            <v>186.19901999999999</v>
          </cell>
          <cell r="F995">
            <v>0</v>
          </cell>
          <cell r="G995">
            <v>186.19901999999999</v>
          </cell>
          <cell r="H995">
            <v>63.3076668</v>
          </cell>
          <cell r="I995">
            <v>249.50668679999998</v>
          </cell>
          <cell r="J995">
            <v>37.426003019999996</v>
          </cell>
          <cell r="K995">
            <v>286.93268981999995</v>
          </cell>
          <cell r="L995">
            <v>344.31922778399991</v>
          </cell>
          <cell r="M995">
            <v>147</v>
          </cell>
          <cell r="N995"/>
          <cell r="O995">
            <v>13.953488372093023</v>
          </cell>
        </row>
        <row r="996">
          <cell r="A996">
            <v>70000751</v>
          </cell>
          <cell r="B996" t="str">
            <v>Измерение МАЭД гамма-и рентгеновского - излучения на радиологическом объекте (не менее 5 исследований)</v>
          </cell>
          <cell r="C996">
            <v>246</v>
          </cell>
          <cell r="D996">
            <v>0.5</v>
          </cell>
          <cell r="E996">
            <v>186.19901999999999</v>
          </cell>
          <cell r="F996">
            <v>0</v>
          </cell>
          <cell r="G996">
            <v>186.19901999999999</v>
          </cell>
          <cell r="H996">
            <v>63.3076668</v>
          </cell>
          <cell r="I996">
            <v>249.50668679999998</v>
          </cell>
          <cell r="J996">
            <v>37.426003019999996</v>
          </cell>
          <cell r="K996">
            <v>286.93268981999995</v>
          </cell>
          <cell r="L996">
            <v>344.31922778399991</v>
          </cell>
          <cell r="M996">
            <v>282</v>
          </cell>
          <cell r="N996"/>
          <cell r="O996">
            <v>14.634146341463413</v>
          </cell>
        </row>
        <row r="997">
          <cell r="A997">
            <v>70000752</v>
          </cell>
          <cell r="B997" t="str">
            <v>Измерение плотности потока альфа-,бета-частиц, МД нейтронного излучения</v>
          </cell>
          <cell r="C997">
            <v>276</v>
          </cell>
          <cell r="D997">
            <v>0.5</v>
          </cell>
          <cell r="E997">
            <v>186.19901999999999</v>
          </cell>
          <cell r="F997">
            <v>0</v>
          </cell>
          <cell r="G997">
            <v>186.19901999999999</v>
          </cell>
          <cell r="H997">
            <v>63.3076668</v>
          </cell>
          <cell r="I997">
            <v>249.50668679999998</v>
          </cell>
          <cell r="J997">
            <v>37.426003019999996</v>
          </cell>
          <cell r="K997">
            <v>286.93268981999995</v>
          </cell>
          <cell r="L997">
            <v>344.31922778399991</v>
          </cell>
          <cell r="M997">
            <v>315</v>
          </cell>
          <cell r="N997"/>
          <cell r="O997">
            <v>14.130434782608695</v>
          </cell>
        </row>
        <row r="998">
          <cell r="A998">
            <v>70000041</v>
          </cell>
          <cell r="B998" t="str">
            <v>Радиационный контроль партии черного металлолома массой до 25 тонн, загруженного в транспортное средство</v>
          </cell>
          <cell r="C998">
            <v>1758</v>
          </cell>
          <cell r="D998">
            <v>3.5</v>
          </cell>
          <cell r="E998">
            <v>1303.3931399999999</v>
          </cell>
          <cell r="F998">
            <v>0</v>
          </cell>
          <cell r="G998">
            <v>1303.3931399999999</v>
          </cell>
          <cell r="H998">
            <v>443.15366760000001</v>
          </cell>
          <cell r="I998">
            <v>1746.5468076</v>
          </cell>
          <cell r="J998">
            <v>261.98202113999997</v>
          </cell>
          <cell r="K998">
            <v>2008.5288287399999</v>
          </cell>
          <cell r="L998">
            <v>2410.2345944879999</v>
          </cell>
          <cell r="M998">
            <v>2019</v>
          </cell>
          <cell r="N998"/>
          <cell r="O998">
            <v>14.846416382252558</v>
          </cell>
        </row>
        <row r="999">
          <cell r="A999">
            <v>70000042</v>
          </cell>
          <cell r="B999" t="str">
            <v>Радиационный контроль партии черного металлолома массой от 25 тонн, загруженное в транспотрное средство</v>
          </cell>
          <cell r="C999">
            <v>1821</v>
          </cell>
          <cell r="D999">
            <v>5</v>
          </cell>
          <cell r="E999">
            <v>1861.9902</v>
          </cell>
          <cell r="F999">
            <v>0</v>
          </cell>
          <cell r="G999">
            <v>1861.9902</v>
          </cell>
          <cell r="H999">
            <v>633.07666800000004</v>
          </cell>
          <cell r="I999">
            <v>2495.0668679999999</v>
          </cell>
          <cell r="J999">
            <v>374.26003019999996</v>
          </cell>
          <cell r="K999">
            <v>2869.3268982</v>
          </cell>
          <cell r="L999">
            <v>3443.1922778399999</v>
          </cell>
          <cell r="M999">
            <v>2094</v>
          </cell>
          <cell r="N999"/>
          <cell r="O999">
            <v>14.991762767710048</v>
          </cell>
        </row>
        <row r="1000">
          <cell r="A1000">
            <v>70000043</v>
          </cell>
          <cell r="B1000" t="str">
            <v>Радиационный контроль партии цветного металлолома массой до 25 тонн, загруженного в транспортное средство</v>
          </cell>
          <cell r="C1000">
            <v>2523</v>
          </cell>
          <cell r="D1000">
            <v>4.5</v>
          </cell>
          <cell r="E1000">
            <v>1675.7911799999999</v>
          </cell>
          <cell r="F1000">
            <v>0</v>
          </cell>
          <cell r="G1000">
            <v>1675.7911799999999</v>
          </cell>
          <cell r="H1000">
            <v>569.76900120000005</v>
          </cell>
          <cell r="I1000">
            <v>2245.5601812</v>
          </cell>
          <cell r="J1000">
            <v>336.83402717999996</v>
          </cell>
          <cell r="K1000">
            <v>2582.3942083799998</v>
          </cell>
          <cell r="L1000">
            <v>3098.8730500559996</v>
          </cell>
          <cell r="M1000">
            <v>2901</v>
          </cell>
          <cell r="N1000"/>
          <cell r="O1000">
            <v>14.982164090368608</v>
          </cell>
        </row>
        <row r="1001">
          <cell r="A1001">
            <v>70000044</v>
          </cell>
          <cell r="B1001" t="str">
            <v>Радиационный контроль партии цветного металлолома массой от 25 тонн, загруженного в транспортное средство</v>
          </cell>
          <cell r="C1001">
            <v>4560</v>
          </cell>
          <cell r="D1001">
            <v>11</v>
          </cell>
          <cell r="E1001">
            <v>4096.3784399999995</v>
          </cell>
          <cell r="F1001">
            <v>0</v>
          </cell>
          <cell r="G1001">
            <v>4096.3784399999995</v>
          </cell>
          <cell r="H1001">
            <v>1392.7686695999998</v>
          </cell>
          <cell r="I1001">
            <v>5489.1471095999996</v>
          </cell>
          <cell r="J1001">
            <v>823.37206643999991</v>
          </cell>
          <cell r="K1001">
            <v>6312.5191760399994</v>
          </cell>
          <cell r="L1001">
            <v>7575.0230112479985</v>
          </cell>
          <cell r="M1001">
            <v>5244</v>
          </cell>
          <cell r="N1001"/>
          <cell r="O1001">
            <v>15</v>
          </cell>
        </row>
        <row r="1002">
          <cell r="A1002">
            <v>70000045</v>
          </cell>
          <cell r="B1002" t="str">
            <v>Радиационный контроль черного металла в штабелях для партий до 25 тонн</v>
          </cell>
          <cell r="C1002">
            <v>1758</v>
          </cell>
          <cell r="D1002">
            <v>4.5</v>
          </cell>
          <cell r="E1002">
            <v>1675.7911799999999</v>
          </cell>
          <cell r="F1002">
            <v>0</v>
          </cell>
          <cell r="G1002">
            <v>1675.7911799999999</v>
          </cell>
          <cell r="H1002">
            <v>569.76900120000005</v>
          </cell>
          <cell r="I1002">
            <v>2245.5601812</v>
          </cell>
          <cell r="J1002">
            <v>336.83402717999996</v>
          </cell>
          <cell r="K1002">
            <v>2582.3942083799998</v>
          </cell>
          <cell r="L1002">
            <v>3098.8730500559996</v>
          </cell>
          <cell r="M1002">
            <v>2019</v>
          </cell>
          <cell r="N1002"/>
          <cell r="O1002">
            <v>14.846416382252558</v>
          </cell>
        </row>
        <row r="1003">
          <cell r="A1003">
            <v>70000046</v>
          </cell>
          <cell r="B1003" t="str">
            <v>Радиационный контроль цветного металла в штабелях для партий до 25 тонн</v>
          </cell>
          <cell r="C1003">
            <v>2523</v>
          </cell>
          <cell r="D1003">
            <v>5.5</v>
          </cell>
          <cell r="E1003">
            <v>2048.1892199999998</v>
          </cell>
          <cell r="F1003">
            <v>0</v>
          </cell>
          <cell r="G1003">
            <v>2048.1892199999998</v>
          </cell>
          <cell r="H1003">
            <v>696.38433479999992</v>
          </cell>
          <cell r="I1003">
            <v>2744.5735547999998</v>
          </cell>
          <cell r="J1003">
            <v>411.68603321999996</v>
          </cell>
          <cell r="K1003">
            <v>3156.2595880199997</v>
          </cell>
          <cell r="L1003">
            <v>3787.5115056239993</v>
          </cell>
          <cell r="M1003">
            <v>2901</v>
          </cell>
          <cell r="N1003"/>
          <cell r="O1003">
            <v>14.982164090368608</v>
          </cell>
        </row>
        <row r="1004">
          <cell r="A1004">
            <v>70000047</v>
          </cell>
          <cell r="B1004" t="str">
            <v>Радиационный контроль черного металла в штабелях для партий от 25 тонн</v>
          </cell>
          <cell r="C1004">
            <v>1821</v>
          </cell>
          <cell r="D1004">
            <v>5</v>
          </cell>
          <cell r="E1004">
            <v>1861.9902</v>
          </cell>
          <cell r="F1004">
            <v>0</v>
          </cell>
          <cell r="G1004">
            <v>1861.9902</v>
          </cell>
          <cell r="H1004">
            <v>633.07666800000004</v>
          </cell>
          <cell r="I1004">
            <v>2495.0668679999999</v>
          </cell>
          <cell r="J1004">
            <v>374.26003019999996</v>
          </cell>
          <cell r="K1004">
            <v>2869.3268982</v>
          </cell>
          <cell r="L1004">
            <v>3443.1922778399999</v>
          </cell>
          <cell r="M1004">
            <v>2094</v>
          </cell>
          <cell r="N1004"/>
          <cell r="O1004">
            <v>14.991762767710048</v>
          </cell>
        </row>
        <row r="1005">
          <cell r="A1005">
            <v>70000048</v>
          </cell>
          <cell r="B1005" t="str">
            <v>Радиационный контроль цветного металла в штабелях для партий от 25 тонн</v>
          </cell>
          <cell r="C1005">
            <v>4560</v>
          </cell>
          <cell r="D1005">
            <v>6.5</v>
          </cell>
          <cell r="E1005">
            <v>2420.5872599999998</v>
          </cell>
          <cell r="F1005">
            <v>0</v>
          </cell>
          <cell r="G1005">
            <v>2420.5872599999998</v>
          </cell>
          <cell r="H1005">
            <v>822.99966840000002</v>
          </cell>
          <cell r="I1005">
            <v>3243.5869284</v>
          </cell>
          <cell r="J1005">
            <v>486.53803926000001</v>
          </cell>
          <cell r="K1005">
            <v>3730.12496766</v>
          </cell>
          <cell r="L1005">
            <v>4476.1499611919999</v>
          </cell>
          <cell r="M1005">
            <v>5244</v>
          </cell>
          <cell r="N1005"/>
          <cell r="O1005">
            <v>15</v>
          </cell>
        </row>
        <row r="1006">
          <cell r="A1006">
            <v>70000103</v>
          </cell>
          <cell r="B1006" t="str">
            <v>Передвижной (палатный) рентгеновский аппарат. Дозиметрический контроль рабочих мест</v>
          </cell>
          <cell r="C1006">
            <v>1725</v>
          </cell>
          <cell r="D1006">
            <v>2.5</v>
          </cell>
          <cell r="E1006">
            <v>930.99509999999998</v>
          </cell>
          <cell r="F1006">
            <v>112.24</v>
          </cell>
          <cell r="G1006">
            <v>1043.2350999999999</v>
          </cell>
          <cell r="H1006">
            <v>354.69993399999998</v>
          </cell>
          <cell r="I1006">
            <v>1397.9350339999999</v>
          </cell>
          <cell r="J1006">
            <v>209.69025509999997</v>
          </cell>
          <cell r="K1006">
            <v>1607.6252890999999</v>
          </cell>
          <cell r="L1006">
            <v>1929.1503469199997</v>
          </cell>
          <cell r="M1006">
            <v>1983</v>
          </cell>
          <cell r="N1006"/>
          <cell r="O1006">
            <v>14.956521739130435</v>
          </cell>
        </row>
        <row r="1007">
          <cell r="A1007">
            <v>70000104</v>
          </cell>
          <cell r="B1007" t="str">
            <v>Маммограф, дентальный аппарат. Дозиметрический контроль рабочих мест, смежных помещений, территорий</v>
          </cell>
          <cell r="C1007">
            <v>7416</v>
          </cell>
          <cell r="D1007">
            <v>4</v>
          </cell>
          <cell r="E1007">
            <v>1489.5921599999999</v>
          </cell>
          <cell r="F1007">
            <v>182.18</v>
          </cell>
          <cell r="G1007">
            <v>1671.77216</v>
          </cell>
          <cell r="H1007">
            <v>568.40253440000004</v>
          </cell>
          <cell r="I1007">
            <v>2240.1746944000001</v>
          </cell>
          <cell r="J1007">
            <v>336.02620416000002</v>
          </cell>
          <cell r="K1007">
            <v>2576.20089856</v>
          </cell>
          <cell r="L1007">
            <v>3091.4410782720001</v>
          </cell>
          <cell r="M1007">
            <v>8526</v>
          </cell>
          <cell r="N1007"/>
          <cell r="O1007">
            <v>14.967637540453074</v>
          </cell>
        </row>
        <row r="1008">
          <cell r="A1008">
            <v>70000105</v>
          </cell>
          <cell r="B1008" t="str">
            <v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v>
          </cell>
          <cell r="C1008">
            <v>8388</v>
          </cell>
          <cell r="D1008">
            <v>6</v>
          </cell>
          <cell r="E1008">
            <v>2234.3882399999998</v>
          </cell>
          <cell r="F1008">
            <v>268.92</v>
          </cell>
          <cell r="G1008">
            <v>2503.3082399999998</v>
          </cell>
          <cell r="H1008">
            <v>851.12480159999996</v>
          </cell>
          <cell r="I1008">
            <v>3354.4330415999998</v>
          </cell>
          <cell r="J1008">
            <v>503.16495623999992</v>
          </cell>
          <cell r="K1008">
            <v>3857.5979978399996</v>
          </cell>
          <cell r="L1008">
            <v>4629.1175974079997</v>
          </cell>
          <cell r="M1008">
            <v>9645</v>
          </cell>
          <cell r="N1008"/>
          <cell r="O1008">
            <v>14.985693848354792</v>
          </cell>
        </row>
        <row r="1009">
          <cell r="A1009">
            <v>70000106</v>
          </cell>
          <cell r="B1009" t="str">
            <v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v>
          </cell>
          <cell r="C1009">
            <v>17766</v>
          </cell>
          <cell r="D1009">
            <v>8</v>
          </cell>
          <cell r="E1009">
            <v>2979.1843199999998</v>
          </cell>
          <cell r="F1009">
            <v>352.94</v>
          </cell>
          <cell r="G1009">
            <v>3332.1243199999999</v>
          </cell>
          <cell r="H1009">
            <v>1132.9222688</v>
          </cell>
          <cell r="I1009">
            <v>4465.0465887999999</v>
          </cell>
          <cell r="J1009">
            <v>669.75698832</v>
          </cell>
          <cell r="K1009">
            <v>5134.8035771200002</v>
          </cell>
          <cell r="L1009">
            <v>6161.7642925440005</v>
          </cell>
          <cell r="M1009">
            <v>20430</v>
          </cell>
          <cell r="N1009"/>
          <cell r="O1009">
            <v>14.994934143870314</v>
          </cell>
        </row>
        <row r="1010">
          <cell r="A1010">
            <v>70000107</v>
          </cell>
          <cell r="B1010" t="str">
            <v>КТ, ангиограф (с-дуга), остеоденситометр. Дозиметрический контроль рабочих мест, смежных помещений, территорий</v>
          </cell>
          <cell r="C1010">
            <v>8970</v>
          </cell>
          <cell r="D1010">
            <v>8</v>
          </cell>
          <cell r="E1010">
            <v>2979.1843199999998</v>
          </cell>
          <cell r="F1010">
            <v>376.45</v>
          </cell>
          <cell r="G1010">
            <v>3355.6343199999997</v>
          </cell>
          <cell r="H1010">
            <v>1140.9156688</v>
          </cell>
          <cell r="I1010">
            <v>4496.5499887999995</v>
          </cell>
          <cell r="J1010">
            <v>674.48249831999988</v>
          </cell>
          <cell r="K1010">
            <v>5171.0324871199991</v>
          </cell>
          <cell r="L1010">
            <v>6205.2389845439984</v>
          </cell>
          <cell r="M1010">
            <v>10314</v>
          </cell>
          <cell r="N1010"/>
          <cell r="O1010">
            <v>14.983277591973243</v>
          </cell>
        </row>
        <row r="1011">
          <cell r="A1011">
            <v>70000108</v>
          </cell>
          <cell r="B1011" t="str">
            <v>Гамма - терапевтический аппарат, ускоритель.. Дозиметрический контроль рабочих мест, смежных помещений, территорий</v>
          </cell>
          <cell r="C1011">
            <v>17835</v>
          </cell>
          <cell r="D1011">
            <v>8</v>
          </cell>
          <cell r="E1011">
            <v>2979.1843199999998</v>
          </cell>
          <cell r="F1011">
            <v>379.42</v>
          </cell>
          <cell r="G1011">
            <v>3358.6043199999999</v>
          </cell>
          <cell r="H1011">
            <v>1141.9254688000001</v>
          </cell>
          <cell r="I1011">
            <v>4500.5297888000005</v>
          </cell>
          <cell r="J1011">
            <v>675.07946832000005</v>
          </cell>
          <cell r="K1011">
            <v>5175.6092571200006</v>
          </cell>
          <cell r="L1011">
            <v>6210.7311085440006</v>
          </cell>
          <cell r="M1011">
            <v>20508</v>
          </cell>
          <cell r="N1011"/>
          <cell r="O1011">
            <v>14.987384356602188</v>
          </cell>
        </row>
        <row r="1012">
          <cell r="A1012">
            <v>70000109</v>
          </cell>
          <cell r="B1012" t="str">
            <v>Лучевые досмотровые установки (РУДБТ, ИДК, НЛДУ)</v>
          </cell>
          <cell r="C1012">
            <v>17250</v>
          </cell>
          <cell r="D1012">
            <v>8</v>
          </cell>
          <cell r="E1012">
            <v>2979.1843199999998</v>
          </cell>
          <cell r="F1012">
            <v>323.74</v>
          </cell>
          <cell r="G1012">
            <v>3302.9243200000001</v>
          </cell>
          <cell r="H1012">
            <v>1122.9942688000001</v>
          </cell>
          <cell r="I1012">
            <v>4425.9185888000002</v>
          </cell>
          <cell r="J1012">
            <v>663.88778832000003</v>
          </cell>
          <cell r="K1012">
            <v>5089.8063771200004</v>
          </cell>
          <cell r="L1012">
            <v>6107.7676525440002</v>
          </cell>
          <cell r="M1012">
            <v>19836</v>
          </cell>
          <cell r="N1012"/>
          <cell r="O1012">
            <v>14.991304347826087</v>
          </cell>
        </row>
        <row r="1013">
          <cell r="A1013" t="str">
            <v>Термолюминесцентный метод</v>
          </cell>
          <cell r="B1013"/>
          <cell r="C1013"/>
          <cell r="D1013"/>
          <cell r="E1013"/>
          <cell r="F1013"/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/>
          <cell r="N1013"/>
          <cell r="O1013"/>
        </row>
        <row r="1014">
          <cell r="A1014">
            <v>70000749</v>
          </cell>
          <cell r="B1014" t="str">
            <v>Годовое обслуживание ИДК (1 дозиметр)</v>
          </cell>
          <cell r="C1014">
            <v>2700</v>
          </cell>
          <cell r="D1014">
            <v>3</v>
          </cell>
          <cell r="E1014">
            <v>1117.1941199999999</v>
          </cell>
          <cell r="F1014">
            <v>487.2</v>
          </cell>
          <cell r="G1014">
            <v>1604.3941199999999</v>
          </cell>
          <cell r="H1014">
            <v>545.49400079999998</v>
          </cell>
          <cell r="I1014">
            <v>2149.8881207999998</v>
          </cell>
          <cell r="J1014">
            <v>322.48321811999995</v>
          </cell>
          <cell r="K1014">
            <v>2472.3713389199997</v>
          </cell>
          <cell r="L1014">
            <v>2966.8456067039997</v>
          </cell>
          <cell r="M1014">
            <v>3096</v>
          </cell>
          <cell r="N1014"/>
          <cell r="O1014">
            <v>14.666666666666666</v>
          </cell>
        </row>
        <row r="1015">
          <cell r="A1015">
            <v>70000777</v>
          </cell>
          <cell r="B1015" t="str">
            <v>Квартальное обслуживание ИДК (1 дозиметр)</v>
          </cell>
          <cell r="C1015">
            <v>675</v>
          </cell>
          <cell r="D1015">
            <v>0.75</v>
          </cell>
          <cell r="E1015">
            <v>279.29852999999997</v>
          </cell>
          <cell r="F1015">
            <v>487.2</v>
          </cell>
          <cell r="G1015">
            <v>766.49852999999996</v>
          </cell>
          <cell r="H1015">
            <v>260.60950020000001</v>
          </cell>
          <cell r="I1015">
            <v>1027.1080302</v>
          </cell>
          <cell r="J1015">
            <v>154.06620452999999</v>
          </cell>
          <cell r="K1015">
            <v>1181.1742347300001</v>
          </cell>
          <cell r="L1015">
            <v>1417.4090816760001</v>
          </cell>
          <cell r="M1015">
            <v>774</v>
          </cell>
          <cell r="N1015"/>
          <cell r="O1015">
            <v>14.666666666666666</v>
          </cell>
        </row>
        <row r="1016">
          <cell r="A1016" t="str">
            <v>Радонометрический метод</v>
          </cell>
          <cell r="B1016"/>
          <cell r="C1016"/>
          <cell r="D1016"/>
          <cell r="E1016"/>
          <cell r="F1016"/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/>
          <cell r="N1016"/>
          <cell r="O1016"/>
        </row>
        <row r="1017">
          <cell r="A1017">
            <v>70000760</v>
          </cell>
          <cell r="B1017" t="str">
            <v>Измерение активности изотопов радона в воздухе помещений</v>
          </cell>
          <cell r="C1017">
            <v>744</v>
          </cell>
          <cell r="D1017">
            <v>1.2</v>
          </cell>
          <cell r="E1017">
            <v>446.87764800000002</v>
          </cell>
          <cell r="F1017">
            <v>0</v>
          </cell>
          <cell r="G1017">
            <v>446.87764800000002</v>
          </cell>
          <cell r="H1017">
            <v>151.93840032000003</v>
          </cell>
          <cell r="I1017">
            <v>598.81604832000005</v>
          </cell>
          <cell r="J1017">
            <v>89.822407248000005</v>
          </cell>
          <cell r="K1017">
            <v>688.63845556800004</v>
          </cell>
          <cell r="L1017">
            <v>826.36614668160007</v>
          </cell>
          <cell r="M1017">
            <v>855</v>
          </cell>
          <cell r="N1017"/>
          <cell r="O1017">
            <v>14.919354838709678</v>
          </cell>
        </row>
        <row r="1018">
          <cell r="A1018">
            <v>70000762</v>
          </cell>
          <cell r="B1018" t="str">
            <v>Измерение плотности потока радона с поверхности грунта</v>
          </cell>
          <cell r="C1018">
            <v>993</v>
          </cell>
          <cell r="D1018">
            <v>3</v>
          </cell>
          <cell r="E1018">
            <v>1117.1941199999999</v>
          </cell>
          <cell r="F1018">
            <v>0</v>
          </cell>
          <cell r="G1018">
            <v>1117.1941199999999</v>
          </cell>
          <cell r="H1018">
            <v>379.84600080000001</v>
          </cell>
          <cell r="I1018">
            <v>1497.0401207999998</v>
          </cell>
          <cell r="J1018">
            <v>224.55601811999998</v>
          </cell>
          <cell r="K1018">
            <v>1721.5961389199997</v>
          </cell>
          <cell r="L1018">
            <v>2065.9153667039996</v>
          </cell>
          <cell r="M1018">
            <v>1140</v>
          </cell>
          <cell r="N1018"/>
          <cell r="O1018">
            <v>14.803625377643503</v>
          </cell>
        </row>
        <row r="1019">
          <cell r="A1019" t="str">
            <v>Радиометрический метод</v>
          </cell>
          <cell r="B1019"/>
          <cell r="C1019"/>
          <cell r="D1019"/>
          <cell r="E1019"/>
          <cell r="F1019"/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/>
          <cell r="N1019"/>
          <cell r="O1019"/>
        </row>
        <row r="1020">
          <cell r="A1020">
            <v>70000754</v>
          </cell>
          <cell r="B1020" t="str">
            <v>Определение общей альфа- и бета- активности в пробе питьевой воды, воды поверхностных водоемов</v>
          </cell>
          <cell r="C1020">
            <v>2952</v>
          </cell>
          <cell r="D1020">
            <v>20.66</v>
          </cell>
          <cell r="E1020">
            <v>7693.7435063999992</v>
          </cell>
          <cell r="F1020">
            <v>7.76</v>
          </cell>
          <cell r="G1020">
            <v>7701.5035063999994</v>
          </cell>
          <cell r="H1020">
            <v>2618.5111921759999</v>
          </cell>
          <cell r="I1020">
            <v>10320.014698576</v>
          </cell>
          <cell r="J1020">
            <v>1548.0022047863999</v>
          </cell>
          <cell r="K1020">
            <v>11868.016903362401</v>
          </cell>
          <cell r="L1020">
            <v>14241.62028403488</v>
          </cell>
          <cell r="M1020">
            <v>3393</v>
          </cell>
          <cell r="N1020"/>
          <cell r="O1020">
            <v>14.939024390243901</v>
          </cell>
        </row>
        <row r="1021">
          <cell r="A1021" t="str">
            <v>Прочие услуги</v>
          </cell>
          <cell r="B1021"/>
          <cell r="C1021"/>
          <cell r="D1021"/>
          <cell r="E1021"/>
          <cell r="F1021"/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/>
          <cell r="N1021"/>
          <cell r="O1021"/>
        </row>
        <row r="1022">
          <cell r="A1022">
            <v>70000125</v>
          </cell>
          <cell r="B1022" t="str">
            <v>Возмещение за порчу и утерю дозиметра термолюминесцентного</v>
          </cell>
          <cell r="C1022">
            <v>7065</v>
          </cell>
          <cell r="D1022">
            <v>0</v>
          </cell>
          <cell r="E1022">
            <v>0</v>
          </cell>
          <cell r="F1022">
            <v>3290</v>
          </cell>
          <cell r="G1022">
            <v>3290</v>
          </cell>
          <cell r="H1022">
            <v>1118.6000000000001</v>
          </cell>
          <cell r="I1022">
            <v>4408.6000000000004</v>
          </cell>
          <cell r="J1022">
            <v>661.29000000000008</v>
          </cell>
          <cell r="K1022">
            <v>5069.8900000000003</v>
          </cell>
          <cell r="L1022">
            <v>6083.8680000000004</v>
          </cell>
          <cell r="M1022">
            <v>8124</v>
          </cell>
          <cell r="N1022"/>
          <cell r="O1022">
            <v>14.989384288747345</v>
          </cell>
        </row>
        <row r="1023">
          <cell r="A1023">
            <v>70000789</v>
          </cell>
          <cell r="B1023" t="str">
            <v>Оформление картограммы земельного участка</v>
          </cell>
          <cell r="C1023">
            <v>1875</v>
          </cell>
          <cell r="D1023">
            <v>2.5</v>
          </cell>
          <cell r="E1023">
            <v>930.99509999999998</v>
          </cell>
          <cell r="F1023">
            <v>0</v>
          </cell>
          <cell r="G1023">
            <v>930.99509999999998</v>
          </cell>
          <cell r="H1023">
            <v>316.53833400000002</v>
          </cell>
          <cell r="I1023">
            <v>1247.5334339999999</v>
          </cell>
          <cell r="J1023">
            <v>187.13001509999998</v>
          </cell>
          <cell r="K1023">
            <v>1434.6634491</v>
          </cell>
          <cell r="L1023">
            <v>1721.5961389199999</v>
          </cell>
          <cell r="M1023">
            <v>2154</v>
          </cell>
          <cell r="N1023"/>
          <cell r="O1023">
            <v>14.879999999999999</v>
          </cell>
        </row>
        <row r="1024">
          <cell r="A1024">
            <v>70000096</v>
          </cell>
          <cell r="B1024" t="str">
            <v>Подготовка отчета 1-ДОЗ персонала (до 10 чел.)</v>
          </cell>
          <cell r="C1024">
            <v>1980</v>
          </cell>
          <cell r="D1024">
            <v>5</v>
          </cell>
          <cell r="E1024">
            <v>1861.9902</v>
          </cell>
          <cell r="F1024">
            <v>0</v>
          </cell>
          <cell r="G1024">
            <v>1861.9902</v>
          </cell>
          <cell r="H1024">
            <v>633.07666800000004</v>
          </cell>
          <cell r="I1024">
            <v>2495.0668679999999</v>
          </cell>
          <cell r="J1024">
            <v>374.26003019999996</v>
          </cell>
          <cell r="K1024">
            <v>2869.3268982</v>
          </cell>
          <cell r="L1024">
            <v>3443.1922778399999</v>
          </cell>
          <cell r="M1024">
            <v>2277</v>
          </cell>
          <cell r="N1024"/>
          <cell r="O1024">
            <v>15</v>
          </cell>
        </row>
        <row r="1025">
          <cell r="A1025">
            <v>70000097</v>
          </cell>
          <cell r="B1025" t="str">
            <v>Подготовка отчета 1-ДОЗ персонала (более 10 чел.)</v>
          </cell>
          <cell r="C1025">
            <v>3174</v>
          </cell>
          <cell r="D1025">
            <v>8</v>
          </cell>
          <cell r="E1025">
            <v>2979.1843199999998</v>
          </cell>
          <cell r="F1025">
            <v>0</v>
          </cell>
          <cell r="G1025">
            <v>2979.1843199999998</v>
          </cell>
          <cell r="H1025">
            <v>1012.9226688</v>
          </cell>
          <cell r="I1025">
            <v>3992.1069887999997</v>
          </cell>
          <cell r="J1025">
            <v>598.81604831999994</v>
          </cell>
          <cell r="K1025">
            <v>4590.9230371199992</v>
          </cell>
          <cell r="L1025">
            <v>5509.1076445439985</v>
          </cell>
          <cell r="M1025">
            <v>3648</v>
          </cell>
          <cell r="N1025"/>
          <cell r="O1025">
            <v>14.933837429111533</v>
          </cell>
        </row>
        <row r="1026">
          <cell r="A1026" t="str">
            <v>Лаборатория неионизирующих излучений</v>
          </cell>
          <cell r="B1026"/>
          <cell r="C1026"/>
          <cell r="D1026"/>
          <cell r="E1026"/>
          <cell r="F1026"/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/>
          <cell r="N1026"/>
          <cell r="O1026">
            <v>14.759684554667842</v>
          </cell>
        </row>
        <row r="1027">
          <cell r="A1027">
            <v>90000602</v>
          </cell>
          <cell r="B1027" t="str">
            <v>Измерение интенсивности ИК-излучения</v>
          </cell>
          <cell r="C1027">
            <v>633</v>
          </cell>
          <cell r="D1027">
            <v>1.5</v>
          </cell>
          <cell r="E1027">
            <v>558.59705999999994</v>
          </cell>
          <cell r="F1027">
            <v>45.08</v>
          </cell>
          <cell r="G1027">
            <v>603.67705999999998</v>
          </cell>
          <cell r="H1027">
            <v>205.25020040000001</v>
          </cell>
          <cell r="I1027">
            <v>808.92726040000002</v>
          </cell>
          <cell r="J1027">
            <v>121.33908905999999</v>
          </cell>
          <cell r="K1027">
            <v>930.26634946000001</v>
          </cell>
          <cell r="L1027">
            <v>1116.319619352</v>
          </cell>
          <cell r="M1027">
            <v>726</v>
          </cell>
          <cell r="N1027"/>
          <cell r="O1027">
            <v>14.691943127962084</v>
          </cell>
        </row>
        <row r="1028">
          <cell r="A1028">
            <v>90000603</v>
          </cell>
          <cell r="B1028" t="str">
            <v>Измерение эквивалентного уровня  шума (непостоянный)</v>
          </cell>
          <cell r="C1028">
            <v>1185</v>
          </cell>
          <cell r="D1028">
            <v>2</v>
          </cell>
          <cell r="E1028">
            <v>744.79607999999996</v>
          </cell>
          <cell r="F1028">
            <v>157.21</v>
          </cell>
          <cell r="G1028">
            <v>902.00608</v>
          </cell>
          <cell r="H1028">
            <v>306.68206720000001</v>
          </cell>
          <cell r="I1028">
            <v>1208.6881472</v>
          </cell>
          <cell r="J1028">
            <v>181.30322207999998</v>
          </cell>
          <cell r="K1028">
            <v>1389.9913692800001</v>
          </cell>
          <cell r="L1028">
            <v>1667.989643136</v>
          </cell>
          <cell r="M1028">
            <v>1362</v>
          </cell>
          <cell r="N1028"/>
          <cell r="O1028">
            <v>14.936708860759493</v>
          </cell>
        </row>
        <row r="1029">
          <cell r="A1029">
            <v>90000102</v>
          </cell>
          <cell r="B1029" t="str">
            <v>Измерение общей вибрации</v>
          </cell>
          <cell r="C1029">
            <v>1185</v>
          </cell>
          <cell r="D1029">
            <v>2</v>
          </cell>
          <cell r="E1029">
            <v>744.79607999999996</v>
          </cell>
          <cell r="F1029">
            <v>156.72</v>
          </cell>
          <cell r="G1029">
            <v>901.51607999999999</v>
          </cell>
          <cell r="H1029">
            <v>306.51546720000005</v>
          </cell>
          <cell r="I1029">
            <v>1208.0315472</v>
          </cell>
          <cell r="J1029">
            <v>181.20473207999999</v>
          </cell>
          <cell r="K1029">
            <v>1389.23627928</v>
          </cell>
          <cell r="L1029">
            <v>1667.0835351359999</v>
          </cell>
          <cell r="M1029">
            <v>1362</v>
          </cell>
          <cell r="N1029"/>
          <cell r="O1029">
            <v>14.936708860759493</v>
          </cell>
        </row>
        <row r="1030">
          <cell r="A1030">
            <v>90000606</v>
          </cell>
          <cell r="B1030" t="str">
            <v>Измерение лазерного излучения</v>
          </cell>
          <cell r="C1030">
            <v>3015</v>
          </cell>
          <cell r="D1030">
            <v>1.5</v>
          </cell>
          <cell r="E1030">
            <v>558.59705999999994</v>
          </cell>
          <cell r="F1030">
            <v>715.25</v>
          </cell>
          <cell r="G1030">
            <v>1273.8470600000001</v>
          </cell>
          <cell r="H1030">
            <v>433.10800040000004</v>
          </cell>
          <cell r="I1030">
            <v>1706.9550604000001</v>
          </cell>
          <cell r="J1030">
            <v>256.04325906000003</v>
          </cell>
          <cell r="K1030">
            <v>1962.9983194600002</v>
          </cell>
          <cell r="L1030">
            <v>2355.597983352</v>
          </cell>
          <cell r="M1030">
            <v>3465</v>
          </cell>
          <cell r="N1030"/>
          <cell r="O1030">
            <v>14.925373134328357</v>
          </cell>
        </row>
        <row r="1031">
          <cell r="A1031">
            <v>90000607</v>
          </cell>
          <cell r="B1031" t="str">
            <v>Измерение воздушного ультразвука</v>
          </cell>
          <cell r="C1031">
            <v>987</v>
          </cell>
          <cell r="D1031">
            <v>2</v>
          </cell>
          <cell r="E1031">
            <v>744.79607999999996</v>
          </cell>
          <cell r="F1031">
            <v>0</v>
          </cell>
          <cell r="G1031">
            <v>744.79607999999996</v>
          </cell>
          <cell r="H1031">
            <v>253.2306672</v>
          </cell>
          <cell r="I1031">
            <v>998.02674719999993</v>
          </cell>
          <cell r="J1031">
            <v>149.70401207999998</v>
          </cell>
          <cell r="K1031">
            <v>1147.7307592799998</v>
          </cell>
          <cell r="L1031">
            <v>1377.2769111359996</v>
          </cell>
          <cell r="M1031">
            <v>1134</v>
          </cell>
          <cell r="N1031"/>
          <cell r="O1031">
            <v>14.893617021276595</v>
          </cell>
        </row>
        <row r="1032">
          <cell r="A1032">
            <v>90000609</v>
          </cell>
          <cell r="B1032" t="str">
            <v>Измерение освещенности рабочих мест</v>
          </cell>
          <cell r="C1032">
            <v>165</v>
          </cell>
          <cell r="D1032">
            <v>1</v>
          </cell>
          <cell r="E1032">
            <v>372.39803999999998</v>
          </cell>
          <cell r="F1032">
            <v>15.25</v>
          </cell>
          <cell r="G1032">
            <v>387.64803999999998</v>
          </cell>
          <cell r="H1032">
            <v>131.80033360000002</v>
          </cell>
          <cell r="I1032">
            <v>519.44837359999997</v>
          </cell>
          <cell r="J1032">
            <v>77.917256039999998</v>
          </cell>
          <cell r="K1032">
            <v>597.36562963999995</v>
          </cell>
          <cell r="L1032">
            <v>716.8387555679999</v>
          </cell>
          <cell r="M1032">
            <v>189</v>
          </cell>
          <cell r="N1032"/>
          <cell r="O1032">
            <v>14.545454545454545</v>
          </cell>
        </row>
        <row r="1033">
          <cell r="A1033">
            <v>90000617</v>
          </cell>
          <cell r="B1033" t="str">
            <v>Измерение уровней искусственной освещенности (за пределами регламентированного рабочего дня)</v>
          </cell>
          <cell r="C1033">
            <v>246</v>
          </cell>
          <cell r="D1033">
            <v>1</v>
          </cell>
          <cell r="E1033">
            <v>372.39803999999998</v>
          </cell>
          <cell r="F1033">
            <v>0</v>
          </cell>
          <cell r="G1033">
            <v>372.39803999999998</v>
          </cell>
          <cell r="H1033">
            <v>126.6153336</v>
          </cell>
          <cell r="I1033">
            <v>499.01337359999997</v>
          </cell>
          <cell r="J1033">
            <v>74.852006039999992</v>
          </cell>
          <cell r="K1033">
            <v>573.8653796399999</v>
          </cell>
          <cell r="L1033">
            <v>688.63845556799981</v>
          </cell>
          <cell r="M1033">
            <v>282</v>
          </cell>
          <cell r="N1033"/>
          <cell r="O1033">
            <v>14.634146341463413</v>
          </cell>
        </row>
        <row r="1034">
          <cell r="A1034">
            <v>90000611</v>
          </cell>
          <cell r="B1034" t="str">
            <v>Измерение яркости</v>
          </cell>
          <cell r="C1034">
            <v>129</v>
          </cell>
          <cell r="D1034">
            <v>1</v>
          </cell>
          <cell r="E1034">
            <v>372.39803999999998</v>
          </cell>
          <cell r="F1034">
            <v>2.0299999999999998</v>
          </cell>
          <cell r="G1034">
            <v>374.42803999999995</v>
          </cell>
          <cell r="H1034">
            <v>127.30553359999999</v>
          </cell>
          <cell r="I1034">
            <v>501.73357359999994</v>
          </cell>
          <cell r="J1034">
            <v>75.260036039999989</v>
          </cell>
          <cell r="K1034">
            <v>576.99360963999993</v>
          </cell>
          <cell r="L1034">
            <v>692.39233156799992</v>
          </cell>
          <cell r="M1034">
            <v>147</v>
          </cell>
          <cell r="N1034"/>
          <cell r="O1034">
            <v>13.953488372093023</v>
          </cell>
        </row>
        <row r="1035">
          <cell r="A1035">
            <v>90000612</v>
          </cell>
          <cell r="B1035" t="str">
            <v>Измерение пульсации</v>
          </cell>
          <cell r="C1035">
            <v>129</v>
          </cell>
          <cell r="D1035">
            <v>1</v>
          </cell>
          <cell r="E1035">
            <v>372.39803999999998</v>
          </cell>
          <cell r="F1035">
            <v>5.08</v>
          </cell>
          <cell r="G1035">
            <v>377.47803999999996</v>
          </cell>
          <cell r="H1035">
            <v>128.3425336</v>
          </cell>
          <cell r="I1035">
            <v>505.82057359999999</v>
          </cell>
          <cell r="J1035">
            <v>75.87308603999999</v>
          </cell>
          <cell r="K1035">
            <v>581.69365963999996</v>
          </cell>
          <cell r="L1035">
            <v>698.03239156799998</v>
          </cell>
          <cell r="M1035">
            <v>147</v>
          </cell>
          <cell r="N1035"/>
          <cell r="O1035">
            <v>13.953488372093023</v>
          </cell>
        </row>
        <row r="1036">
          <cell r="A1036">
            <v>90000613</v>
          </cell>
          <cell r="B1036" t="str">
            <v>Измерение максимального уровня звукового давления</v>
          </cell>
          <cell r="C1036">
            <v>1089</v>
          </cell>
          <cell r="D1036">
            <v>2</v>
          </cell>
          <cell r="E1036">
            <v>744.79607999999996</v>
          </cell>
          <cell r="F1036">
            <v>0</v>
          </cell>
          <cell r="G1036">
            <v>744.79607999999996</v>
          </cell>
          <cell r="H1036">
            <v>253.2306672</v>
          </cell>
          <cell r="I1036">
            <v>998.02674719999993</v>
          </cell>
          <cell r="J1036">
            <v>149.70401207999998</v>
          </cell>
          <cell r="K1036">
            <v>1147.7307592799998</v>
          </cell>
          <cell r="L1036">
            <v>1377.2769111359996</v>
          </cell>
          <cell r="M1036">
            <v>1251</v>
          </cell>
          <cell r="N1036"/>
          <cell r="O1036">
            <v>14.87603305785124</v>
          </cell>
        </row>
        <row r="1037">
          <cell r="A1037">
            <v>90000614</v>
          </cell>
          <cell r="B1037" t="str">
            <v>Измерение уровня шума по среднегеометрическим частотам (спектральный-постоянный)</v>
          </cell>
          <cell r="C1037">
            <v>1089</v>
          </cell>
          <cell r="D1037">
            <v>1.5</v>
          </cell>
          <cell r="E1037">
            <v>558.59705999999994</v>
          </cell>
          <cell r="F1037">
            <v>0</v>
          </cell>
          <cell r="G1037">
            <v>558.59705999999994</v>
          </cell>
          <cell r="H1037">
            <v>189.92300040000001</v>
          </cell>
          <cell r="I1037">
            <v>748.52006039999992</v>
          </cell>
          <cell r="J1037">
            <v>112.27800905999999</v>
          </cell>
          <cell r="K1037">
            <v>860.79806945999985</v>
          </cell>
          <cell r="L1037">
            <v>1032.9576833519998</v>
          </cell>
          <cell r="M1037">
            <v>1251</v>
          </cell>
          <cell r="N1037"/>
          <cell r="O1037">
            <v>14.87603305785124</v>
          </cell>
        </row>
        <row r="1038">
          <cell r="A1038">
            <v>90000103</v>
          </cell>
          <cell r="B1038" t="str">
            <v>Измерение локальной вибрации</v>
          </cell>
          <cell r="C1038">
            <v>1131</v>
          </cell>
          <cell r="D1038">
            <v>2</v>
          </cell>
          <cell r="E1038">
            <v>744.79607999999996</v>
          </cell>
          <cell r="F1038">
            <v>0</v>
          </cell>
          <cell r="G1038">
            <v>744.79607999999996</v>
          </cell>
          <cell r="H1038">
            <v>253.2306672</v>
          </cell>
          <cell r="I1038">
            <v>998.02674719999993</v>
          </cell>
          <cell r="J1038">
            <v>149.70401207999998</v>
          </cell>
          <cell r="K1038">
            <v>1147.7307592799998</v>
          </cell>
          <cell r="L1038">
            <v>1377.2769111359996</v>
          </cell>
          <cell r="M1038">
            <v>1299</v>
          </cell>
          <cell r="N1038"/>
          <cell r="O1038">
            <v>14.854111405835543</v>
          </cell>
        </row>
        <row r="1039">
          <cell r="A1039">
            <v>90000645</v>
          </cell>
          <cell r="B1039" t="str">
            <v>Измерение микроклиматических параметров производственной среды</v>
          </cell>
          <cell r="C1039">
            <v>219</v>
          </cell>
          <cell r="D1039">
            <v>3</v>
          </cell>
          <cell r="E1039">
            <v>1117.1941199999999</v>
          </cell>
          <cell r="F1039">
            <v>48.78</v>
          </cell>
          <cell r="G1039">
            <v>1165.9741199999999</v>
          </cell>
          <cell r="H1039">
            <v>396.4312008</v>
          </cell>
          <cell r="I1039">
            <v>1562.4053207999998</v>
          </cell>
          <cell r="J1039">
            <v>234.36079811999997</v>
          </cell>
          <cell r="K1039">
            <v>1796.7661189199998</v>
          </cell>
          <cell r="L1039">
            <v>2156.1193427039998</v>
          </cell>
          <cell r="M1039">
            <v>249</v>
          </cell>
          <cell r="N1039"/>
          <cell r="O1039">
            <v>13.698630136986301</v>
          </cell>
        </row>
        <row r="1040">
          <cell r="A1040">
            <v>90000647</v>
          </cell>
          <cell r="B1040" t="str">
            <v>Измерение инфразвука</v>
          </cell>
          <cell r="C1040">
            <v>987</v>
          </cell>
          <cell r="D1040">
            <v>2</v>
          </cell>
          <cell r="E1040">
            <v>744.79607999999996</v>
          </cell>
          <cell r="F1040">
            <v>0</v>
          </cell>
          <cell r="G1040">
            <v>744.79607999999996</v>
          </cell>
          <cell r="H1040">
            <v>253.2306672</v>
          </cell>
          <cell r="I1040">
            <v>998.02674719999993</v>
          </cell>
          <cell r="J1040">
            <v>149.70401207999998</v>
          </cell>
          <cell r="K1040">
            <v>1147.7307592799998</v>
          </cell>
          <cell r="L1040">
            <v>1377.2769111359996</v>
          </cell>
          <cell r="M1040">
            <v>1134</v>
          </cell>
          <cell r="N1040"/>
          <cell r="O1040">
            <v>14.893617021276595</v>
          </cell>
        </row>
        <row r="1041">
          <cell r="A1041">
            <v>90000095</v>
          </cell>
          <cell r="B1041" t="str">
            <v>Измерение ЭМП от передающего радиотехнического объекта(1 объект)</v>
          </cell>
          <cell r="C1041">
            <v>12930</v>
          </cell>
          <cell r="D1041">
            <v>25</v>
          </cell>
          <cell r="E1041">
            <v>9309.9510000000009</v>
          </cell>
          <cell r="F1041">
            <v>0</v>
          </cell>
          <cell r="G1041">
            <v>9309.9510000000009</v>
          </cell>
          <cell r="H1041">
            <v>3165.3833400000003</v>
          </cell>
          <cell r="I1041">
            <v>12475.334340000001</v>
          </cell>
          <cell r="J1041">
            <v>1871.3001510000001</v>
          </cell>
          <cell r="K1041">
            <v>14346.634491000001</v>
          </cell>
          <cell r="L1041">
            <v>17215.961389200002</v>
          </cell>
          <cell r="M1041">
            <v>14868</v>
          </cell>
          <cell r="N1041"/>
          <cell r="O1041">
            <v>14.988399071925754</v>
          </cell>
        </row>
        <row r="1042">
          <cell r="A1042">
            <v>90000649</v>
          </cell>
          <cell r="B1042" t="str">
            <v>Измерение магнитной индукции постоянного магнитного поля</v>
          </cell>
          <cell r="C1042">
            <v>777</v>
          </cell>
          <cell r="D1042">
            <v>1.5</v>
          </cell>
          <cell r="E1042">
            <v>558.59705999999994</v>
          </cell>
          <cell r="F1042">
            <v>0</v>
          </cell>
          <cell r="G1042">
            <v>558.59705999999994</v>
          </cell>
          <cell r="H1042">
            <v>189.92300040000001</v>
          </cell>
          <cell r="I1042">
            <v>748.52006039999992</v>
          </cell>
          <cell r="J1042">
            <v>112.27800905999999</v>
          </cell>
          <cell r="K1042">
            <v>860.79806945999985</v>
          </cell>
          <cell r="L1042">
            <v>1032.9576833519998</v>
          </cell>
          <cell r="M1042">
            <v>891</v>
          </cell>
          <cell r="N1042"/>
          <cell r="O1042">
            <v>14.671814671814673</v>
          </cell>
        </row>
        <row r="1043">
          <cell r="A1043">
            <v>90000650</v>
          </cell>
          <cell r="B1043" t="str">
            <v>Измерение магнитной индукции гипогеомагнитного поля</v>
          </cell>
          <cell r="C1043">
            <v>1338</v>
          </cell>
          <cell r="D1043">
            <v>2.5</v>
          </cell>
          <cell r="E1043">
            <v>930.99509999999998</v>
          </cell>
          <cell r="F1043">
            <v>0</v>
          </cell>
          <cell r="G1043">
            <v>930.99509999999998</v>
          </cell>
          <cell r="H1043">
            <v>316.53833400000002</v>
          </cell>
          <cell r="I1043">
            <v>1247.5334339999999</v>
          </cell>
          <cell r="J1043">
            <v>187.13001509999998</v>
          </cell>
          <cell r="K1043">
            <v>1434.6634491</v>
          </cell>
          <cell r="L1043">
            <v>1721.5961389199999</v>
          </cell>
          <cell r="M1043">
            <v>1536</v>
          </cell>
          <cell r="N1043"/>
          <cell r="O1043">
            <v>14.798206278026907</v>
          </cell>
        </row>
        <row r="1044">
          <cell r="A1044">
            <v>90000101</v>
          </cell>
          <cell r="B1044" t="str">
            <v>Измерение температуры поверхностей</v>
          </cell>
          <cell r="C1044">
            <v>324</v>
          </cell>
          <cell r="D1044">
            <v>1</v>
          </cell>
          <cell r="E1044">
            <v>372.39803999999998</v>
          </cell>
          <cell r="F1044">
            <v>0</v>
          </cell>
          <cell r="G1044">
            <v>372.39803999999998</v>
          </cell>
          <cell r="H1044">
            <v>126.6153336</v>
          </cell>
          <cell r="I1044">
            <v>499.01337359999997</v>
          </cell>
          <cell r="J1044">
            <v>74.852006039999992</v>
          </cell>
          <cell r="K1044">
            <v>573.8653796399999</v>
          </cell>
          <cell r="L1044">
            <v>688.63845556799981</v>
          </cell>
          <cell r="M1044">
            <v>372</v>
          </cell>
          <cell r="N1044"/>
          <cell r="O1044">
            <v>14.814814814814813</v>
          </cell>
        </row>
        <row r="1045">
          <cell r="A1045">
            <v>90000619</v>
          </cell>
          <cell r="B1045" t="str">
            <v>Измерение индекса тепловой нагрузки среды (ТНС)</v>
          </cell>
          <cell r="C1045">
            <v>642</v>
          </cell>
          <cell r="D1045">
            <v>1.5</v>
          </cell>
          <cell r="E1045">
            <v>558.59705999999994</v>
          </cell>
          <cell r="F1045">
            <v>0</v>
          </cell>
          <cell r="G1045">
            <v>558.59705999999994</v>
          </cell>
          <cell r="H1045">
            <v>189.92300040000001</v>
          </cell>
          <cell r="I1045">
            <v>748.52006039999992</v>
          </cell>
          <cell r="J1045">
            <v>112.27800905999999</v>
          </cell>
          <cell r="K1045">
            <v>860.79806945999985</v>
          </cell>
          <cell r="L1045">
            <v>1032.9576833519998</v>
          </cell>
          <cell r="M1045">
            <v>738</v>
          </cell>
          <cell r="N1045"/>
          <cell r="O1045">
            <v>14.953271028037381</v>
          </cell>
        </row>
        <row r="1046">
          <cell r="A1046">
            <v>90000620</v>
          </cell>
          <cell r="B1046" t="str">
            <v>Измерение электромагнитного поля от ЛЭП  промышленной  частоты  50Гц</v>
          </cell>
          <cell r="C1046">
            <v>1164</v>
          </cell>
          <cell r="D1046">
            <v>2</v>
          </cell>
          <cell r="E1046">
            <v>744.79607999999996</v>
          </cell>
          <cell r="F1046">
            <v>120.33</v>
          </cell>
          <cell r="G1046">
            <v>865.12608</v>
          </cell>
          <cell r="H1046">
            <v>294.14286720000001</v>
          </cell>
          <cell r="I1046">
            <v>1159.2689472</v>
          </cell>
          <cell r="J1046">
            <v>173.89034207999998</v>
          </cell>
          <cell r="K1046">
            <v>1333.1592892799999</v>
          </cell>
          <cell r="L1046">
            <v>1599.7911471359998</v>
          </cell>
          <cell r="M1046">
            <v>1338</v>
          </cell>
          <cell r="N1046"/>
          <cell r="O1046">
            <v>14.948453608247423</v>
          </cell>
        </row>
        <row r="1047">
          <cell r="A1047">
            <v>90000104</v>
          </cell>
          <cell r="B1047" t="str">
            <v>Измерение электростатического поля</v>
          </cell>
          <cell r="C1047">
            <v>228</v>
          </cell>
          <cell r="D1047">
            <v>0.5</v>
          </cell>
          <cell r="E1047">
            <v>186.19901999999999</v>
          </cell>
          <cell r="F1047">
            <v>30.49</v>
          </cell>
          <cell r="G1047">
            <v>216.68902</v>
          </cell>
          <cell r="H1047">
            <v>73.674266799999998</v>
          </cell>
          <cell r="I1047">
            <v>290.36328679999997</v>
          </cell>
          <cell r="J1047">
            <v>43.554493019999995</v>
          </cell>
          <cell r="K1047">
            <v>333.91777981999996</v>
          </cell>
          <cell r="L1047">
            <v>400.70133578399992</v>
          </cell>
          <cell r="M1047">
            <v>261</v>
          </cell>
          <cell r="N1047"/>
          <cell r="O1047">
            <v>14.473684210526317</v>
          </cell>
        </row>
        <row r="1048">
          <cell r="A1048">
            <v>90000105</v>
          </cell>
          <cell r="B1048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048">
            <v>1359</v>
          </cell>
          <cell r="D1048">
            <v>1.5</v>
          </cell>
          <cell r="E1048">
            <v>558.59705999999994</v>
          </cell>
          <cell r="F1048">
            <v>0</v>
          </cell>
          <cell r="G1048">
            <v>558.59705999999994</v>
          </cell>
          <cell r="H1048">
            <v>189.92300040000001</v>
          </cell>
          <cell r="I1048">
            <v>748.52006039999992</v>
          </cell>
          <cell r="J1048">
            <v>112.27800905999999</v>
          </cell>
          <cell r="K1048">
            <v>860.79806945999985</v>
          </cell>
          <cell r="L1048">
            <v>1032.9576833519998</v>
          </cell>
          <cell r="M1048">
            <v>1560</v>
          </cell>
          <cell r="N1048"/>
          <cell r="O1048">
            <v>14.790286975717439</v>
          </cell>
        </row>
        <row r="1049">
          <cell r="A1049">
            <v>90000626</v>
          </cell>
          <cell r="B1049" t="str">
            <v>Измерение магнитного поля промышленной частоты 50 Гц в производственных помещениях</v>
          </cell>
          <cell r="C1049">
            <v>750</v>
          </cell>
          <cell r="D1049">
            <v>2</v>
          </cell>
          <cell r="E1049">
            <v>744.79607999999996</v>
          </cell>
          <cell r="F1049">
            <v>20.329999999999998</v>
          </cell>
          <cell r="G1049">
            <v>765.12608</v>
          </cell>
          <cell r="H1049">
            <v>260.14286720000001</v>
          </cell>
          <cell r="I1049">
            <v>1025.2689472</v>
          </cell>
          <cell r="J1049">
            <v>153.79034207999999</v>
          </cell>
          <cell r="K1049">
            <v>1179.05928928</v>
          </cell>
          <cell r="L1049">
            <v>1414.871147136</v>
          </cell>
          <cell r="M1049">
            <v>861</v>
          </cell>
          <cell r="N1049"/>
          <cell r="O1049">
            <v>14.799999999999999</v>
          </cell>
        </row>
        <row r="1050">
          <cell r="A1050">
            <v>90000106</v>
          </cell>
          <cell r="B1050" t="str">
            <v>Измерение электромагнитного поля промышленной частоты (50Гц) в помещениях</v>
          </cell>
          <cell r="C1050">
            <v>1185</v>
          </cell>
          <cell r="D1050">
            <v>2.5</v>
          </cell>
          <cell r="E1050">
            <v>930.99509999999998</v>
          </cell>
          <cell r="F1050">
            <v>120.03400000000001</v>
          </cell>
          <cell r="G1050">
            <v>1051.0291</v>
          </cell>
          <cell r="H1050">
            <v>357.34989400000001</v>
          </cell>
          <cell r="I1050">
            <v>1408.3789939999999</v>
          </cell>
          <cell r="J1050">
            <v>211.25684909999998</v>
          </cell>
          <cell r="K1050">
            <v>1619.6358430999999</v>
          </cell>
          <cell r="L1050">
            <v>1943.5630117199998</v>
          </cell>
          <cell r="M1050">
            <v>1362</v>
          </cell>
          <cell r="N1050"/>
          <cell r="O1050">
            <v>14.936708860759493</v>
          </cell>
        </row>
        <row r="1051">
          <cell r="A1051">
            <v>90000631</v>
          </cell>
          <cell r="B1051" t="str">
            <v>Измерение уровней ионных состояний воздуха помещений</v>
          </cell>
          <cell r="C1051">
            <v>357</v>
          </cell>
          <cell r="D1051">
            <v>1</v>
          </cell>
          <cell r="E1051">
            <v>372.39803999999998</v>
          </cell>
          <cell r="F1051">
            <v>15.25</v>
          </cell>
          <cell r="G1051">
            <v>387.64803999999998</v>
          </cell>
          <cell r="H1051">
            <v>131.80033360000002</v>
          </cell>
          <cell r="I1051">
            <v>519.44837359999997</v>
          </cell>
          <cell r="J1051">
            <v>77.917256039999998</v>
          </cell>
          <cell r="K1051">
            <v>597.36562963999995</v>
          </cell>
          <cell r="L1051">
            <v>716.8387555679999</v>
          </cell>
          <cell r="M1051">
            <v>408</v>
          </cell>
          <cell r="N1051"/>
          <cell r="O1051">
            <v>14.285714285714285</v>
          </cell>
        </row>
        <row r="1052">
          <cell r="A1052">
            <v>90000094</v>
          </cell>
          <cell r="B1052" t="str">
            <v>Измерение ЭМП в производственных помещениях и на селитебной территории от ЗССС (1 точка)</v>
          </cell>
          <cell r="C1052">
            <v>3498</v>
          </cell>
          <cell r="D1052">
            <v>5</v>
          </cell>
          <cell r="E1052">
            <v>1861.9902</v>
          </cell>
          <cell r="F1052">
            <v>1</v>
          </cell>
          <cell r="G1052">
            <v>1862.9902</v>
          </cell>
          <cell r="H1052">
            <v>633.41666800000007</v>
          </cell>
          <cell r="I1052">
            <v>2496.406868</v>
          </cell>
          <cell r="J1052">
            <v>374.46103019999998</v>
          </cell>
          <cell r="K1052">
            <v>2870.8678982000001</v>
          </cell>
          <cell r="L1052">
            <v>3445.04147784</v>
          </cell>
          <cell r="M1052">
            <v>4020</v>
          </cell>
          <cell r="N1052"/>
          <cell r="O1052">
            <v>14.922813036020582</v>
          </cell>
        </row>
        <row r="1053">
          <cell r="A1053">
            <v>90000643</v>
          </cell>
          <cell r="B1053" t="str">
            <v>Измерение электромагнитного поля от ЛЭП промышленной частоты (50Гц) селитебной территории</v>
          </cell>
          <cell r="C1053">
            <v>1854</v>
          </cell>
          <cell r="D1053">
            <v>2</v>
          </cell>
          <cell r="E1053">
            <v>744.79607999999996</v>
          </cell>
          <cell r="F1053">
            <v>0</v>
          </cell>
          <cell r="G1053">
            <v>744.79607999999996</v>
          </cell>
          <cell r="H1053">
            <v>253.2306672</v>
          </cell>
          <cell r="I1053">
            <v>998.02674719999993</v>
          </cell>
          <cell r="J1053">
            <v>149.70401207999998</v>
          </cell>
          <cell r="K1053">
            <v>1147.7307592799998</v>
          </cell>
          <cell r="L1053">
            <v>1377.2769111359996</v>
          </cell>
          <cell r="M1053">
            <v>2130</v>
          </cell>
          <cell r="N1053"/>
          <cell r="O1053">
            <v>14.886731391585762</v>
          </cell>
        </row>
        <row r="1054">
          <cell r="A1054">
            <v>90000093</v>
          </cell>
          <cell r="B1054" t="str">
            <v>Измерение напряженности электромагнитного поля от передающего радиотехнического объекта в помещениях (1 точка)</v>
          </cell>
          <cell r="C1054">
            <v>1662</v>
          </cell>
          <cell r="D1054">
            <v>5</v>
          </cell>
          <cell r="E1054">
            <v>1861.9902</v>
          </cell>
          <cell r="F1054">
            <v>2</v>
          </cell>
          <cell r="G1054">
            <v>1863.9902</v>
          </cell>
          <cell r="H1054">
            <v>633.75666799999999</v>
          </cell>
          <cell r="I1054">
            <v>2497.7468680000002</v>
          </cell>
          <cell r="J1054">
            <v>374.6620302</v>
          </cell>
          <cell r="K1054">
            <v>2872.4088982000003</v>
          </cell>
          <cell r="L1054">
            <v>3446.8906778400001</v>
          </cell>
          <cell r="M1054">
            <v>1911</v>
          </cell>
          <cell r="N1054"/>
          <cell r="O1054">
            <v>14.981949458483754</v>
          </cell>
        </row>
        <row r="1055">
          <cell r="A1055">
            <v>90000092</v>
          </cell>
          <cell r="B1055" t="str">
            <v>Измерение напряженности электромагнитного поля от передающего радиотехнического объекта на территории (1 точка)</v>
          </cell>
          <cell r="C1055">
            <v>1716</v>
          </cell>
          <cell r="D1055">
            <v>5</v>
          </cell>
          <cell r="E1055">
            <v>1861.9902</v>
          </cell>
          <cell r="F1055">
            <v>3</v>
          </cell>
          <cell r="G1055">
            <v>1864.9902</v>
          </cell>
          <cell r="H1055">
            <v>634.09666800000002</v>
          </cell>
          <cell r="I1055">
            <v>2499.0868679999999</v>
          </cell>
          <cell r="J1055">
            <v>374.86303019999997</v>
          </cell>
          <cell r="K1055">
            <v>2873.9498982</v>
          </cell>
          <cell r="L1055">
            <v>3448.7398778399997</v>
          </cell>
          <cell r="M1055">
            <v>1971</v>
          </cell>
          <cell r="N1055"/>
          <cell r="O1055">
            <v>14.86013986013986</v>
          </cell>
        </row>
        <row r="1056">
          <cell r="A1056">
            <v>90000091</v>
          </cell>
          <cell r="B1056" t="str">
            <v>Измерение плотности потока энергии от передающего радиотехнического объекта в помещениях (1 точка)</v>
          </cell>
          <cell r="C1056">
            <v>2235</v>
          </cell>
          <cell r="D1056">
            <v>5</v>
          </cell>
          <cell r="E1056">
            <v>1861.9902</v>
          </cell>
          <cell r="F1056">
            <v>4</v>
          </cell>
          <cell r="G1056">
            <v>1865.9902</v>
          </cell>
          <cell r="H1056">
            <v>634.43666800000005</v>
          </cell>
          <cell r="I1056">
            <v>2500.426868</v>
          </cell>
          <cell r="J1056">
            <v>375.06403019999999</v>
          </cell>
          <cell r="K1056">
            <v>2875.4908982000002</v>
          </cell>
          <cell r="L1056">
            <v>3450.5890778400003</v>
          </cell>
          <cell r="M1056">
            <v>2568</v>
          </cell>
          <cell r="N1056"/>
          <cell r="O1056">
            <v>14.899328859060404</v>
          </cell>
        </row>
        <row r="1057">
          <cell r="A1057">
            <v>90000090</v>
          </cell>
          <cell r="B1057" t="str">
            <v>Измерение плотности потока энергии от передающего радиотехнического объекта на территории (1 точка)</v>
          </cell>
          <cell r="C1057">
            <v>1854</v>
          </cell>
          <cell r="D1057">
            <v>5</v>
          </cell>
          <cell r="E1057">
            <v>1861.9902</v>
          </cell>
          <cell r="F1057">
            <v>5</v>
          </cell>
          <cell r="G1057">
            <v>1866.9902</v>
          </cell>
          <cell r="H1057">
            <v>634.77666800000009</v>
          </cell>
          <cell r="I1057">
            <v>2501.7668680000002</v>
          </cell>
          <cell r="J1057">
            <v>375.26503020000001</v>
          </cell>
          <cell r="K1057">
            <v>2877.0318982000003</v>
          </cell>
          <cell r="L1057">
            <v>3452.4382778400004</v>
          </cell>
          <cell r="M1057">
            <v>2130</v>
          </cell>
          <cell r="N1057"/>
          <cell r="O1057">
            <v>14.886731391585762</v>
          </cell>
        </row>
        <row r="1058">
          <cell r="A1058">
            <v>90000641</v>
          </cell>
          <cell r="B1058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58">
            <v>1854</v>
          </cell>
          <cell r="D1058">
            <v>2</v>
          </cell>
          <cell r="E1058">
            <v>744.79607999999996</v>
          </cell>
          <cell r="F1058">
            <v>0</v>
          </cell>
          <cell r="G1058">
            <v>744.79607999999996</v>
          </cell>
          <cell r="H1058">
            <v>253.2306672</v>
          </cell>
          <cell r="I1058">
            <v>998.02674719999993</v>
          </cell>
          <cell r="J1058">
            <v>149.70401207999998</v>
          </cell>
          <cell r="K1058">
            <v>1147.7307592799998</v>
          </cell>
          <cell r="L1058">
            <v>1377.2769111359996</v>
          </cell>
          <cell r="M1058">
            <v>2130</v>
          </cell>
          <cell r="N1058"/>
          <cell r="O1058">
            <v>14.886731391585762</v>
          </cell>
        </row>
        <row r="1059">
          <cell r="A1059">
            <v>90000642</v>
          </cell>
          <cell r="B1059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59">
            <v>1854</v>
          </cell>
          <cell r="D1059">
            <v>2</v>
          </cell>
          <cell r="E1059">
            <v>744.79607999999996</v>
          </cell>
          <cell r="F1059">
            <v>0</v>
          </cell>
          <cell r="G1059">
            <v>744.79607999999996</v>
          </cell>
          <cell r="H1059">
            <v>253.2306672</v>
          </cell>
          <cell r="I1059">
            <v>998.02674719999993</v>
          </cell>
          <cell r="J1059">
            <v>149.70401207999998</v>
          </cell>
          <cell r="K1059">
            <v>1147.7307592799998</v>
          </cell>
          <cell r="L1059">
            <v>1377.2769111359996</v>
          </cell>
          <cell r="M1059">
            <v>2130</v>
          </cell>
          <cell r="N1059"/>
          <cell r="O1059">
            <v>14.886731391585762</v>
          </cell>
        </row>
        <row r="1060">
          <cell r="A1060">
            <v>90000644</v>
          </cell>
          <cell r="B1060" t="str">
            <v>Измерение плотности потока мощности ЭМП  от микроволновой печи (диапазон частот от 300 МГц до 700 ГГц) (1 точка)</v>
          </cell>
          <cell r="C1060">
            <v>1089</v>
          </cell>
          <cell r="D1060">
            <v>2</v>
          </cell>
          <cell r="E1060">
            <v>744.79607999999996</v>
          </cell>
          <cell r="F1060">
            <v>0</v>
          </cell>
          <cell r="G1060">
            <v>744.79607999999996</v>
          </cell>
          <cell r="H1060">
            <v>253.2306672</v>
          </cell>
          <cell r="I1060">
            <v>998.02674719999993</v>
          </cell>
          <cell r="J1060">
            <v>149.70401207999998</v>
          </cell>
          <cell r="K1060">
            <v>1147.7307592799998</v>
          </cell>
          <cell r="L1060">
            <v>1377.2769111359996</v>
          </cell>
          <cell r="M1060">
            <v>1251</v>
          </cell>
          <cell r="N1060"/>
          <cell r="O1060">
            <v>14.87603305785124</v>
          </cell>
        </row>
        <row r="1061">
          <cell r="A1061">
            <v>90001301</v>
          </cell>
          <cell r="B1061" t="str">
            <v>Выполнение работ по аттестации, аккредитации промышленной лаборатории с выходом на объект</v>
          </cell>
          <cell r="C1061">
            <v>19893</v>
          </cell>
          <cell r="D1061">
            <v>7</v>
          </cell>
          <cell r="E1061">
            <v>2606.7862799999998</v>
          </cell>
          <cell r="F1061">
            <v>0</v>
          </cell>
          <cell r="G1061">
            <v>2606.7862799999998</v>
          </cell>
          <cell r="H1061">
            <v>886.30733520000001</v>
          </cell>
          <cell r="I1061">
            <v>3493.0936151999999</v>
          </cell>
          <cell r="J1061">
            <v>523.96404227999994</v>
          </cell>
          <cell r="K1061">
            <v>4017.0576574799998</v>
          </cell>
          <cell r="L1061">
            <v>4820.4691889759997</v>
          </cell>
          <cell r="M1061">
            <v>22875</v>
          </cell>
          <cell r="N1061"/>
          <cell r="O1061">
            <v>14.990197556929575</v>
          </cell>
        </row>
        <row r="1062">
          <cell r="A1062">
            <v>90001302</v>
          </cell>
          <cell r="B1062" t="str">
            <v>Выполнение работ по аттестации, аккредитации промышленной лаборатории без выхода на объект</v>
          </cell>
          <cell r="C1062">
            <v>11694</v>
          </cell>
          <cell r="D1062">
            <v>6</v>
          </cell>
          <cell r="E1062">
            <v>2234.3882399999998</v>
          </cell>
          <cell r="F1062">
            <v>0</v>
          </cell>
          <cell r="G1062">
            <v>2234.3882399999998</v>
          </cell>
          <cell r="H1062">
            <v>759.69200160000003</v>
          </cell>
          <cell r="I1062">
            <v>2994.0802415999997</v>
          </cell>
          <cell r="J1062">
            <v>449.11203623999995</v>
          </cell>
          <cell r="K1062">
            <v>3443.1922778399994</v>
          </cell>
          <cell r="L1062">
            <v>4131.8307334079991</v>
          </cell>
          <cell r="M1062">
            <v>13446</v>
          </cell>
          <cell r="N1062"/>
          <cell r="O1062">
            <v>14.982042072857876</v>
          </cell>
        </row>
        <row r="1063">
          <cell r="A1063">
            <v>90001303</v>
          </cell>
          <cell r="B1063" t="str">
            <v>Подготовка одной контрольной задачи</v>
          </cell>
          <cell r="C1063">
            <v>7002</v>
          </cell>
          <cell r="D1063">
            <v>20</v>
          </cell>
          <cell r="E1063">
            <v>7447.9607999999998</v>
          </cell>
          <cell r="F1063">
            <v>0</v>
          </cell>
          <cell r="G1063">
            <v>7447.9607999999998</v>
          </cell>
          <cell r="H1063">
            <v>2532.3066720000002</v>
          </cell>
          <cell r="I1063">
            <v>9980.2674719999995</v>
          </cell>
          <cell r="J1063">
            <v>1497.0401207999998</v>
          </cell>
          <cell r="K1063">
            <v>11477.3075928</v>
          </cell>
          <cell r="L1063">
            <v>13772.769111359999</v>
          </cell>
          <cell r="M1063">
            <v>8052</v>
          </cell>
          <cell r="N1063"/>
          <cell r="O1063">
            <v>14.995715509854326</v>
          </cell>
        </row>
        <row r="1064">
          <cell r="A1064">
            <v>90000096</v>
          </cell>
          <cell r="B1064" t="str">
            <v xml:space="preserve">Определение электролизуемости материалов </v>
          </cell>
          <cell r="C1064">
            <v>552</v>
          </cell>
          <cell r="D1064">
            <v>1</v>
          </cell>
          <cell r="E1064">
            <v>372.39803999999998</v>
          </cell>
          <cell r="F1064">
            <v>75.25</v>
          </cell>
          <cell r="G1064">
            <v>447.64803999999998</v>
          </cell>
          <cell r="H1064">
            <v>152.20033359999999</v>
          </cell>
          <cell r="I1064">
            <v>599.84837359999995</v>
          </cell>
          <cell r="J1064">
            <v>89.977256039999986</v>
          </cell>
          <cell r="K1064">
            <v>689.82562963999999</v>
          </cell>
          <cell r="L1064">
            <v>827.79075556800001</v>
          </cell>
          <cell r="M1064">
            <v>633</v>
          </cell>
          <cell r="N1064"/>
          <cell r="O1064">
            <v>14.673913043478262</v>
          </cell>
        </row>
        <row r="1065">
          <cell r="A1065">
            <v>90000097</v>
          </cell>
          <cell r="B1065" t="str">
            <v>Измерение энергетической освещенности в области спектра УФ-А (315-400) нм, УФ-В (280-315)нм, УФ-С (200-280) нм.</v>
          </cell>
          <cell r="C1065">
            <v>711</v>
          </cell>
          <cell r="D1065">
            <v>1.5</v>
          </cell>
          <cell r="E1065">
            <v>558.59705999999994</v>
          </cell>
          <cell r="F1065">
            <v>74.150000000000006</v>
          </cell>
          <cell r="G1065">
            <v>632.74705999999992</v>
          </cell>
          <cell r="H1065">
            <v>215.13400039999999</v>
          </cell>
          <cell r="I1065">
            <v>847.88106039999991</v>
          </cell>
          <cell r="J1065">
            <v>127.18215905999998</v>
          </cell>
          <cell r="K1065">
            <v>975.06321945999991</v>
          </cell>
          <cell r="L1065">
            <v>1170.0758633519999</v>
          </cell>
          <cell r="M1065">
            <v>816</v>
          </cell>
          <cell r="N1065"/>
          <cell r="O1065">
            <v>14.767932489451477</v>
          </cell>
        </row>
        <row r="1066">
          <cell r="A1066" t="str">
            <v>Учебно-консультационный центр по защите прав потребителей, гигиенического обучения и воспитания населения</v>
          </cell>
          <cell r="B1066"/>
          <cell r="C1066"/>
          <cell r="D1066"/>
          <cell r="E1066"/>
          <cell r="F1066"/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/>
          <cell r="N1066"/>
          <cell r="O1066">
            <v>14.114007782320718</v>
          </cell>
        </row>
        <row r="1067">
          <cell r="A1067">
            <v>12000006</v>
          </cell>
          <cell r="B1067" t="str">
            <v>Оформление (восстановление) бланка личной медицинской книжки с фотографией</v>
          </cell>
          <cell r="C1067">
            <v>828</v>
          </cell>
          <cell r="D1067">
            <v>2</v>
          </cell>
          <cell r="E1067">
            <v>744.79607999999996</v>
          </cell>
          <cell r="F1067">
            <v>0</v>
          </cell>
          <cell r="G1067">
            <v>744.79607999999996</v>
          </cell>
          <cell r="H1067">
            <v>253.2306672</v>
          </cell>
          <cell r="I1067">
            <v>998.02674719999993</v>
          </cell>
          <cell r="J1067">
            <v>149.70401207999998</v>
          </cell>
          <cell r="K1067">
            <v>1147.7307592799998</v>
          </cell>
          <cell r="L1067">
            <v>1377.2769111359996</v>
          </cell>
          <cell r="M1067">
            <v>951</v>
          </cell>
          <cell r="N1067"/>
          <cell r="O1067">
            <v>14.855072463768115</v>
          </cell>
        </row>
        <row r="1068">
          <cell r="A1068">
            <v>12000007</v>
          </cell>
          <cell r="B1068" t="str">
            <v>Предоставление консультационных услуг</v>
          </cell>
          <cell r="C1068">
            <v>216</v>
          </cell>
          <cell r="D1068">
            <v>0.54</v>
          </cell>
          <cell r="E1068">
            <v>201.0949416</v>
          </cell>
          <cell r="F1068">
            <v>0</v>
          </cell>
          <cell r="G1068">
            <v>201.0949416</v>
          </cell>
          <cell r="H1068">
            <v>68.372280144000001</v>
          </cell>
          <cell r="I1068">
            <v>269.46722174399997</v>
          </cell>
          <cell r="J1068">
            <v>40.420083261599991</v>
          </cell>
          <cell r="K1068">
            <v>309.88730500559996</v>
          </cell>
          <cell r="L1068">
            <v>371.86476600671995</v>
          </cell>
          <cell r="M1068">
            <v>246</v>
          </cell>
          <cell r="N1068"/>
          <cell r="O1068">
            <v>13.888888888888889</v>
          </cell>
        </row>
        <row r="1069">
          <cell r="A1069">
            <v>12000029</v>
          </cell>
          <cell r="B1069" t="str">
            <v>Обучение по проведению входного радиационного контроля металлолома по 5 часовой программе с регистрацией и защитой информации (1 голограмма).</v>
          </cell>
          <cell r="C1069">
            <v>2760</v>
          </cell>
          <cell r="D1069">
            <v>10.5</v>
          </cell>
          <cell r="E1069">
            <v>3910.1794200000004</v>
          </cell>
          <cell r="F1069">
            <v>0</v>
          </cell>
          <cell r="G1069">
            <v>3910.1794200000004</v>
          </cell>
          <cell r="H1069">
            <v>1329.4610028000002</v>
          </cell>
          <cell r="I1069">
            <v>5239.640422800001</v>
          </cell>
          <cell r="J1069">
            <v>785.94606342000009</v>
          </cell>
          <cell r="K1069">
            <v>6025.5864862200015</v>
          </cell>
          <cell r="L1069">
            <v>7230.7037834640014</v>
          </cell>
          <cell r="M1069">
            <v>3174</v>
          </cell>
          <cell r="N1069"/>
          <cell r="O1069">
            <v>15</v>
          </cell>
        </row>
        <row r="1070">
          <cell r="A1070">
            <v>12000033</v>
          </cell>
          <cell r="B1070" t="str">
            <v>Оформление, выдача удостоверения</v>
          </cell>
          <cell r="C1070">
            <v>270</v>
          </cell>
          <cell r="D1070">
            <v>0.05</v>
          </cell>
          <cell r="E1070">
            <v>18.619902</v>
          </cell>
          <cell r="F1070">
            <v>0</v>
          </cell>
          <cell r="G1070">
            <v>18.619902</v>
          </cell>
          <cell r="H1070">
            <v>6.33076668</v>
          </cell>
          <cell r="I1070">
            <v>24.95066868</v>
          </cell>
          <cell r="J1070">
            <v>3.7426003019999996</v>
          </cell>
          <cell r="K1070">
            <v>28.693268981999999</v>
          </cell>
          <cell r="L1070">
            <v>34.431922778400001</v>
          </cell>
          <cell r="M1070">
            <v>309</v>
          </cell>
          <cell r="N1070"/>
          <cell r="O1070">
            <v>14.444444444444443</v>
          </cell>
        </row>
        <row r="1071">
          <cell r="A1071">
            <v>12000035</v>
          </cell>
          <cell r="B1071" t="str">
            <v>Защита информации на личной медицинской книжке, удостоверении (1 голограмма)</v>
          </cell>
          <cell r="C1071">
            <v>90</v>
          </cell>
          <cell r="D1071">
            <v>0.05</v>
          </cell>
          <cell r="E1071">
            <v>18.619902</v>
          </cell>
          <cell r="F1071">
            <v>0</v>
          </cell>
          <cell r="G1071">
            <v>18.619902</v>
          </cell>
          <cell r="H1071">
            <v>6.33076668</v>
          </cell>
          <cell r="I1071">
            <v>24.95066868</v>
          </cell>
          <cell r="J1071">
            <v>3.7426003019999996</v>
          </cell>
          <cell r="K1071">
            <v>28.693268981999999</v>
          </cell>
          <cell r="L1071">
            <v>34.431922778400001</v>
          </cell>
          <cell r="M1071">
            <v>102</v>
          </cell>
          <cell r="N1071"/>
          <cell r="O1071">
            <v>13.333333333333334</v>
          </cell>
        </row>
        <row r="1072">
          <cell r="A1072">
            <v>12000030</v>
          </cell>
          <cell r="B1072" t="str">
            <v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v>
          </cell>
          <cell r="C1072">
            <v>6486</v>
          </cell>
          <cell r="D1072">
            <v>75</v>
          </cell>
          <cell r="E1072">
            <v>27929.853000000003</v>
          </cell>
          <cell r="F1072">
            <v>0</v>
          </cell>
          <cell r="G1072">
            <v>27929.853000000003</v>
          </cell>
          <cell r="H1072">
            <v>9496.1500200000009</v>
          </cell>
          <cell r="I1072">
            <v>37426.003020000004</v>
          </cell>
          <cell r="J1072">
            <v>5613.9004530000002</v>
          </cell>
          <cell r="K1072">
            <v>43039.903473000006</v>
          </cell>
          <cell r="L1072">
            <v>51647.884167600008</v>
          </cell>
          <cell r="M1072">
            <v>7458</v>
          </cell>
          <cell r="N1072"/>
          <cell r="O1072">
            <v>14.986123959296949</v>
          </cell>
        </row>
        <row r="1073">
          <cell r="A1073">
            <v>12000031</v>
          </cell>
          <cell r="B1073" t="str">
            <v>Обучение дезинфекторов по программе повышения квалификации с регистрацией, защитой информации (1 голограмма), оформлением и выдачей удостоверения.</v>
          </cell>
          <cell r="C1073">
            <v>20631</v>
          </cell>
          <cell r="D1073">
            <v>75</v>
          </cell>
          <cell r="E1073">
            <v>27929.853000000003</v>
          </cell>
          <cell r="F1073">
            <v>0</v>
          </cell>
          <cell r="G1073">
            <v>27929.853000000003</v>
          </cell>
          <cell r="H1073">
            <v>9496.1500200000009</v>
          </cell>
          <cell r="I1073">
            <v>37426.003020000004</v>
          </cell>
          <cell r="J1073">
            <v>5613.9004530000002</v>
          </cell>
          <cell r="K1073">
            <v>43039.903473000006</v>
          </cell>
          <cell r="L1073">
            <v>51647.884167600008</v>
          </cell>
          <cell r="M1073">
            <v>23724</v>
          </cell>
          <cell r="N1073"/>
          <cell r="O1073">
            <v>14.992002326595898</v>
          </cell>
        </row>
        <row r="1074">
          <cell r="A1074">
            <v>12000051</v>
          </cell>
          <cell r="B1074" t="str">
            <v>Практическая помощь по разделу защиты прав потребителей (за 1 час)</v>
          </cell>
          <cell r="C1074">
            <v>909</v>
          </cell>
          <cell r="D1074">
            <v>1</v>
          </cell>
          <cell r="E1074">
            <v>372.39803999999998</v>
          </cell>
          <cell r="F1074">
            <v>0</v>
          </cell>
          <cell r="G1074">
            <v>372.39803999999998</v>
          </cell>
          <cell r="H1074">
            <v>126.6153336</v>
          </cell>
          <cell r="I1074">
            <v>499.01337359999997</v>
          </cell>
          <cell r="J1074">
            <v>74.852006039999992</v>
          </cell>
          <cell r="K1074">
            <v>573.8653796399999</v>
          </cell>
          <cell r="L1074">
            <v>688.63845556799981</v>
          </cell>
          <cell r="M1074">
            <v>1044</v>
          </cell>
          <cell r="N1074"/>
          <cell r="O1074">
            <v>14.85148514851485</v>
          </cell>
        </row>
        <row r="1075">
          <cell r="A1075">
            <v>12000043</v>
          </cell>
          <cell r="B1075" t="str">
            <v>Оттиск одного листа методической литературы формата А-4 ( с двух сторон).</v>
          </cell>
          <cell r="C1075">
            <v>12</v>
          </cell>
          <cell r="D1075">
            <v>2.5000000000000001E-2</v>
          </cell>
          <cell r="E1075">
            <v>9.3099509999999999</v>
          </cell>
          <cell r="F1075">
            <v>0</v>
          </cell>
          <cell r="G1075">
            <v>9.3099509999999999</v>
          </cell>
          <cell r="H1075">
            <v>3.16538334</v>
          </cell>
          <cell r="I1075">
            <v>12.47533434</v>
          </cell>
          <cell r="J1075">
            <v>1.8713001509999998</v>
          </cell>
          <cell r="K1075">
            <v>14.346634491</v>
          </cell>
          <cell r="L1075">
            <v>17.2159613892</v>
          </cell>
          <cell r="M1075">
            <v>13.5</v>
          </cell>
          <cell r="N1075"/>
          <cell r="O1075">
            <v>12.5</v>
          </cell>
        </row>
        <row r="1076">
          <cell r="A1076" t="str">
            <v>12 000 046</v>
          </cell>
          <cell r="B1076" t="str">
            <v>Оформление (восстановление) бланка личной медицинской книжки</v>
          </cell>
          <cell r="C1076">
            <v>609</v>
          </cell>
          <cell r="D1076">
            <v>0.05</v>
          </cell>
          <cell r="E1076">
            <v>18.619902</v>
          </cell>
          <cell r="F1076">
            <v>0</v>
          </cell>
          <cell r="G1076">
            <v>18.619902</v>
          </cell>
          <cell r="H1076">
            <v>6.33076668</v>
          </cell>
          <cell r="I1076">
            <v>24.95066868</v>
          </cell>
          <cell r="J1076">
            <v>3.7426003019999996</v>
          </cell>
          <cell r="K1076">
            <v>28.693268981999999</v>
          </cell>
          <cell r="L1076">
            <v>34.431922778400001</v>
          </cell>
          <cell r="M1076">
            <v>696</v>
          </cell>
          <cell r="N1076"/>
          <cell r="O1076">
            <v>14.285714285714285</v>
          </cell>
        </row>
        <row r="1077">
          <cell r="A1077" t="str">
            <v>12 000 047</v>
          </cell>
          <cell r="B1077" t="str">
            <v>Подача заявления на оформление электронной личной медицинской книжки (ЭЛМК) в ЕИАС Роспотребнадзора</v>
          </cell>
          <cell r="C1077">
            <v>240</v>
          </cell>
          <cell r="D1077">
            <v>0.7</v>
          </cell>
          <cell r="E1077">
            <v>260.67862799999995</v>
          </cell>
          <cell r="F1077">
            <v>0</v>
          </cell>
          <cell r="G1077">
            <v>260.67862799999995</v>
          </cell>
          <cell r="H1077">
            <v>88.630733519999993</v>
          </cell>
          <cell r="I1077">
            <v>349.30936151999992</v>
          </cell>
          <cell r="J1077">
            <v>52.396404227999987</v>
          </cell>
          <cell r="K1077">
            <v>401.70576574799992</v>
          </cell>
          <cell r="L1077">
            <v>482.04691889759988</v>
          </cell>
          <cell r="M1077">
            <v>270</v>
          </cell>
          <cell r="N1077"/>
          <cell r="O1077">
            <v>12.5</v>
          </cell>
        </row>
        <row r="1078">
          <cell r="A1078" t="str">
            <v>12 000 048</v>
          </cell>
          <cell r="B1078" t="str">
            <v>Оформление выписки из ЕИАС Роспотребнадзора с данными ЭЛМК</v>
          </cell>
          <cell r="C1078">
            <v>177</v>
          </cell>
          <cell r="D1078">
            <v>0.5</v>
          </cell>
          <cell r="E1078">
            <v>186.19901999999999</v>
          </cell>
          <cell r="F1078">
            <v>0</v>
          </cell>
          <cell r="G1078">
            <v>186.19901999999999</v>
          </cell>
          <cell r="H1078">
            <v>63.3076668</v>
          </cell>
          <cell r="I1078">
            <v>249.50668679999998</v>
          </cell>
          <cell r="J1078">
            <v>37.426003019999996</v>
          </cell>
          <cell r="K1078">
            <v>286.93268981999995</v>
          </cell>
          <cell r="L1078">
            <v>344.31922778399991</v>
          </cell>
          <cell r="M1078">
            <v>201</v>
          </cell>
          <cell r="N1078"/>
          <cell r="O1078">
            <v>13.559322033898304</v>
          </cell>
        </row>
        <row r="1079">
          <cell r="A1079" t="str">
            <v>12 000 049</v>
          </cell>
          <cell r="B1079" t="str">
            <v>Гигиеническая подготовка декретированного контингента</v>
          </cell>
          <cell r="C1079">
            <v>1050</v>
          </cell>
          <cell r="D1079">
            <v>4.22</v>
          </cell>
          <cell r="E1079">
            <v>1571.5197287999997</v>
          </cell>
          <cell r="F1079">
            <v>0</v>
          </cell>
          <cell r="G1079">
            <v>1571.5197287999997</v>
          </cell>
          <cell r="H1079">
            <v>534.31670779199999</v>
          </cell>
          <cell r="I1079">
            <v>2105.8364365919997</v>
          </cell>
          <cell r="J1079">
            <v>315.87546548879993</v>
          </cell>
          <cell r="K1079">
            <v>2421.7119020807995</v>
          </cell>
          <cell r="L1079">
            <v>2906.0542824969593</v>
          </cell>
          <cell r="M1079">
            <v>1200</v>
          </cell>
          <cell r="N1079"/>
          <cell r="O1079">
            <v>14.285714285714285</v>
          </cell>
        </row>
        <row r="1080">
          <cell r="A1080" t="str">
            <v>Отдел эпидемиологии</v>
          </cell>
          <cell r="B1080"/>
          <cell r="C1080"/>
          <cell r="D1080"/>
          <cell r="E1080"/>
          <cell r="F1080"/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/>
          <cell r="N1080"/>
          <cell r="O1080">
            <v>14.972661071290325</v>
          </cell>
        </row>
        <row r="1081">
          <cell r="A1081">
            <v>21000029</v>
          </cell>
          <cell r="B1081" t="str">
            <v>Энтомологическое обследование территории методом сбора клещей, исследование материала на площади свыше 1га (1 кратно)</v>
          </cell>
          <cell r="C1081">
            <v>2514</v>
          </cell>
          <cell r="D1081">
            <v>1</v>
          </cell>
          <cell r="E1081">
            <v>372.39803999999998</v>
          </cell>
          <cell r="F1081">
            <v>0</v>
          </cell>
          <cell r="G1081">
            <v>372.39803999999998</v>
          </cell>
          <cell r="H1081">
            <v>126.6153336</v>
          </cell>
          <cell r="I1081">
            <v>499.01337359999997</v>
          </cell>
          <cell r="J1081">
            <v>74.852006039999992</v>
          </cell>
          <cell r="K1081">
            <v>573.8653796399999</v>
          </cell>
          <cell r="L1081">
            <v>688.63845556799981</v>
          </cell>
          <cell r="M1081">
            <v>2886</v>
          </cell>
          <cell r="N1081"/>
          <cell r="O1081">
            <v>14.797136038186157</v>
          </cell>
        </row>
        <row r="1082">
          <cell r="A1082">
            <v>21000041</v>
          </cell>
          <cell r="B1082" t="str">
            <v>Энтомологическое обследование территории методом сбора клещей, исследование материала на площади до 1га (1 кратно, 1 объект)</v>
          </cell>
          <cell r="C1082">
            <v>2514</v>
          </cell>
          <cell r="D1082">
            <v>1</v>
          </cell>
          <cell r="E1082">
            <v>372.39803999999998</v>
          </cell>
          <cell r="F1082">
            <v>253.71</v>
          </cell>
          <cell r="G1082">
            <v>626.10803999999996</v>
          </cell>
          <cell r="H1082">
            <v>212.87673359999999</v>
          </cell>
          <cell r="I1082">
            <v>838.98477359999993</v>
          </cell>
          <cell r="J1082">
            <v>125.84771603999998</v>
          </cell>
          <cell r="K1082">
            <v>964.83248963999995</v>
          </cell>
          <cell r="L1082">
            <v>1157.7989875679998</v>
          </cell>
          <cell r="M1082">
            <v>2886</v>
          </cell>
          <cell r="N1082"/>
          <cell r="O1082">
            <v>14.797136038186157</v>
          </cell>
        </row>
        <row r="1083">
          <cell r="A1083">
            <v>21000030</v>
          </cell>
          <cell r="B1083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083">
            <v>3918</v>
          </cell>
          <cell r="D1083">
            <v>2</v>
          </cell>
          <cell r="E1083">
            <v>744.79607999999996</v>
          </cell>
          <cell r="F1083">
            <v>0</v>
          </cell>
          <cell r="G1083">
            <v>744.79607999999996</v>
          </cell>
          <cell r="H1083">
            <v>253.2306672</v>
          </cell>
          <cell r="I1083">
            <v>998.02674719999993</v>
          </cell>
          <cell r="J1083">
            <v>149.70401207999998</v>
          </cell>
          <cell r="K1083">
            <v>1147.7307592799998</v>
          </cell>
          <cell r="L1083">
            <v>1377.2769111359996</v>
          </cell>
          <cell r="M1083">
            <v>4500</v>
          </cell>
          <cell r="N1083"/>
          <cell r="O1083">
            <v>14.854517611026033</v>
          </cell>
        </row>
        <row r="1084">
          <cell r="A1084">
            <v>21000040</v>
          </cell>
          <cell r="B1084" t="str">
            <v>Энтомологическое обследование прибрежной зоны на наличие комаров, видовая диагностика (1 объект)</v>
          </cell>
          <cell r="C1084">
            <v>3918</v>
          </cell>
          <cell r="D1084">
            <v>2</v>
          </cell>
          <cell r="E1084">
            <v>744.79607999999996</v>
          </cell>
          <cell r="F1084">
            <v>0</v>
          </cell>
          <cell r="G1084">
            <v>744.79607999999996</v>
          </cell>
          <cell r="H1084">
            <v>253.2306672</v>
          </cell>
          <cell r="I1084">
            <v>998.02674719999993</v>
          </cell>
          <cell r="J1084">
            <v>149.70401207999998</v>
          </cell>
          <cell r="K1084">
            <v>1147.7307592799998</v>
          </cell>
          <cell r="L1084">
            <v>1377.2769111359996</v>
          </cell>
          <cell r="M1084">
            <v>4500</v>
          </cell>
          <cell r="N1084"/>
          <cell r="O1084">
            <v>14.854517611026033</v>
          </cell>
        </row>
        <row r="1085">
          <cell r="A1085">
            <v>21000016</v>
          </cell>
          <cell r="B1085" t="str">
            <v>Энтомологическое обследование мест хранения продовольственного сырья с забором проб (1 объект).</v>
          </cell>
          <cell r="C1085">
            <v>1881</v>
          </cell>
          <cell r="D1085">
            <v>1.3</v>
          </cell>
          <cell r="E1085">
            <v>484.11745199999996</v>
          </cell>
          <cell r="F1085">
            <v>0</v>
          </cell>
          <cell r="G1085">
            <v>484.11745199999996</v>
          </cell>
          <cell r="H1085">
            <v>164.59993367999999</v>
          </cell>
          <cell r="I1085">
            <v>648.71738568000001</v>
          </cell>
          <cell r="J1085">
            <v>97.307607852000004</v>
          </cell>
          <cell r="K1085">
            <v>746.02499353200005</v>
          </cell>
          <cell r="L1085">
            <v>895.22999223840009</v>
          </cell>
          <cell r="M1085">
            <v>2160</v>
          </cell>
          <cell r="N1085"/>
          <cell r="O1085">
            <v>14.832535885167463</v>
          </cell>
        </row>
        <row r="1086">
          <cell r="A1086">
            <v>21000031</v>
          </cell>
          <cell r="B108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086">
            <v>87</v>
          </cell>
          <cell r="D1086">
            <v>0.3</v>
          </cell>
          <cell r="E1086">
            <v>111.71941200000001</v>
          </cell>
          <cell r="F1086">
            <v>0</v>
          </cell>
          <cell r="G1086">
            <v>111.71941200000001</v>
          </cell>
          <cell r="H1086">
            <v>37.984600080000007</v>
          </cell>
          <cell r="I1086">
            <v>149.70401208000001</v>
          </cell>
          <cell r="J1086">
            <v>22.455601812000001</v>
          </cell>
          <cell r="K1086">
            <v>172.15961389200001</v>
          </cell>
          <cell r="L1086">
            <v>206.59153667040002</v>
          </cell>
          <cell r="M1086">
            <v>99</v>
          </cell>
          <cell r="N1086"/>
          <cell r="O1086">
            <v>13.793103448275861</v>
          </cell>
        </row>
        <row r="1087">
          <cell r="A1087">
            <v>21000017</v>
          </cell>
          <cell r="B1087" t="str">
            <v>Видовая диагностика членистоногих с выдачей результата исследования</v>
          </cell>
          <cell r="C1087">
            <v>531</v>
          </cell>
          <cell r="D1087">
            <v>0.2</v>
          </cell>
          <cell r="E1087">
            <v>74.479607999999999</v>
          </cell>
          <cell r="F1087">
            <v>0</v>
          </cell>
          <cell r="G1087">
            <v>74.479607999999999</v>
          </cell>
          <cell r="H1087">
            <v>25.32306672</v>
          </cell>
          <cell r="I1087">
            <v>99.802674719999999</v>
          </cell>
          <cell r="J1087">
            <v>14.970401207999998</v>
          </cell>
          <cell r="K1087">
            <v>114.773075928</v>
          </cell>
          <cell r="L1087">
            <v>137.7276911136</v>
          </cell>
          <cell r="M1087">
            <v>606</v>
          </cell>
          <cell r="N1087"/>
          <cell r="O1087">
            <v>14.124293785310735</v>
          </cell>
        </row>
        <row r="1088">
          <cell r="A1088">
            <v>21000018</v>
          </cell>
          <cell r="B108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88">
            <v>504</v>
          </cell>
          <cell r="D1088">
            <v>1.3</v>
          </cell>
          <cell r="E1088">
            <v>484.11745199999996</v>
          </cell>
          <cell r="F1088">
            <v>0</v>
          </cell>
          <cell r="G1088">
            <v>484.11745199999996</v>
          </cell>
          <cell r="H1088">
            <v>164.59993367999999</v>
          </cell>
          <cell r="I1088">
            <v>648.71738568000001</v>
          </cell>
          <cell r="J1088">
            <v>97.307607852000004</v>
          </cell>
          <cell r="K1088">
            <v>746.02499353200005</v>
          </cell>
          <cell r="L1088">
            <v>895.22999223840009</v>
          </cell>
          <cell r="M1088">
            <v>579</v>
          </cell>
          <cell r="N1088"/>
          <cell r="O1088">
            <v>14.880952380952381</v>
          </cell>
        </row>
        <row r="1089">
          <cell r="A1089">
            <v>21000025</v>
          </cell>
          <cell r="B108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89">
            <v>14421</v>
          </cell>
          <cell r="D1089">
            <v>24</v>
          </cell>
          <cell r="E1089">
            <v>8937.5529599999991</v>
          </cell>
          <cell r="F1089">
            <v>0</v>
          </cell>
          <cell r="G1089">
            <v>8937.5529599999991</v>
          </cell>
          <cell r="H1089">
            <v>3038.7680064000001</v>
          </cell>
          <cell r="I1089">
            <v>11976.320966399999</v>
          </cell>
          <cell r="J1089">
            <v>1796.4481449599998</v>
          </cell>
          <cell r="K1089">
            <v>13772.769111359998</v>
          </cell>
          <cell r="L1089">
            <v>16527.322933631996</v>
          </cell>
          <cell r="M1089">
            <v>16584</v>
          </cell>
          <cell r="N1089"/>
          <cell r="O1089">
            <v>14.998959850218432</v>
          </cell>
        </row>
        <row r="1090">
          <cell r="A1090">
            <v>21000032</v>
          </cell>
          <cell r="B1090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090">
            <v>60</v>
          </cell>
          <cell r="D1090">
            <v>0.2</v>
          </cell>
          <cell r="E1090">
            <v>74.479607999999999</v>
          </cell>
          <cell r="F1090">
            <v>0</v>
          </cell>
          <cell r="G1090">
            <v>74.479607999999999</v>
          </cell>
          <cell r="H1090">
            <v>25.32306672</v>
          </cell>
          <cell r="I1090">
            <v>99.802674719999999</v>
          </cell>
          <cell r="J1090">
            <v>14.970401207999998</v>
          </cell>
          <cell r="K1090">
            <v>114.773075928</v>
          </cell>
          <cell r="L1090">
            <v>137.7276911136</v>
          </cell>
          <cell r="M1090">
            <v>69</v>
          </cell>
          <cell r="N1090"/>
          <cell r="O1090">
            <v>15</v>
          </cell>
        </row>
        <row r="1091">
          <cell r="A1091" t="str">
            <v>21 000 038</v>
          </cell>
          <cell r="B1091" t="str">
            <v>Обследование пригородного поезда/электропоезда</v>
          </cell>
          <cell r="C1091">
            <v>474</v>
          </cell>
          <cell r="D1091">
            <v>1.82</v>
          </cell>
          <cell r="E1091">
            <v>677.76443279999989</v>
          </cell>
          <cell r="F1091">
            <v>0</v>
          </cell>
          <cell r="G1091">
            <v>677.76443279999989</v>
          </cell>
          <cell r="H1091">
            <v>230.43990715199999</v>
          </cell>
          <cell r="I1091">
            <v>908.20433995199983</v>
          </cell>
          <cell r="J1091">
            <v>136.23065099279998</v>
          </cell>
          <cell r="K1091">
            <v>1044.4349909447999</v>
          </cell>
          <cell r="L1091">
            <v>1253.3219891337599</v>
          </cell>
          <cell r="M1091">
            <v>543</v>
          </cell>
          <cell r="N1091"/>
          <cell r="O1091">
            <v>14.556962025316455</v>
          </cell>
        </row>
        <row r="1092">
          <cell r="A1092">
            <v>21000042</v>
          </cell>
          <cell r="B1092" t="str">
            <v>Обеспечение эксплуатации транспорта с оказанием энтомологического обследования территории</v>
          </cell>
          <cell r="C1092">
            <v>33</v>
          </cell>
          <cell r="D1092">
            <v>0.1</v>
          </cell>
          <cell r="E1092">
            <v>37.239803999999999</v>
          </cell>
          <cell r="F1092">
            <v>0</v>
          </cell>
          <cell r="G1092">
            <v>37.239803999999999</v>
          </cell>
          <cell r="H1092">
            <v>12.66153336</v>
          </cell>
          <cell r="I1092">
            <v>49.901337359999999</v>
          </cell>
          <cell r="J1092">
            <v>7.4852006039999992</v>
          </cell>
          <cell r="K1092">
            <v>57.386537963999999</v>
          </cell>
          <cell r="L1092">
            <v>68.863845556800001</v>
          </cell>
          <cell r="M1092">
            <v>39</v>
          </cell>
          <cell r="N1092"/>
          <cell r="O1092">
            <v>18.181818181818183</v>
          </cell>
        </row>
        <row r="1093">
          <cell r="A1093" t="str">
            <v>Санитарно-гигиенический отдел</v>
          </cell>
          <cell r="B1093"/>
          <cell r="C1093"/>
          <cell r="D1093"/>
          <cell r="E1093"/>
          <cell r="F1093"/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/>
          <cell r="N1093"/>
          <cell r="O1093"/>
        </row>
        <row r="1094">
          <cell r="A1094" t="str">
            <v>В целях получения санитарно-эпидемиологического заключения</v>
          </cell>
          <cell r="B1094"/>
          <cell r="C1094"/>
          <cell r="D1094"/>
          <cell r="E1094"/>
          <cell r="F1094"/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/>
          <cell r="N1094"/>
          <cell r="O1094">
            <v>14.860320227371165</v>
          </cell>
        </row>
        <row r="1095">
          <cell r="A1095">
            <v>22000003</v>
          </cell>
          <cell r="B1095" t="str">
            <v>Экспертиза проектов на пользование недрами</v>
          </cell>
          <cell r="C1095">
            <v>13515</v>
          </cell>
          <cell r="D1095">
            <v>95</v>
          </cell>
          <cell r="E1095">
            <v>35377.813799999996</v>
          </cell>
          <cell r="F1095">
            <v>0</v>
          </cell>
          <cell r="G1095">
            <v>35377.813799999996</v>
          </cell>
          <cell r="H1095">
            <v>12028.456692</v>
          </cell>
          <cell r="I1095">
            <v>47406.270491999996</v>
          </cell>
          <cell r="J1095">
            <v>7110.9405737999996</v>
          </cell>
          <cell r="K1095">
            <v>54517.211065799995</v>
          </cell>
          <cell r="L1095">
            <v>65420.653278959988</v>
          </cell>
          <cell r="M1095">
            <v>15541</v>
          </cell>
          <cell r="N1095"/>
          <cell r="O1095">
            <v>14.990751017388087</v>
          </cell>
        </row>
        <row r="1096">
          <cell r="A1096">
            <v>22000112</v>
          </cell>
          <cell r="B109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96">
            <v>24900</v>
          </cell>
          <cell r="D1096">
            <v>142</v>
          </cell>
          <cell r="E1096">
            <v>52880.521679999998</v>
          </cell>
          <cell r="F1096">
            <v>0</v>
          </cell>
          <cell r="G1096">
            <v>52880.521679999998</v>
          </cell>
          <cell r="H1096">
            <v>17979.3773712</v>
          </cell>
          <cell r="I1096">
            <v>70859.899051200002</v>
          </cell>
          <cell r="J1096">
            <v>10628.98485768</v>
          </cell>
          <cell r="K1096">
            <v>81488.883908880001</v>
          </cell>
          <cell r="L1096">
            <v>97786.660690656005</v>
          </cell>
          <cell r="M1096">
            <v>28635</v>
          </cell>
          <cell r="N1096"/>
          <cell r="O1096">
            <v>15</v>
          </cell>
        </row>
        <row r="1097">
          <cell r="A1097">
            <v>22000113</v>
          </cell>
          <cell r="B109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97">
            <v>18600</v>
          </cell>
          <cell r="D1097">
            <v>95</v>
          </cell>
          <cell r="E1097">
            <v>35377.813799999996</v>
          </cell>
          <cell r="F1097">
            <v>0</v>
          </cell>
          <cell r="G1097">
            <v>35377.813799999996</v>
          </cell>
          <cell r="H1097">
            <v>12028.456692</v>
          </cell>
          <cell r="I1097">
            <v>47406.270491999996</v>
          </cell>
          <cell r="J1097">
            <v>7110.9405737999996</v>
          </cell>
          <cell r="K1097">
            <v>54517.211065799995</v>
          </cell>
          <cell r="L1097">
            <v>65420.653278959988</v>
          </cell>
          <cell r="M1097">
            <v>21390</v>
          </cell>
          <cell r="N1097"/>
          <cell r="O1097">
            <v>15</v>
          </cell>
        </row>
        <row r="1098">
          <cell r="A1098">
            <v>22000114</v>
          </cell>
          <cell r="B109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98">
            <v>15000</v>
          </cell>
          <cell r="D1098">
            <v>66</v>
          </cell>
          <cell r="E1098">
            <v>24578.270639999999</v>
          </cell>
          <cell r="F1098">
            <v>0</v>
          </cell>
          <cell r="G1098">
            <v>24578.270639999999</v>
          </cell>
          <cell r="H1098">
            <v>8356.6120176000004</v>
          </cell>
          <cell r="I1098">
            <v>32934.882657599999</v>
          </cell>
          <cell r="J1098">
            <v>4940.2323986399997</v>
          </cell>
          <cell r="K1098">
            <v>37875.11505624</v>
          </cell>
          <cell r="L1098">
            <v>45450.138067487998</v>
          </cell>
          <cell r="M1098">
            <v>17250</v>
          </cell>
          <cell r="N1098"/>
          <cell r="O1098">
            <v>15</v>
          </cell>
        </row>
        <row r="1099">
          <cell r="A1099">
            <v>22000115</v>
          </cell>
          <cell r="B109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99">
            <v>8700</v>
          </cell>
          <cell r="D1099">
            <v>53</v>
          </cell>
          <cell r="E1099">
            <v>19737.096119999998</v>
          </cell>
          <cell r="F1099">
            <v>0</v>
          </cell>
          <cell r="G1099">
            <v>19737.096119999998</v>
          </cell>
          <cell r="H1099">
            <v>6710.6126807999999</v>
          </cell>
          <cell r="I1099">
            <v>26447.708800799999</v>
          </cell>
          <cell r="J1099">
            <v>3967.1563201199997</v>
          </cell>
          <cell r="K1099">
            <v>30414.86512092</v>
          </cell>
          <cell r="L1099">
            <v>36497.838145103997</v>
          </cell>
          <cell r="M1099">
            <v>10005</v>
          </cell>
          <cell r="N1099"/>
          <cell r="O1099">
            <v>15</v>
          </cell>
        </row>
        <row r="1100">
          <cell r="A1100" t="str">
            <v>22 000 093</v>
          </cell>
          <cell r="B1100" t="str">
            <v xml:space="preserve">Экспертиза проекта санитарно-защитной зоны предприятий I, II класса опасности </v>
          </cell>
          <cell r="C1100">
            <v>15000</v>
          </cell>
          <cell r="D1100">
            <v>51.35</v>
          </cell>
          <cell r="E1100">
            <v>19122.639353999999</v>
          </cell>
          <cell r="F1100">
            <v>0</v>
          </cell>
          <cell r="G1100">
            <v>19122.639353999999</v>
          </cell>
          <cell r="H1100">
            <v>6501.6973803600004</v>
          </cell>
          <cell r="I1100">
            <v>25624.33673436</v>
          </cell>
          <cell r="J1100">
            <v>3843.6505101539997</v>
          </cell>
          <cell r="K1100">
            <v>29467.987244513999</v>
          </cell>
          <cell r="L1100">
            <v>35361.5846934168</v>
          </cell>
          <cell r="M1100">
            <v>17250</v>
          </cell>
          <cell r="N1100"/>
          <cell r="O1100">
            <v>15</v>
          </cell>
        </row>
        <row r="1101">
          <cell r="A1101">
            <v>22000094</v>
          </cell>
          <cell r="B1101" t="str">
            <v xml:space="preserve">Экспертиза проекта санитарно-защитной зоны предприятий III - V класса опасности </v>
          </cell>
          <cell r="C1101">
            <v>12000</v>
          </cell>
          <cell r="D1101">
            <v>42.11</v>
          </cell>
          <cell r="E1101">
            <v>15681.681464399999</v>
          </cell>
          <cell r="F1101">
            <v>0</v>
          </cell>
          <cell r="G1101">
            <v>15681.681464399999</v>
          </cell>
          <cell r="H1101">
            <v>5331.7716978959998</v>
          </cell>
          <cell r="I1101">
            <v>21013.453162295998</v>
          </cell>
          <cell r="J1101">
            <v>3152.0179743443996</v>
          </cell>
          <cell r="K1101">
            <v>24165.471136640397</v>
          </cell>
          <cell r="L1101">
            <v>28998.565363968475</v>
          </cell>
          <cell r="M1101">
            <v>13800</v>
          </cell>
          <cell r="N1101"/>
          <cell r="O1101">
            <v>15</v>
          </cell>
        </row>
        <row r="1102">
          <cell r="A1102">
            <v>22000036</v>
          </cell>
          <cell r="B1102" t="str">
            <v>Экспертиза продукции (товаров) для выдачи свидетельства о государственной регистрации.</v>
          </cell>
          <cell r="C1102">
            <v>20550</v>
          </cell>
          <cell r="D1102">
            <v>40</v>
          </cell>
          <cell r="E1102">
            <v>14895.9216</v>
          </cell>
          <cell r="F1102">
            <v>0</v>
          </cell>
          <cell r="G1102">
            <v>14895.9216</v>
          </cell>
          <cell r="H1102">
            <v>5064.6133440000003</v>
          </cell>
          <cell r="I1102">
            <v>19960.534943999999</v>
          </cell>
          <cell r="J1102">
            <v>2994.0802415999997</v>
          </cell>
          <cell r="K1102">
            <v>22954.6151856</v>
          </cell>
          <cell r="L1102">
            <v>27545.538222719999</v>
          </cell>
          <cell r="M1102">
            <v>23631</v>
          </cell>
          <cell r="N1102"/>
          <cell r="O1102">
            <v>14.992700729927009</v>
          </cell>
        </row>
        <row r="1103">
          <cell r="A1103">
            <v>22000055</v>
          </cell>
          <cell r="B1103" t="str">
            <v>Рассмотрение материалов на размещение РЭС</v>
          </cell>
          <cell r="C1103">
            <v>8895</v>
          </cell>
          <cell r="D1103">
            <v>53</v>
          </cell>
          <cell r="E1103">
            <v>19737.096119999998</v>
          </cell>
          <cell r="F1103">
            <v>0</v>
          </cell>
          <cell r="G1103">
            <v>19737.096119999998</v>
          </cell>
          <cell r="H1103">
            <v>6710.6126807999999</v>
          </cell>
          <cell r="I1103">
            <v>26447.708800799999</v>
          </cell>
          <cell r="J1103">
            <v>3967.1563201199997</v>
          </cell>
          <cell r="K1103">
            <v>30414.86512092</v>
          </cell>
          <cell r="L1103">
            <v>36497.838145103997</v>
          </cell>
          <cell r="M1103">
            <v>10227</v>
          </cell>
          <cell r="N1103"/>
          <cell r="O1103">
            <v>14.974704890387859</v>
          </cell>
        </row>
        <row r="1104">
          <cell r="A1104">
            <v>22000056</v>
          </cell>
          <cell r="B1104" t="str">
            <v>Рассмотрение материалов на использование РЭС</v>
          </cell>
          <cell r="C1104">
            <v>1806</v>
          </cell>
          <cell r="D1104">
            <v>25</v>
          </cell>
          <cell r="E1104">
            <v>9309.9510000000009</v>
          </cell>
          <cell r="F1104">
            <v>0</v>
          </cell>
          <cell r="G1104">
            <v>9309.9510000000009</v>
          </cell>
          <cell r="H1104">
            <v>3165.3833400000003</v>
          </cell>
          <cell r="I1104">
            <v>12475.334340000001</v>
          </cell>
          <cell r="J1104">
            <v>1871.3001510000001</v>
          </cell>
          <cell r="K1104">
            <v>14346.634491000001</v>
          </cell>
          <cell r="L1104">
            <v>17215.961389200002</v>
          </cell>
          <cell r="M1104">
            <v>2076</v>
          </cell>
          <cell r="N1104"/>
          <cell r="O1104">
            <v>14.950166112956811</v>
          </cell>
        </row>
        <row r="1105">
          <cell r="A1105">
            <v>22000057</v>
          </cell>
          <cell r="B1105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v>
          </cell>
          <cell r="C1105">
            <v>10050</v>
          </cell>
          <cell r="D1105">
            <v>25</v>
          </cell>
          <cell r="E1105">
            <v>9309.9510000000009</v>
          </cell>
          <cell r="F1105">
            <v>0</v>
          </cell>
          <cell r="G1105">
            <v>9309.9510000000009</v>
          </cell>
          <cell r="H1105">
            <v>3165.3833400000003</v>
          </cell>
          <cell r="I1105">
            <v>12475.334340000001</v>
          </cell>
          <cell r="J1105">
            <v>1871.3001510000001</v>
          </cell>
          <cell r="K1105">
            <v>14346.634491000001</v>
          </cell>
          <cell r="L1105">
            <v>17215.961389200002</v>
          </cell>
          <cell r="M1105">
            <v>11556</v>
          </cell>
          <cell r="N1105"/>
          <cell r="O1105">
            <v>14.985074626865671</v>
          </cell>
        </row>
        <row r="1106">
          <cell r="A1106">
            <v>22000102</v>
          </cell>
          <cell r="B110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v>
          </cell>
          <cell r="C1106">
            <v>12600</v>
          </cell>
          <cell r="D1106">
            <v>30</v>
          </cell>
          <cell r="E1106">
            <v>11171.941199999999</v>
          </cell>
          <cell r="F1106">
            <v>0</v>
          </cell>
          <cell r="G1106">
            <v>11171.941199999999</v>
          </cell>
          <cell r="H1106">
            <v>3798.460008</v>
          </cell>
          <cell r="I1106">
            <v>14970.401207999999</v>
          </cell>
          <cell r="J1106">
            <v>2245.5601812</v>
          </cell>
          <cell r="K1106">
            <v>17215.961389199998</v>
          </cell>
          <cell r="L1106">
            <v>20659.153667039998</v>
          </cell>
          <cell r="M1106">
            <v>14490</v>
          </cell>
          <cell r="N1106"/>
          <cell r="O1106">
            <v>15</v>
          </cell>
        </row>
        <row r="1107">
          <cell r="A1107">
            <v>22000103</v>
          </cell>
          <cell r="B1107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v>
          </cell>
          <cell r="C1107">
            <v>16500</v>
          </cell>
          <cell r="D1107">
            <v>40</v>
          </cell>
          <cell r="E1107">
            <v>14895.9216</v>
          </cell>
          <cell r="F1107">
            <v>0</v>
          </cell>
          <cell r="G1107">
            <v>14895.9216</v>
          </cell>
          <cell r="H1107">
            <v>5064.6133440000003</v>
          </cell>
          <cell r="I1107">
            <v>19960.534943999999</v>
          </cell>
          <cell r="J1107">
            <v>2994.0802415999997</v>
          </cell>
          <cell r="K1107">
            <v>22954.6151856</v>
          </cell>
          <cell r="L1107">
            <v>27545.538222719999</v>
          </cell>
          <cell r="M1107">
            <v>18975</v>
          </cell>
          <cell r="N1107"/>
          <cell r="O1107">
            <v>15</v>
          </cell>
        </row>
        <row r="1108">
          <cell r="A1108">
            <v>22000058</v>
          </cell>
          <cell r="B1108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08">
            <v>5700</v>
          </cell>
          <cell r="D1108">
            <v>25</v>
          </cell>
          <cell r="E1108">
            <v>9309.9510000000009</v>
          </cell>
          <cell r="F1108">
            <v>0</v>
          </cell>
          <cell r="G1108">
            <v>9309.9510000000009</v>
          </cell>
          <cell r="H1108">
            <v>3165.3833400000003</v>
          </cell>
          <cell r="I1108">
            <v>12475.334340000001</v>
          </cell>
          <cell r="J1108">
            <v>1871.3001510000001</v>
          </cell>
          <cell r="K1108">
            <v>14346.634491000001</v>
          </cell>
          <cell r="L1108">
            <v>17215.961389200002</v>
          </cell>
          <cell r="M1108">
            <v>6555</v>
          </cell>
          <cell r="N1108"/>
          <cell r="O1108">
            <v>15</v>
          </cell>
        </row>
        <row r="1109">
          <cell r="A1109">
            <v>22000031</v>
          </cell>
          <cell r="B1109" t="str">
            <v>Проведение санитарно-эпидемиологической экспертизы, методик, программ и режимов воспитания и обучения</v>
          </cell>
          <cell r="C1109">
            <v>5400</v>
          </cell>
          <cell r="D1109">
            <v>9</v>
          </cell>
          <cell r="E1109">
            <v>3351.5823599999999</v>
          </cell>
          <cell r="F1109">
            <v>0</v>
          </cell>
          <cell r="G1109">
            <v>3351.5823599999999</v>
          </cell>
          <cell r="H1109">
            <v>1139.5380024000001</v>
          </cell>
          <cell r="I1109">
            <v>4491.1203624</v>
          </cell>
          <cell r="J1109">
            <v>673.66805435999993</v>
          </cell>
          <cell r="K1109">
            <v>5164.7884167599996</v>
          </cell>
          <cell r="L1109">
            <v>6197.7461001119991</v>
          </cell>
          <cell r="M1109">
            <v>6210</v>
          </cell>
          <cell r="N1109"/>
          <cell r="O1109">
            <v>15</v>
          </cell>
        </row>
        <row r="1110">
          <cell r="A1110">
            <v>22000038</v>
          </cell>
          <cell r="B1110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10">
            <v>4008</v>
          </cell>
          <cell r="D1110">
            <v>16</v>
          </cell>
          <cell r="E1110">
            <v>5958.3686399999997</v>
          </cell>
          <cell r="F1110">
            <v>0</v>
          </cell>
          <cell r="G1110">
            <v>5958.3686399999997</v>
          </cell>
          <cell r="H1110">
            <v>2025.8453376</v>
          </cell>
          <cell r="I1110">
            <v>7984.2139775999995</v>
          </cell>
          <cell r="J1110">
            <v>1197.6320966399999</v>
          </cell>
          <cell r="K1110">
            <v>9181.8460742399984</v>
          </cell>
          <cell r="L1110">
            <v>11018.215289087997</v>
          </cell>
          <cell r="M1110">
            <v>4608</v>
          </cell>
          <cell r="N1110"/>
          <cell r="O1110">
            <v>14.97005988023952</v>
          </cell>
        </row>
        <row r="1111">
          <cell r="A1111">
            <v>22000065</v>
          </cell>
          <cell r="B111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11">
            <v>12039</v>
          </cell>
          <cell r="D1111">
            <v>32</v>
          </cell>
          <cell r="E1111">
            <v>11916.737279999999</v>
          </cell>
          <cell r="F1111">
            <v>0</v>
          </cell>
          <cell r="G1111">
            <v>11916.737279999999</v>
          </cell>
          <cell r="H1111">
            <v>4051.6906752</v>
          </cell>
          <cell r="I1111">
            <v>15968.427955199999</v>
          </cell>
          <cell r="J1111">
            <v>2395.2641932799997</v>
          </cell>
          <cell r="K1111">
            <v>18363.692148479997</v>
          </cell>
          <cell r="L1111">
            <v>22036.430578175994</v>
          </cell>
          <cell r="M1111">
            <v>13842</v>
          </cell>
          <cell r="N1111"/>
          <cell r="O1111">
            <v>14.976326937453276</v>
          </cell>
        </row>
        <row r="1112">
          <cell r="A1112">
            <v>22000066</v>
          </cell>
          <cell r="B111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12">
            <v>16284</v>
          </cell>
          <cell r="D1112">
            <v>43.32</v>
          </cell>
          <cell r="E1112">
            <v>16132.2830928</v>
          </cell>
          <cell r="F1112">
            <v>0</v>
          </cell>
          <cell r="G1112">
            <v>16132.2830928</v>
          </cell>
          <cell r="H1112">
            <v>5484.9762515520006</v>
          </cell>
          <cell r="I1112">
            <v>21617.259344352002</v>
          </cell>
          <cell r="J1112">
            <v>3242.5889016528004</v>
          </cell>
          <cell r="K1112">
            <v>24859.848246004804</v>
          </cell>
          <cell r="L1112">
            <v>29831.817895205764</v>
          </cell>
          <cell r="M1112">
            <v>18726</v>
          </cell>
          <cell r="N1112"/>
          <cell r="O1112">
            <v>14.996315401621224</v>
          </cell>
        </row>
        <row r="1113">
          <cell r="A1113">
            <v>22000119</v>
          </cell>
          <cell r="B1113" t="str">
            <v>Санитарно-эпидемилологическая экспертиза протоколов исследований (измерений) в рамках установления СЗЗ для предприятий I, II класса опасности</v>
          </cell>
          <cell r="C1113">
            <v>7092</v>
          </cell>
          <cell r="D1113">
            <v>15</v>
          </cell>
          <cell r="E1113">
            <v>5585.9705999999996</v>
          </cell>
          <cell r="F1113">
            <v>0</v>
          </cell>
          <cell r="G1113">
            <v>5585.9705999999996</v>
          </cell>
          <cell r="H1113">
            <v>1899.230004</v>
          </cell>
          <cell r="I1113">
            <v>7485.2006039999997</v>
          </cell>
          <cell r="J1113">
            <v>1122.7800906</v>
          </cell>
          <cell r="K1113">
            <v>8607.980694599999</v>
          </cell>
          <cell r="L1113">
            <v>10329.576833519999</v>
          </cell>
          <cell r="M1113">
            <v>8154</v>
          </cell>
          <cell r="N1113"/>
          <cell r="O1113">
            <v>14.974619289340103</v>
          </cell>
        </row>
        <row r="1114">
          <cell r="A1114">
            <v>22000120</v>
          </cell>
          <cell r="B1114" t="str">
            <v>Санитарно-эпидемилологическая экспертиза протоколов исследований (измерений) в рамках установления СЗЗ для предприятий III, IV класса опасности</v>
          </cell>
          <cell r="C1114">
            <v>5814</v>
          </cell>
          <cell r="D1114">
            <v>10</v>
          </cell>
          <cell r="E1114">
            <v>3723.9803999999999</v>
          </cell>
          <cell r="F1114">
            <v>0</v>
          </cell>
          <cell r="G1114">
            <v>3723.9803999999999</v>
          </cell>
          <cell r="H1114">
            <v>1266.1533360000001</v>
          </cell>
          <cell r="I1114">
            <v>4990.1337359999998</v>
          </cell>
          <cell r="J1114">
            <v>748.52006039999992</v>
          </cell>
          <cell r="K1114">
            <v>5738.6537963999999</v>
          </cell>
          <cell r="L1114">
            <v>6886.3845556799997</v>
          </cell>
          <cell r="M1114">
            <v>6684</v>
          </cell>
          <cell r="N1114"/>
          <cell r="O1114">
            <v>14.963880288957688</v>
          </cell>
        </row>
        <row r="1115">
          <cell r="A1115">
            <v>22000121</v>
          </cell>
          <cell r="B1115" t="str">
            <v>Экспертиза проектов зон санитарной охраны с количеством источников волоснабжения не более 5</v>
          </cell>
          <cell r="C1115">
            <v>13500</v>
          </cell>
          <cell r="D1115">
            <v>30</v>
          </cell>
          <cell r="E1115">
            <v>11171.941199999999</v>
          </cell>
          <cell r="F1115">
            <v>0</v>
          </cell>
          <cell r="G1115">
            <v>11171.941199999999</v>
          </cell>
          <cell r="H1115">
            <v>3798.460008</v>
          </cell>
          <cell r="I1115">
            <v>14970.401207999999</v>
          </cell>
          <cell r="J1115">
            <v>2245.5601812</v>
          </cell>
          <cell r="K1115">
            <v>17215.961389199998</v>
          </cell>
          <cell r="L1115">
            <v>20659.153667039998</v>
          </cell>
          <cell r="M1115">
            <v>15525</v>
          </cell>
          <cell r="N1115"/>
          <cell r="O1115">
            <v>15</v>
          </cell>
        </row>
        <row r="1116">
          <cell r="A1116">
            <v>22000122</v>
          </cell>
          <cell r="B1116" t="str">
            <v>Экспертиза проектов зон санитарной охраны с количеством источников волоснабжения от 6 до 10</v>
          </cell>
          <cell r="C1116">
            <v>15600</v>
          </cell>
          <cell r="D1116">
            <v>32</v>
          </cell>
          <cell r="E1116">
            <v>11916.737279999999</v>
          </cell>
          <cell r="F1116">
            <v>0</v>
          </cell>
          <cell r="G1116">
            <v>11916.737279999999</v>
          </cell>
          <cell r="H1116">
            <v>4051.6906752</v>
          </cell>
          <cell r="I1116">
            <v>15968.427955199999</v>
          </cell>
          <cell r="J1116">
            <v>2395.2641932799997</v>
          </cell>
          <cell r="K1116">
            <v>18363.692148479997</v>
          </cell>
          <cell r="L1116">
            <v>22036.430578175994</v>
          </cell>
          <cell r="M1116">
            <v>17940</v>
          </cell>
          <cell r="N1116"/>
          <cell r="O1116">
            <v>15</v>
          </cell>
        </row>
        <row r="1117">
          <cell r="A1117">
            <v>22000123</v>
          </cell>
          <cell r="B1117" t="str">
            <v>Экспертиза проектов зон санитарной охраны с количеством источников волоснабжения от 11 до 20</v>
          </cell>
          <cell r="C1117">
            <v>18600</v>
          </cell>
          <cell r="D1117">
            <v>34</v>
          </cell>
          <cell r="E1117">
            <v>12661.533360000001</v>
          </cell>
          <cell r="F1117">
            <v>0</v>
          </cell>
          <cell r="G1117">
            <v>12661.533360000001</v>
          </cell>
          <cell r="H1117">
            <v>4304.9213424000009</v>
          </cell>
          <cell r="I1117">
            <v>16966.454702400002</v>
          </cell>
          <cell r="J1117">
            <v>2544.9682053600004</v>
          </cell>
          <cell r="K1117">
            <v>19511.422907760003</v>
          </cell>
          <cell r="L1117">
            <v>23413.707489312004</v>
          </cell>
          <cell r="M1117">
            <v>21390</v>
          </cell>
          <cell r="N1117"/>
          <cell r="O1117">
            <v>15</v>
          </cell>
        </row>
        <row r="1118">
          <cell r="A1118">
            <v>22000124</v>
          </cell>
          <cell r="B1118" t="str">
            <v>Экспертиза проектов зон санитарной охраны с количеством источников волоснабжения более 20</v>
          </cell>
          <cell r="C1118">
            <v>25500</v>
          </cell>
          <cell r="D1118">
            <v>46</v>
          </cell>
          <cell r="E1118">
            <v>17130.309839999998</v>
          </cell>
          <cell r="F1118">
            <v>0</v>
          </cell>
          <cell r="G1118">
            <v>17130.309839999998</v>
          </cell>
          <cell r="H1118">
            <v>5824.3053455999998</v>
          </cell>
          <cell r="I1118">
            <v>22954.6151856</v>
          </cell>
          <cell r="J1118">
            <v>3443.1922778399999</v>
          </cell>
          <cell r="K1118">
            <v>26397.80746344</v>
          </cell>
          <cell r="L1118">
            <v>31677.368956127997</v>
          </cell>
          <cell r="M1118">
            <v>29325</v>
          </cell>
          <cell r="N1118"/>
          <cell r="O1118">
            <v>15</v>
          </cell>
        </row>
        <row r="1119">
          <cell r="A1119">
            <v>22000132</v>
          </cell>
          <cell r="B1119" t="str">
            <v>Экспертиза проекта размещения рентгеновского оборудования (1 аппарат)</v>
          </cell>
          <cell r="C1119"/>
          <cell r="D1119"/>
          <cell r="E1119"/>
          <cell r="F1119"/>
          <cell r="G1119"/>
          <cell r="H1119"/>
          <cell r="I1119"/>
          <cell r="J1119"/>
          <cell r="K1119"/>
          <cell r="L1119"/>
          <cell r="M1119">
            <v>6480</v>
          </cell>
          <cell r="N1119"/>
          <cell r="O1119"/>
        </row>
        <row r="1120">
          <cell r="A1120">
            <v>22000133</v>
          </cell>
          <cell r="B1120" t="str">
            <v>Экспертиза проекта размещения рентгеновского оборудования (2 и более аппаратов)</v>
          </cell>
          <cell r="C1120"/>
          <cell r="D1120"/>
          <cell r="E1120"/>
          <cell r="F1120"/>
          <cell r="G1120"/>
          <cell r="H1120"/>
          <cell r="I1120"/>
          <cell r="J1120"/>
          <cell r="K1120"/>
          <cell r="L1120"/>
          <cell r="M1120">
            <v>8490</v>
          </cell>
          <cell r="N1120"/>
          <cell r="O1120"/>
        </row>
        <row r="1121">
          <cell r="A1121" t="str">
            <v>Прочие услуги</v>
          </cell>
          <cell r="B1121"/>
          <cell r="C1121"/>
          <cell r="D1121"/>
          <cell r="E1121"/>
          <cell r="F1121"/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/>
          <cell r="N1121"/>
          <cell r="O1121"/>
        </row>
        <row r="1122">
          <cell r="A1122">
            <v>22000002</v>
          </cell>
          <cell r="B1122" t="str">
            <v>Подготовка заключений к протоколу лабораторных испытаний, выданного сторонними аккредитованными лабораториями</v>
          </cell>
          <cell r="C1122">
            <v>5175</v>
          </cell>
          <cell r="D1122">
            <v>20</v>
          </cell>
          <cell r="E1122">
            <v>7447.9607999999998</v>
          </cell>
          <cell r="F1122">
            <v>0</v>
          </cell>
          <cell r="G1122">
            <v>7447.9607999999998</v>
          </cell>
          <cell r="H1122">
            <v>2532.3066720000002</v>
          </cell>
          <cell r="I1122">
            <v>9980.2674719999995</v>
          </cell>
          <cell r="J1122">
            <v>1497.0401207999998</v>
          </cell>
          <cell r="K1122">
            <v>11477.3075928</v>
          </cell>
          <cell r="L1122">
            <v>13772.769111359999</v>
          </cell>
          <cell r="M1122">
            <v>5949</v>
          </cell>
          <cell r="N1122"/>
          <cell r="O1122">
            <v>14.956521739130435</v>
          </cell>
        </row>
        <row r="1123">
          <cell r="A1123">
            <v>22000043</v>
          </cell>
          <cell r="B1123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23">
            <v>4878</v>
          </cell>
          <cell r="D1123">
            <v>10</v>
          </cell>
          <cell r="E1123">
            <v>3723.9803999999999</v>
          </cell>
          <cell r="F1123">
            <v>0</v>
          </cell>
          <cell r="G1123">
            <v>3723.9803999999999</v>
          </cell>
          <cell r="H1123">
            <v>1266.1533360000001</v>
          </cell>
          <cell r="I1123">
            <v>4990.1337359999998</v>
          </cell>
          <cell r="J1123">
            <v>748.52006039999992</v>
          </cell>
          <cell r="K1123">
            <v>5738.6537963999999</v>
          </cell>
          <cell r="L1123">
            <v>6886.3845556799997</v>
          </cell>
          <cell r="M1123">
            <v>5607</v>
          </cell>
          <cell r="N1123"/>
          <cell r="O1123">
            <v>14.944649446494465</v>
          </cell>
        </row>
        <row r="1124">
          <cell r="A1124">
            <v>22000045</v>
          </cell>
          <cell r="B1124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24">
            <v>924</v>
          </cell>
          <cell r="D1124">
            <v>2.2000000000000002</v>
          </cell>
          <cell r="E1124">
            <v>819.27568800000006</v>
          </cell>
          <cell r="F1124">
            <v>0</v>
          </cell>
          <cell r="G1124">
            <v>819.27568800000006</v>
          </cell>
          <cell r="H1124">
            <v>278.55373392000001</v>
          </cell>
          <cell r="I1124">
            <v>1097.8294219200002</v>
          </cell>
          <cell r="J1124">
            <v>164.67441328800001</v>
          </cell>
          <cell r="K1124">
            <v>1262.5038352080003</v>
          </cell>
          <cell r="L1124">
            <v>1515.0046022496003</v>
          </cell>
          <cell r="M1124">
            <v>1062</v>
          </cell>
          <cell r="N1124"/>
          <cell r="O1124">
            <v>14.935064935064934</v>
          </cell>
        </row>
        <row r="1125">
          <cell r="A1125">
            <v>22000125</v>
          </cell>
          <cell r="B1125" t="str">
            <v>Выезд специалиста для отбора проб/проведения измерений</v>
          </cell>
          <cell r="C1125">
            <v>165</v>
          </cell>
          <cell r="D1125">
            <v>0.5</v>
          </cell>
          <cell r="E1125">
            <v>186.19901999999999</v>
          </cell>
          <cell r="F1125">
            <v>0</v>
          </cell>
          <cell r="G1125">
            <v>186.19901999999999</v>
          </cell>
          <cell r="H1125">
            <v>63.3076668</v>
          </cell>
          <cell r="I1125">
            <v>249.50668679999998</v>
          </cell>
          <cell r="J1125">
            <v>37.426003019999996</v>
          </cell>
          <cell r="K1125">
            <v>286.93268981999995</v>
          </cell>
          <cell r="L1125">
            <v>344.31922778399991</v>
          </cell>
          <cell r="M1125">
            <v>189</v>
          </cell>
          <cell r="N1125"/>
          <cell r="O1125">
            <v>14.545454545454545</v>
          </cell>
        </row>
        <row r="1126">
          <cell r="A1126">
            <v>22000067</v>
          </cell>
          <cell r="B1126" t="str">
            <v>Отбор проб воды (разводящая сеть)</v>
          </cell>
          <cell r="C1126">
            <v>63</v>
          </cell>
          <cell r="D1126">
            <v>0.25</v>
          </cell>
          <cell r="E1126">
            <v>93.099509999999995</v>
          </cell>
          <cell r="F1126">
            <v>0</v>
          </cell>
          <cell r="G1126">
            <v>93.099509999999995</v>
          </cell>
          <cell r="H1126">
            <v>31.6538334</v>
          </cell>
          <cell r="I1126">
            <v>124.75334339999999</v>
          </cell>
          <cell r="J1126">
            <v>18.713001509999998</v>
          </cell>
          <cell r="K1126">
            <v>143.46634490999998</v>
          </cell>
          <cell r="L1126">
            <v>172.15961389199995</v>
          </cell>
          <cell r="M1126">
            <v>72</v>
          </cell>
          <cell r="N1126"/>
          <cell r="O1126">
            <v>14.285714285714285</v>
          </cell>
        </row>
        <row r="1127">
          <cell r="A1127">
            <v>22000068</v>
          </cell>
          <cell r="B1127" t="str">
            <v>Отбор проб воды (скважина, водонапорная башня и пр.)</v>
          </cell>
          <cell r="C1127">
            <v>105</v>
          </cell>
          <cell r="D1127">
            <v>0.42</v>
          </cell>
          <cell r="E1127">
            <v>156.40717679999997</v>
          </cell>
          <cell r="F1127">
            <v>0</v>
          </cell>
          <cell r="G1127">
            <v>156.40717679999997</v>
          </cell>
          <cell r="H1127">
            <v>53.178440111999997</v>
          </cell>
          <cell r="I1127">
            <v>209.58561691199998</v>
          </cell>
          <cell r="J1127">
            <v>31.437842536799995</v>
          </cell>
          <cell r="K1127">
            <v>241.02345944879997</v>
          </cell>
          <cell r="L1127">
            <v>289.22815133855994</v>
          </cell>
          <cell r="M1127">
            <v>120</v>
          </cell>
          <cell r="N1127"/>
          <cell r="O1127">
            <v>14.285714285714285</v>
          </cell>
        </row>
        <row r="1128">
          <cell r="A1128">
            <v>22000069</v>
          </cell>
          <cell r="B1128" t="str">
            <v>Отбор проб воды (бассейн, поверхностный водоём, стоки)</v>
          </cell>
          <cell r="C1128">
            <v>78</v>
          </cell>
          <cell r="D1128">
            <v>0.3</v>
          </cell>
          <cell r="E1128">
            <v>111.71941200000001</v>
          </cell>
          <cell r="F1128">
            <v>0</v>
          </cell>
          <cell r="G1128">
            <v>111.71941200000001</v>
          </cell>
          <cell r="H1128">
            <v>37.984600080000007</v>
          </cell>
          <cell r="I1128">
            <v>149.70401208000001</v>
          </cell>
          <cell r="J1128">
            <v>22.455601812000001</v>
          </cell>
          <cell r="K1128">
            <v>172.15961389200001</v>
          </cell>
          <cell r="L1128">
            <v>206.59153667040002</v>
          </cell>
          <cell r="M1128">
            <v>90</v>
          </cell>
          <cell r="N1128"/>
          <cell r="O1128">
            <v>15.384615384615385</v>
          </cell>
        </row>
        <row r="1129">
          <cell r="A1129">
            <v>22000070</v>
          </cell>
          <cell r="B1129" t="str">
            <v>Отбор проб пищевых продуктов, непищевых товаров</v>
          </cell>
          <cell r="C1129">
            <v>78</v>
          </cell>
          <cell r="D1129">
            <v>0.33</v>
          </cell>
          <cell r="E1129">
            <v>122.89135320000001</v>
          </cell>
          <cell r="F1129">
            <v>0</v>
          </cell>
          <cell r="G1129">
            <v>122.89135320000001</v>
          </cell>
          <cell r="H1129">
            <v>41.783060088000006</v>
          </cell>
          <cell r="I1129">
            <v>164.67441328800001</v>
          </cell>
          <cell r="J1129">
            <v>24.7011619932</v>
          </cell>
          <cell r="K1129">
            <v>189.37557528120001</v>
          </cell>
          <cell r="L1129">
            <v>227.25069033744001</v>
          </cell>
          <cell r="M1129">
            <v>90</v>
          </cell>
          <cell r="N1129"/>
          <cell r="O1129">
            <v>15.384615384615385</v>
          </cell>
        </row>
        <row r="1130">
          <cell r="A1130">
            <v>22000071</v>
          </cell>
          <cell r="B1130" t="str">
            <v>Отбор пробы почвы</v>
          </cell>
          <cell r="C1130">
            <v>126</v>
          </cell>
          <cell r="D1130">
            <v>0.5</v>
          </cell>
          <cell r="E1130">
            <v>186.19901999999999</v>
          </cell>
          <cell r="F1130">
            <v>0</v>
          </cell>
          <cell r="G1130">
            <v>186.19901999999999</v>
          </cell>
          <cell r="H1130">
            <v>63.3076668</v>
          </cell>
          <cell r="I1130">
            <v>249.50668679999998</v>
          </cell>
          <cell r="J1130">
            <v>37.426003019999996</v>
          </cell>
          <cell r="K1130">
            <v>286.93268981999995</v>
          </cell>
          <cell r="L1130">
            <v>344.31922778399991</v>
          </cell>
          <cell r="M1130">
            <v>144</v>
          </cell>
          <cell r="N1130"/>
          <cell r="O1130">
            <v>14.285714285714285</v>
          </cell>
        </row>
        <row r="1131">
          <cell r="A1131">
            <v>22000072</v>
          </cell>
          <cell r="B1131" t="str">
            <v>Взятие смывов с объектов внешней среды</v>
          </cell>
          <cell r="C1131">
            <v>54</v>
          </cell>
          <cell r="D1131">
            <v>0.17</v>
          </cell>
          <cell r="E1131">
            <v>63.307666800000007</v>
          </cell>
          <cell r="F1131">
            <v>0</v>
          </cell>
          <cell r="G1131">
            <v>63.307666800000007</v>
          </cell>
          <cell r="H1131">
            <v>21.524606712000004</v>
          </cell>
          <cell r="I1131">
            <v>84.832273512000015</v>
          </cell>
          <cell r="J1131">
            <v>12.724841026800002</v>
          </cell>
          <cell r="K1131">
            <v>97.557114538800022</v>
          </cell>
          <cell r="L1131">
            <v>117.06853744656001</v>
          </cell>
          <cell r="M1131">
            <v>63</v>
          </cell>
          <cell r="N1131"/>
          <cell r="O1131">
            <v>16.666666666666664</v>
          </cell>
        </row>
        <row r="1132">
          <cell r="A1132">
            <v>22000073</v>
          </cell>
          <cell r="B1132" t="str">
            <v>Отбор проб воздуха в закрытых помещениях</v>
          </cell>
          <cell r="C1132">
            <v>63</v>
          </cell>
          <cell r="D1132">
            <v>0.25</v>
          </cell>
          <cell r="E1132">
            <v>93.099509999999995</v>
          </cell>
          <cell r="F1132">
            <v>0</v>
          </cell>
          <cell r="G1132">
            <v>93.099509999999995</v>
          </cell>
          <cell r="H1132">
            <v>31.6538334</v>
          </cell>
          <cell r="I1132">
            <v>124.75334339999999</v>
          </cell>
          <cell r="J1132">
            <v>18.713001509999998</v>
          </cell>
          <cell r="K1132">
            <v>143.46634490999998</v>
          </cell>
          <cell r="L1132">
            <v>172.15961389199995</v>
          </cell>
          <cell r="M1132">
            <v>72</v>
          </cell>
          <cell r="N1132"/>
          <cell r="O1132">
            <v>14.285714285714285</v>
          </cell>
        </row>
        <row r="1133">
          <cell r="A1133">
            <v>22100000</v>
          </cell>
          <cell r="B1133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33">
            <v>660</v>
          </cell>
          <cell r="D1133">
            <v>1</v>
          </cell>
          <cell r="E1133">
            <v>372.39803999999998</v>
          </cell>
          <cell r="F1133">
            <v>0</v>
          </cell>
          <cell r="G1133">
            <v>372.39803999999998</v>
          </cell>
          <cell r="H1133">
            <v>126.6153336</v>
          </cell>
          <cell r="I1133">
            <v>499.01337359999997</v>
          </cell>
          <cell r="J1133">
            <v>74.852006039999992</v>
          </cell>
          <cell r="K1133">
            <v>573.8653796399999</v>
          </cell>
          <cell r="L1133">
            <v>688.63845556799981</v>
          </cell>
          <cell r="M1133">
            <v>759</v>
          </cell>
          <cell r="N1133"/>
          <cell r="O1133">
            <v>15</v>
          </cell>
        </row>
        <row r="1134">
          <cell r="A1134">
            <v>22000040</v>
          </cell>
          <cell r="B1134" t="str">
            <v>Подготовка заключения к протоколу лабораторных испытаний</v>
          </cell>
          <cell r="C1134">
            <v>675</v>
          </cell>
          <cell r="D1134">
            <v>1.2</v>
          </cell>
          <cell r="E1134">
            <v>446.87764800000002</v>
          </cell>
          <cell r="F1134">
            <v>0</v>
          </cell>
          <cell r="G1134">
            <v>446.87764800000002</v>
          </cell>
          <cell r="H1134">
            <v>151.93840032000003</v>
          </cell>
          <cell r="I1134">
            <v>598.81604832000005</v>
          </cell>
          <cell r="J1134">
            <v>89.822407248000005</v>
          </cell>
          <cell r="K1134">
            <v>688.63845556800004</v>
          </cell>
          <cell r="L1134">
            <v>826.36614668160007</v>
          </cell>
          <cell r="M1134">
            <v>774</v>
          </cell>
          <cell r="N1134"/>
          <cell r="O1134">
            <v>14.666666666666666</v>
          </cell>
        </row>
        <row r="1135">
          <cell r="A1135">
            <v>22000047</v>
          </cell>
          <cell r="B1135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35">
            <v>138</v>
          </cell>
          <cell r="D1135">
            <v>0.4</v>
          </cell>
          <cell r="E1135">
            <v>148.959216</v>
          </cell>
          <cell r="F1135">
            <v>0</v>
          </cell>
          <cell r="G1135">
            <v>148.959216</v>
          </cell>
          <cell r="H1135">
            <v>50.64613344</v>
          </cell>
          <cell r="I1135">
            <v>199.60534944</v>
          </cell>
          <cell r="J1135">
            <v>29.940802415999997</v>
          </cell>
          <cell r="K1135">
            <v>229.54615185599999</v>
          </cell>
          <cell r="L1135">
            <v>275.4553822272</v>
          </cell>
          <cell r="M1135">
            <v>156</v>
          </cell>
          <cell r="N1135"/>
          <cell r="O1135">
            <v>13.043478260869565</v>
          </cell>
        </row>
        <row r="1136">
          <cell r="A1136">
            <v>22000117</v>
          </cell>
          <cell r="B1136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36">
            <v>7680</v>
          </cell>
          <cell r="D1136">
            <v>18</v>
          </cell>
          <cell r="E1136">
            <v>6703.1647199999998</v>
          </cell>
          <cell r="F1136">
            <v>0</v>
          </cell>
          <cell r="G1136">
            <v>6703.1647199999998</v>
          </cell>
          <cell r="H1136">
            <v>2279.0760048000002</v>
          </cell>
          <cell r="I1136">
            <v>8982.2407248</v>
          </cell>
          <cell r="J1136">
            <v>1347.3361087199999</v>
          </cell>
          <cell r="K1136">
            <v>10329.576833519999</v>
          </cell>
          <cell r="L1136">
            <v>12395.492200223998</v>
          </cell>
          <cell r="M1136">
            <v>8832</v>
          </cell>
          <cell r="N1136"/>
          <cell r="O1136">
            <v>15</v>
          </cell>
        </row>
        <row r="1137">
          <cell r="A1137">
            <v>22000060</v>
          </cell>
          <cell r="B1137" t="str">
            <v>Оформление протокола лабораторных испытаний</v>
          </cell>
          <cell r="C1137">
            <v>69</v>
          </cell>
          <cell r="D1137">
            <v>0.11700000000000001</v>
          </cell>
          <cell r="E1137">
            <v>43.570570680000003</v>
          </cell>
          <cell r="F1137">
            <v>0</v>
          </cell>
          <cell r="G1137">
            <v>43.570570680000003</v>
          </cell>
          <cell r="H1137">
            <v>14.813994031200002</v>
          </cell>
          <cell r="I1137">
            <v>58.384564711200007</v>
          </cell>
          <cell r="J1137">
            <v>8.757684706680001</v>
          </cell>
          <cell r="K1137">
            <v>67.142249417880009</v>
          </cell>
          <cell r="L1137">
            <v>80.570699301456003</v>
          </cell>
          <cell r="M1137">
            <v>78</v>
          </cell>
          <cell r="N1137"/>
          <cell r="O1137">
            <v>13.043478260869565</v>
          </cell>
        </row>
        <row r="1138">
          <cell r="A1138">
            <v>22000061</v>
          </cell>
          <cell r="B1138" t="str">
            <v>Подготовка экспертного заключения на соответствие объекта санитарным требованиям без цели лицензирования</v>
          </cell>
          <cell r="C1138">
            <v>5478</v>
          </cell>
          <cell r="D1138">
            <v>10</v>
          </cell>
          <cell r="E1138">
            <v>3723.9803999999999</v>
          </cell>
          <cell r="F1138">
            <v>0</v>
          </cell>
          <cell r="G1138">
            <v>3723.9803999999999</v>
          </cell>
          <cell r="H1138">
            <v>1266.1533360000001</v>
          </cell>
          <cell r="I1138">
            <v>4990.1337359999998</v>
          </cell>
          <cell r="J1138">
            <v>748.52006039999992</v>
          </cell>
          <cell r="K1138">
            <v>5738.6537963999999</v>
          </cell>
          <cell r="L1138">
            <v>6886.3845556799997</v>
          </cell>
          <cell r="M1138">
            <v>6297</v>
          </cell>
          <cell r="N1138"/>
          <cell r="O1138">
            <v>14.950711938663746</v>
          </cell>
        </row>
        <row r="1139">
          <cell r="A1139">
            <v>22000041</v>
          </cell>
          <cell r="B1139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39">
            <v>4500</v>
          </cell>
          <cell r="D1139">
            <v>10</v>
          </cell>
          <cell r="E1139">
            <v>3723.9803999999999</v>
          </cell>
          <cell r="F1139">
            <v>0</v>
          </cell>
          <cell r="G1139">
            <v>3723.9803999999999</v>
          </cell>
          <cell r="H1139">
            <v>1266.1533360000001</v>
          </cell>
          <cell r="I1139">
            <v>4990.1337359999998</v>
          </cell>
          <cell r="J1139">
            <v>748.52006039999992</v>
          </cell>
          <cell r="K1139">
            <v>5738.6537963999999</v>
          </cell>
          <cell r="L1139">
            <v>6886.3845556799997</v>
          </cell>
          <cell r="M1139">
            <v>5175</v>
          </cell>
          <cell r="N1139"/>
          <cell r="O1139">
            <v>15</v>
          </cell>
        </row>
        <row r="1140">
          <cell r="A1140">
            <v>22000042</v>
          </cell>
          <cell r="B1140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40">
            <v>3000</v>
          </cell>
          <cell r="D1140">
            <v>7</v>
          </cell>
          <cell r="E1140">
            <v>2606.7862799999998</v>
          </cell>
          <cell r="F1140">
            <v>0</v>
          </cell>
          <cell r="G1140">
            <v>2606.7862799999998</v>
          </cell>
          <cell r="H1140">
            <v>886.30733520000001</v>
          </cell>
          <cell r="I1140">
            <v>3493.0936151999999</v>
          </cell>
          <cell r="J1140">
            <v>523.96404227999994</v>
          </cell>
          <cell r="K1140">
            <v>4017.0576574799998</v>
          </cell>
          <cell r="L1140">
            <v>4820.4691889759997</v>
          </cell>
          <cell r="M1140">
            <v>3450</v>
          </cell>
          <cell r="N1140"/>
          <cell r="O1140">
            <v>15</v>
          </cell>
        </row>
        <row r="1141">
          <cell r="A1141">
            <v>22000075</v>
          </cell>
          <cell r="B1141" t="str">
            <v>Санитарно-эпидемиологическая оценка контейнерной площадки - места накопления ТКО</v>
          </cell>
          <cell r="C1141">
            <v>4938</v>
          </cell>
          <cell r="D1141">
            <v>10.5</v>
          </cell>
          <cell r="E1141">
            <v>3910.1794200000004</v>
          </cell>
          <cell r="F1141">
            <v>0</v>
          </cell>
          <cell r="G1141">
            <v>3910.1794200000004</v>
          </cell>
          <cell r="H1141">
            <v>1329.4610028000002</v>
          </cell>
          <cell r="I1141">
            <v>5239.640422800001</v>
          </cell>
          <cell r="J1141">
            <v>785.94606342000009</v>
          </cell>
          <cell r="K1141">
            <v>6025.5864862200015</v>
          </cell>
          <cell r="L1141">
            <v>7230.7037834640014</v>
          </cell>
          <cell r="M1141">
            <v>5676</v>
          </cell>
          <cell r="N1141"/>
          <cell r="O1141">
            <v>14.945321992709598</v>
          </cell>
        </row>
        <row r="1142">
          <cell r="A1142">
            <v>22000080</v>
          </cell>
          <cell r="B1142" t="str">
            <v>Санитарно-эпидемиологическая оценка контейнерной площадки - места накопления ТКО в сельской местности</v>
          </cell>
          <cell r="C1142">
            <v>1965</v>
          </cell>
          <cell r="D1142">
            <v>4.3</v>
          </cell>
          <cell r="E1142">
            <v>1601.3115720000001</v>
          </cell>
          <cell r="F1142">
            <v>0</v>
          </cell>
          <cell r="G1142">
            <v>1601.3115720000001</v>
          </cell>
          <cell r="H1142">
            <v>544.44593448000012</v>
          </cell>
          <cell r="I1142">
            <v>2145.7575064800003</v>
          </cell>
          <cell r="J1142">
            <v>321.86362597200002</v>
          </cell>
          <cell r="K1142">
            <v>2467.6211324520004</v>
          </cell>
          <cell r="L1142">
            <v>2961.1453589424004</v>
          </cell>
          <cell r="M1142">
            <v>2259</v>
          </cell>
          <cell r="N1142"/>
          <cell r="O1142">
            <v>14.961832061068703</v>
          </cell>
        </row>
        <row r="1143">
          <cell r="A1143">
            <v>22000089</v>
          </cell>
          <cell r="B1143" t="str">
            <v>Санитарно-эпидемиологическое обследование вагонов</v>
          </cell>
          <cell r="C1143">
            <v>165</v>
          </cell>
          <cell r="D1143">
            <v>0.35</v>
          </cell>
          <cell r="E1143">
            <v>130.33931399999997</v>
          </cell>
          <cell r="F1143">
            <v>0</v>
          </cell>
          <cell r="G1143">
            <v>130.33931399999997</v>
          </cell>
          <cell r="H1143">
            <v>44.315366759999996</v>
          </cell>
          <cell r="I1143">
            <v>174.65468075999996</v>
          </cell>
          <cell r="J1143">
            <v>26.198202113999994</v>
          </cell>
          <cell r="K1143">
            <v>200.85288287399996</v>
          </cell>
          <cell r="L1143">
            <v>241.02345944879994</v>
          </cell>
          <cell r="M1143">
            <v>189</v>
          </cell>
          <cell r="N1143"/>
          <cell r="O1143">
            <v>14.545454545454545</v>
          </cell>
        </row>
        <row r="1144">
          <cell r="A1144">
            <v>22000105</v>
          </cell>
          <cell r="B1144" t="str">
            <v>Возмещение стоимости услуг по отправке Заказных писем: с уведомлением\без уведомления</v>
          </cell>
          <cell r="C1144">
            <v>192</v>
          </cell>
          <cell r="D1144">
            <v>0.5</v>
          </cell>
          <cell r="E1144">
            <v>186.19901999999999</v>
          </cell>
          <cell r="F1144">
            <v>0</v>
          </cell>
          <cell r="G1144">
            <v>186.19901999999999</v>
          </cell>
          <cell r="H1144">
            <v>63.3076668</v>
          </cell>
          <cell r="I1144">
            <v>249.50668679999998</v>
          </cell>
          <cell r="J1144">
            <v>37.426003019999996</v>
          </cell>
          <cell r="K1144">
            <v>286.93268981999995</v>
          </cell>
          <cell r="L1144">
            <v>344.31922778399991</v>
          </cell>
          <cell r="M1144">
            <v>219</v>
          </cell>
          <cell r="N1144"/>
          <cell r="O1144">
            <v>14.0625</v>
          </cell>
        </row>
        <row r="1145">
          <cell r="A1145">
            <v>22000106</v>
          </cell>
          <cell r="B1145" t="str">
            <v>Консультационные услуги по составлению программ производственного контроля для объектов торговли, общественного питания</v>
          </cell>
          <cell r="C1145">
            <v>2610</v>
          </cell>
          <cell r="D1145">
            <v>6.5</v>
          </cell>
          <cell r="E1145">
            <v>2420.5872599999998</v>
          </cell>
          <cell r="F1145">
            <v>0</v>
          </cell>
          <cell r="G1145">
            <v>2420.5872599999998</v>
          </cell>
          <cell r="H1145">
            <v>822.99966840000002</v>
          </cell>
          <cell r="I1145">
            <v>3243.5869284</v>
          </cell>
          <cell r="J1145">
            <v>486.53803926000001</v>
          </cell>
          <cell r="K1145">
            <v>3730.12496766</v>
          </cell>
          <cell r="L1145">
            <v>4476.1499611919999</v>
          </cell>
          <cell r="M1145">
            <v>3000</v>
          </cell>
          <cell r="N1145"/>
          <cell r="O1145">
            <v>14.942528735632186</v>
          </cell>
        </row>
        <row r="1146">
          <cell r="A1146">
            <v>22000107</v>
          </cell>
          <cell r="B1146" t="str">
            <v>Консультационные услуги по составлению программ производственного контроля для объектов пищевой промышленности</v>
          </cell>
          <cell r="C1146">
            <v>4602</v>
          </cell>
          <cell r="D1146">
            <v>10.7</v>
          </cell>
          <cell r="E1146">
            <v>3984.659028</v>
          </cell>
          <cell r="F1146">
            <v>0</v>
          </cell>
          <cell r="G1146">
            <v>3984.659028</v>
          </cell>
          <cell r="H1146">
            <v>1354.78406952</v>
          </cell>
          <cell r="I1146">
            <v>5339.4430975200003</v>
          </cell>
          <cell r="J1146">
            <v>800.91646462799997</v>
          </cell>
          <cell r="K1146">
            <v>6140.3595621479999</v>
          </cell>
          <cell r="L1146">
            <v>7368.4314745775991</v>
          </cell>
          <cell r="M1146">
            <v>5292</v>
          </cell>
          <cell r="N1146"/>
          <cell r="O1146">
            <v>14.993481095176012</v>
          </cell>
        </row>
        <row r="1147">
          <cell r="A1147">
            <v>22000108</v>
          </cell>
          <cell r="B1147" t="str">
            <v>Консультационные услуги по составлению программ производственного контроля для коммунальных объектов (аптеки, сауны, бассейны, салоны красоты и т.п.)</v>
          </cell>
          <cell r="C1147">
            <v>1950</v>
          </cell>
          <cell r="D1147">
            <v>5.2</v>
          </cell>
          <cell r="E1147">
            <v>1936.4698079999998</v>
          </cell>
          <cell r="F1147">
            <v>0</v>
          </cell>
          <cell r="G1147">
            <v>1936.4698079999998</v>
          </cell>
          <cell r="H1147">
            <v>658.39973471999997</v>
          </cell>
          <cell r="I1147">
            <v>2594.86954272</v>
          </cell>
          <cell r="J1147">
            <v>389.23043140800002</v>
          </cell>
          <cell r="K1147">
            <v>2984.0999741280002</v>
          </cell>
          <cell r="L1147">
            <v>3580.9199689536003</v>
          </cell>
          <cell r="M1147">
            <v>2241</v>
          </cell>
          <cell r="N1147"/>
          <cell r="O1147">
            <v>14.923076923076922</v>
          </cell>
        </row>
        <row r="1148">
          <cell r="A1148">
            <v>22000109</v>
          </cell>
          <cell r="B1148" t="str">
            <v>Консультационные услуги по составлению программ производственного контроля для учреждений дополнительного образования</v>
          </cell>
          <cell r="C1148">
            <v>1950</v>
          </cell>
          <cell r="D1148">
            <v>5.2</v>
          </cell>
          <cell r="E1148">
            <v>1936.4698079999998</v>
          </cell>
          <cell r="F1148">
            <v>0</v>
          </cell>
          <cell r="G1148">
            <v>1936.4698079999998</v>
          </cell>
          <cell r="H1148">
            <v>658.39973471999997</v>
          </cell>
          <cell r="I1148">
            <v>2594.86954272</v>
          </cell>
          <cell r="J1148">
            <v>389.23043140800002</v>
          </cell>
          <cell r="K1148">
            <v>2984.0999741280002</v>
          </cell>
          <cell r="L1148">
            <v>3580.9199689536003</v>
          </cell>
          <cell r="M1148">
            <v>2241</v>
          </cell>
          <cell r="N1148"/>
          <cell r="O1148">
            <v>14.923076923076922</v>
          </cell>
        </row>
        <row r="1149">
          <cell r="A1149">
            <v>22000008</v>
          </cell>
          <cell r="B1149" t="str">
            <v>Составление радиационного - гигиенического паспорта территорий</v>
          </cell>
          <cell r="C1149">
            <v>180000</v>
          </cell>
          <cell r="D1149">
            <v>420</v>
          </cell>
          <cell r="E1149">
            <v>156407.17679999999</v>
          </cell>
          <cell r="F1149">
            <v>0</v>
          </cell>
          <cell r="G1149">
            <v>156407.17679999999</v>
          </cell>
          <cell r="H1149">
            <v>53178.440111999997</v>
          </cell>
          <cell r="I1149">
            <v>209585.616912</v>
          </cell>
          <cell r="J1149">
            <v>31437.842536799999</v>
          </cell>
          <cell r="K1149">
            <v>241023.45944879999</v>
          </cell>
          <cell r="L1149">
            <v>289228.15133855998</v>
          </cell>
          <cell r="M1149">
            <v>207000</v>
          </cell>
          <cell r="N1149"/>
          <cell r="O1149">
            <v>15</v>
          </cell>
        </row>
        <row r="1150">
          <cell r="A1150" t="str">
            <v>Отдел социально-гигиенического мониторинга и оценки риска</v>
          </cell>
          <cell r="B1150"/>
          <cell r="C1150"/>
          <cell r="D1150"/>
          <cell r="E1150"/>
          <cell r="F1150"/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/>
          <cell r="N1150"/>
          <cell r="O1150"/>
        </row>
        <row r="1151">
          <cell r="A115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51"/>
          <cell r="C1151"/>
          <cell r="D1151"/>
          <cell r="E1151"/>
          <cell r="F1151"/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/>
          <cell r="N1151"/>
          <cell r="O1151">
            <v>14.864261262651638</v>
          </cell>
        </row>
        <row r="1152">
          <cell r="A1152">
            <v>27000003</v>
          </cell>
          <cell r="B115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52">
            <v>3477</v>
          </cell>
          <cell r="D1152">
            <v>10</v>
          </cell>
          <cell r="E1152">
            <v>3723.9803999999999</v>
          </cell>
          <cell r="F1152">
            <v>0</v>
          </cell>
          <cell r="G1152">
            <v>3723.9803999999999</v>
          </cell>
          <cell r="H1152">
            <v>1266.1533360000001</v>
          </cell>
          <cell r="I1152">
            <v>4990.1337359999998</v>
          </cell>
          <cell r="J1152">
            <v>748.52006039999992</v>
          </cell>
          <cell r="K1152">
            <v>5738.6537963999999</v>
          </cell>
          <cell r="L1152">
            <v>6886.3845556799997</v>
          </cell>
          <cell r="M1152">
            <v>3996</v>
          </cell>
          <cell r="N1152"/>
          <cell r="O1152">
            <v>14.926660914581536</v>
          </cell>
        </row>
        <row r="1153">
          <cell r="A1153">
            <v>27000004</v>
          </cell>
          <cell r="B115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53">
            <v>6960</v>
          </cell>
          <cell r="D1153">
            <v>14</v>
          </cell>
          <cell r="E1153">
            <v>5213.5725599999996</v>
          </cell>
          <cell r="F1153">
            <v>0</v>
          </cell>
          <cell r="G1153">
            <v>5213.5725599999996</v>
          </cell>
          <cell r="H1153">
            <v>1772.6146704</v>
          </cell>
          <cell r="I1153">
            <v>6986.1872303999999</v>
          </cell>
          <cell r="J1153">
            <v>1047.9280845599999</v>
          </cell>
          <cell r="K1153">
            <v>8034.1153149599995</v>
          </cell>
          <cell r="L1153">
            <v>9640.9383779519994</v>
          </cell>
          <cell r="M1153">
            <v>8004</v>
          </cell>
          <cell r="N1153"/>
          <cell r="O1153">
            <v>15</v>
          </cell>
        </row>
        <row r="1154">
          <cell r="A1154">
            <v>27000104</v>
          </cell>
          <cell r="B115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54">
            <v>5946</v>
          </cell>
          <cell r="D1154">
            <v>14</v>
          </cell>
          <cell r="E1154">
            <v>5213.5725599999996</v>
          </cell>
          <cell r="F1154">
            <v>0</v>
          </cell>
          <cell r="G1154">
            <v>5213.5725599999996</v>
          </cell>
          <cell r="H1154">
            <v>1772.6146704</v>
          </cell>
          <cell r="I1154">
            <v>6986.1872303999999</v>
          </cell>
          <cell r="J1154">
            <v>1047.9280845599999</v>
          </cell>
          <cell r="K1154">
            <v>8034.1153149599995</v>
          </cell>
          <cell r="L1154">
            <v>9640.9383779519994</v>
          </cell>
          <cell r="M1154">
            <v>6837</v>
          </cell>
          <cell r="N1154"/>
          <cell r="O1154">
            <v>14.984863773965692</v>
          </cell>
        </row>
        <row r="1155">
          <cell r="A1155">
            <v>27000204</v>
          </cell>
          <cell r="B115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55">
            <v>5787</v>
          </cell>
          <cell r="D1155">
            <v>14</v>
          </cell>
          <cell r="E1155">
            <v>5213.5725599999996</v>
          </cell>
          <cell r="F1155">
            <v>0</v>
          </cell>
          <cell r="G1155">
            <v>5213.5725599999996</v>
          </cell>
          <cell r="H1155">
            <v>1772.6146704</v>
          </cell>
          <cell r="I1155">
            <v>6986.1872303999999</v>
          </cell>
          <cell r="J1155">
            <v>1047.9280845599999</v>
          </cell>
          <cell r="K1155">
            <v>8034.1153149599995</v>
          </cell>
          <cell r="L1155">
            <v>9640.9383779519994</v>
          </cell>
          <cell r="M1155">
            <v>6654</v>
          </cell>
          <cell r="N1155"/>
          <cell r="O1155">
            <v>14.981855883877657</v>
          </cell>
        </row>
        <row r="1156">
          <cell r="A1156">
            <v>27000304</v>
          </cell>
          <cell r="B115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56">
            <v>5616</v>
          </cell>
          <cell r="D1156">
            <v>14</v>
          </cell>
          <cell r="E1156">
            <v>5213.5725599999996</v>
          </cell>
          <cell r="F1156">
            <v>0</v>
          </cell>
          <cell r="G1156">
            <v>5213.5725599999996</v>
          </cell>
          <cell r="H1156">
            <v>1772.6146704</v>
          </cell>
          <cell r="I1156">
            <v>6986.1872303999999</v>
          </cell>
          <cell r="J1156">
            <v>1047.9280845599999</v>
          </cell>
          <cell r="K1156">
            <v>8034.1153149599995</v>
          </cell>
          <cell r="L1156">
            <v>9640.9383779519994</v>
          </cell>
          <cell r="M1156">
            <v>6456</v>
          </cell>
          <cell r="N1156"/>
          <cell r="O1156">
            <v>14.957264957264957</v>
          </cell>
        </row>
        <row r="1157">
          <cell r="A1157">
            <v>27000404</v>
          </cell>
          <cell r="B115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57">
            <v>5400</v>
          </cell>
          <cell r="D1157">
            <v>14</v>
          </cell>
          <cell r="E1157">
            <v>5213.5725599999996</v>
          </cell>
          <cell r="F1157">
            <v>0</v>
          </cell>
          <cell r="G1157">
            <v>5213.5725599999996</v>
          </cell>
          <cell r="H1157">
            <v>1772.6146704</v>
          </cell>
          <cell r="I1157">
            <v>6986.1872303999999</v>
          </cell>
          <cell r="J1157">
            <v>1047.9280845599999</v>
          </cell>
          <cell r="K1157">
            <v>8034.1153149599995</v>
          </cell>
          <cell r="L1157">
            <v>9640.9383779519994</v>
          </cell>
          <cell r="M1157">
            <v>6210</v>
          </cell>
          <cell r="N1157"/>
          <cell r="O1157">
            <v>15</v>
          </cell>
        </row>
        <row r="1158">
          <cell r="A1158">
            <v>27000504</v>
          </cell>
          <cell r="B115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58">
            <v>5298</v>
          </cell>
          <cell r="D1158">
            <v>14</v>
          </cell>
          <cell r="E1158">
            <v>5213.5725599999996</v>
          </cell>
          <cell r="F1158">
            <v>0</v>
          </cell>
          <cell r="G1158">
            <v>5213.5725599999996</v>
          </cell>
          <cell r="H1158">
            <v>1772.6146704</v>
          </cell>
          <cell r="I1158">
            <v>6986.1872303999999</v>
          </cell>
          <cell r="J1158">
            <v>1047.9280845599999</v>
          </cell>
          <cell r="K1158">
            <v>8034.1153149599995</v>
          </cell>
          <cell r="L1158">
            <v>9640.9383779519994</v>
          </cell>
          <cell r="M1158">
            <v>6090</v>
          </cell>
          <cell r="N1158"/>
          <cell r="O1158">
            <v>14.949037372593432</v>
          </cell>
        </row>
        <row r="1159">
          <cell r="A1159">
            <v>27000604</v>
          </cell>
          <cell r="B115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59">
            <v>5244</v>
          </cell>
          <cell r="D1159">
            <v>14</v>
          </cell>
          <cell r="E1159">
            <v>5213.5725599999996</v>
          </cell>
          <cell r="F1159">
            <v>0</v>
          </cell>
          <cell r="G1159">
            <v>5213.5725599999996</v>
          </cell>
          <cell r="H1159">
            <v>1772.6146704</v>
          </cell>
          <cell r="I1159">
            <v>6986.1872303999999</v>
          </cell>
          <cell r="J1159">
            <v>1047.9280845599999</v>
          </cell>
          <cell r="K1159">
            <v>8034.1153149599995</v>
          </cell>
          <cell r="L1159">
            <v>9640.9383779519994</v>
          </cell>
          <cell r="M1159">
            <v>6030</v>
          </cell>
          <cell r="N1159"/>
          <cell r="O1159">
            <v>14.988558352402745</v>
          </cell>
        </row>
        <row r="1160">
          <cell r="A1160">
            <v>27000704</v>
          </cell>
          <cell r="B116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60">
            <v>5187</v>
          </cell>
          <cell r="D1160">
            <v>14</v>
          </cell>
          <cell r="E1160">
            <v>5213.5725599999996</v>
          </cell>
          <cell r="F1160">
            <v>0</v>
          </cell>
          <cell r="G1160">
            <v>5213.5725599999996</v>
          </cell>
          <cell r="H1160">
            <v>1772.6146704</v>
          </cell>
          <cell r="I1160">
            <v>6986.1872303999999</v>
          </cell>
          <cell r="J1160">
            <v>1047.9280845599999</v>
          </cell>
          <cell r="K1160">
            <v>8034.1153149599995</v>
          </cell>
          <cell r="L1160">
            <v>9640.9383779519994</v>
          </cell>
          <cell r="M1160">
            <v>5964</v>
          </cell>
          <cell r="N1160"/>
          <cell r="O1160">
            <v>14.979757085020243</v>
          </cell>
        </row>
        <row r="1161">
          <cell r="A1161" t="str">
            <v>Характеристика предприятия, как источника загрязнения атмосферного воздуха</v>
          </cell>
          <cell r="B1161"/>
          <cell r="C1161"/>
          <cell r="D1161"/>
          <cell r="E1161"/>
          <cell r="F1161"/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/>
          <cell r="N1161"/>
          <cell r="O1161"/>
        </row>
        <row r="1162">
          <cell r="A1162">
            <v>27000006</v>
          </cell>
          <cell r="B1162" t="str">
            <v>Характеристика существующих источников загрязнения атмосферы с учетом технологии предприятия - на 1 источник</v>
          </cell>
          <cell r="C1162">
            <v>96</v>
          </cell>
          <cell r="D1162">
            <v>0.3</v>
          </cell>
          <cell r="E1162">
            <v>111.71941200000001</v>
          </cell>
          <cell r="F1162">
            <v>0</v>
          </cell>
          <cell r="G1162">
            <v>111.71941200000001</v>
          </cell>
          <cell r="H1162">
            <v>37.984600080000007</v>
          </cell>
          <cell r="I1162">
            <v>149.70401208000001</v>
          </cell>
          <cell r="J1162">
            <v>22.455601812000001</v>
          </cell>
          <cell r="K1162">
            <v>172.15961389200001</v>
          </cell>
          <cell r="L1162">
            <v>206.59153667040002</v>
          </cell>
          <cell r="M1162">
            <v>108</v>
          </cell>
          <cell r="N1162"/>
          <cell r="O1162">
            <v>12.5</v>
          </cell>
        </row>
        <row r="1163">
          <cell r="A1163">
            <v>27000009</v>
          </cell>
          <cell r="B1163" t="str">
            <v>Формирование базы данных по источникам  выбросов предприятия в программном комплексе "Эколог" - 1-20 источников</v>
          </cell>
          <cell r="C1163">
            <v>5574</v>
          </cell>
          <cell r="D1163">
            <v>15</v>
          </cell>
          <cell r="E1163">
            <v>5585.9705999999996</v>
          </cell>
          <cell r="F1163">
            <v>0</v>
          </cell>
          <cell r="G1163">
            <v>5585.9705999999996</v>
          </cell>
          <cell r="H1163">
            <v>1899.230004</v>
          </cell>
          <cell r="I1163">
            <v>7485.2006039999997</v>
          </cell>
          <cell r="J1163">
            <v>1122.7800906</v>
          </cell>
          <cell r="K1163">
            <v>8607.980694599999</v>
          </cell>
          <cell r="L1163">
            <v>10329.576833519999</v>
          </cell>
          <cell r="M1163">
            <v>6408</v>
          </cell>
          <cell r="N1163"/>
          <cell r="O1163">
            <v>14.96232508073197</v>
          </cell>
        </row>
        <row r="1164">
          <cell r="A1164">
            <v>27000109</v>
          </cell>
          <cell r="B1164" t="str">
            <v>Формирование базы данных по источникам  выбросов предприятия в программном комплексе "Эколог" - 21-30 источников</v>
          </cell>
          <cell r="C1164">
            <v>5505</v>
          </cell>
          <cell r="D1164">
            <v>15</v>
          </cell>
          <cell r="E1164">
            <v>5585.9705999999996</v>
          </cell>
          <cell r="F1164">
            <v>0</v>
          </cell>
          <cell r="G1164">
            <v>5585.9705999999996</v>
          </cell>
          <cell r="H1164">
            <v>1899.230004</v>
          </cell>
          <cell r="I1164">
            <v>7485.2006039999997</v>
          </cell>
          <cell r="J1164">
            <v>1122.7800906</v>
          </cell>
          <cell r="K1164">
            <v>8607.980694599999</v>
          </cell>
          <cell r="L1164">
            <v>10329.576833519999</v>
          </cell>
          <cell r="M1164">
            <v>6330</v>
          </cell>
          <cell r="N1164"/>
          <cell r="O1164">
            <v>14.986376021798364</v>
          </cell>
        </row>
        <row r="1165">
          <cell r="A1165">
            <v>27000209</v>
          </cell>
          <cell r="B1165" t="str">
            <v>Формирование базы данных по источникам  выбросов предприятия в программном комплексе "Эколог" - 31-40 источников</v>
          </cell>
          <cell r="C1165">
            <v>5400</v>
          </cell>
          <cell r="D1165">
            <v>15</v>
          </cell>
          <cell r="E1165">
            <v>5585.9705999999996</v>
          </cell>
          <cell r="F1165">
            <v>0</v>
          </cell>
          <cell r="G1165">
            <v>5585.9705999999996</v>
          </cell>
          <cell r="H1165">
            <v>1899.230004</v>
          </cell>
          <cell r="I1165">
            <v>7485.2006039999997</v>
          </cell>
          <cell r="J1165">
            <v>1122.7800906</v>
          </cell>
          <cell r="K1165">
            <v>8607.980694599999</v>
          </cell>
          <cell r="L1165">
            <v>10329.576833519999</v>
          </cell>
          <cell r="M1165">
            <v>6210</v>
          </cell>
          <cell r="N1165"/>
          <cell r="O1165">
            <v>15</v>
          </cell>
        </row>
        <row r="1166">
          <cell r="A1166">
            <v>27000309</v>
          </cell>
          <cell r="B1166" t="str">
            <v>Формирование базы данных по источникам  выбросов предприятия в программном комплексе "Эколог" - 41-50 источников</v>
          </cell>
          <cell r="C1166">
            <v>5376</v>
          </cell>
          <cell r="D1166">
            <v>15</v>
          </cell>
          <cell r="E1166">
            <v>5585.9705999999996</v>
          </cell>
          <cell r="F1166">
            <v>0</v>
          </cell>
          <cell r="G1166">
            <v>5585.9705999999996</v>
          </cell>
          <cell r="H1166">
            <v>1899.230004</v>
          </cell>
          <cell r="I1166">
            <v>7485.2006039999997</v>
          </cell>
          <cell r="J1166">
            <v>1122.7800906</v>
          </cell>
          <cell r="K1166">
            <v>8607.980694599999</v>
          </cell>
          <cell r="L1166">
            <v>10329.576833519999</v>
          </cell>
          <cell r="M1166">
            <v>6180</v>
          </cell>
          <cell r="N1166"/>
          <cell r="O1166">
            <v>14.955357142857142</v>
          </cell>
        </row>
        <row r="1167">
          <cell r="A1167">
            <v>27000409</v>
          </cell>
          <cell r="B1167" t="str">
            <v>Формирование базы данных по источникам  выбросов предприятия в программном комплексе "Эколог" - 51-60 источников</v>
          </cell>
          <cell r="C1167">
            <v>5355</v>
          </cell>
          <cell r="D1167">
            <v>15</v>
          </cell>
          <cell r="E1167">
            <v>5585.9705999999996</v>
          </cell>
          <cell r="F1167">
            <v>0</v>
          </cell>
          <cell r="G1167">
            <v>5585.9705999999996</v>
          </cell>
          <cell r="H1167">
            <v>1899.230004</v>
          </cell>
          <cell r="I1167">
            <v>7485.2006039999997</v>
          </cell>
          <cell r="J1167">
            <v>1122.7800906</v>
          </cell>
          <cell r="K1167">
            <v>8607.980694599999</v>
          </cell>
          <cell r="L1167">
            <v>10329.576833519999</v>
          </cell>
          <cell r="M1167">
            <v>6156</v>
          </cell>
          <cell r="N1167"/>
          <cell r="O1167">
            <v>14.957983193277311</v>
          </cell>
        </row>
        <row r="1168">
          <cell r="A1168">
            <v>27000509</v>
          </cell>
          <cell r="B1168" t="str">
            <v>Формирование базы данных по источникам  выбросов предприятия в программном комплексе "Эколог" - 61-80 источников</v>
          </cell>
          <cell r="C1168">
            <v>5187</v>
          </cell>
          <cell r="D1168">
            <v>15</v>
          </cell>
          <cell r="E1168">
            <v>5585.9705999999996</v>
          </cell>
          <cell r="F1168">
            <v>0</v>
          </cell>
          <cell r="G1168">
            <v>5585.9705999999996</v>
          </cell>
          <cell r="H1168">
            <v>1899.230004</v>
          </cell>
          <cell r="I1168">
            <v>7485.2006039999997</v>
          </cell>
          <cell r="J1168">
            <v>1122.7800906</v>
          </cell>
          <cell r="K1168">
            <v>8607.980694599999</v>
          </cell>
          <cell r="L1168">
            <v>10329.576833519999</v>
          </cell>
          <cell r="M1168">
            <v>5964</v>
          </cell>
          <cell r="N1168"/>
          <cell r="O1168">
            <v>14.979757085020243</v>
          </cell>
        </row>
        <row r="1169">
          <cell r="A1169">
            <v>27000609</v>
          </cell>
          <cell r="B1169" t="str">
            <v>Формирование базы данных по источникам  выбросов предприятия в программном комплексе "Эколог" - 81-100 источников</v>
          </cell>
          <cell r="C1169">
            <v>5085</v>
          </cell>
          <cell r="D1169">
            <v>15</v>
          </cell>
          <cell r="E1169">
            <v>5585.9705999999996</v>
          </cell>
          <cell r="F1169">
            <v>0</v>
          </cell>
          <cell r="G1169">
            <v>5585.9705999999996</v>
          </cell>
          <cell r="H1169">
            <v>1899.230004</v>
          </cell>
          <cell r="I1169">
            <v>7485.2006039999997</v>
          </cell>
          <cell r="J1169">
            <v>1122.7800906</v>
          </cell>
          <cell r="K1169">
            <v>8607.980694599999</v>
          </cell>
          <cell r="L1169">
            <v>10329.576833519999</v>
          </cell>
          <cell r="M1169">
            <v>5844</v>
          </cell>
          <cell r="N1169"/>
          <cell r="O1169">
            <v>14.926253687315635</v>
          </cell>
        </row>
        <row r="1170">
          <cell r="A1170">
            <v>27000709</v>
          </cell>
          <cell r="B117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70">
            <v>4926</v>
          </cell>
          <cell r="D1170">
            <v>15</v>
          </cell>
          <cell r="E1170">
            <v>5585.9705999999996</v>
          </cell>
          <cell r="F1170">
            <v>0</v>
          </cell>
          <cell r="G1170">
            <v>5585.9705999999996</v>
          </cell>
          <cell r="H1170">
            <v>1899.230004</v>
          </cell>
          <cell r="I1170">
            <v>7485.2006039999997</v>
          </cell>
          <cell r="J1170">
            <v>1122.7800906</v>
          </cell>
          <cell r="K1170">
            <v>8607.980694599999</v>
          </cell>
          <cell r="L1170">
            <v>10329.576833519999</v>
          </cell>
          <cell r="M1170">
            <v>5664</v>
          </cell>
          <cell r="N1170"/>
          <cell r="O1170">
            <v>14.981729598051158</v>
          </cell>
        </row>
        <row r="1171">
          <cell r="A1171">
            <v>27000010</v>
          </cell>
          <cell r="B117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71">
            <v>669</v>
          </cell>
          <cell r="D1171">
            <v>2</v>
          </cell>
          <cell r="E1171">
            <v>744.79607999999996</v>
          </cell>
          <cell r="F1171">
            <v>0</v>
          </cell>
          <cell r="G1171">
            <v>744.79607999999996</v>
          </cell>
          <cell r="H1171">
            <v>253.2306672</v>
          </cell>
          <cell r="I1171">
            <v>998.02674719999993</v>
          </cell>
          <cell r="J1171">
            <v>149.70401207999998</v>
          </cell>
          <cell r="K1171">
            <v>1147.7307592799998</v>
          </cell>
          <cell r="L1171">
            <v>1377.2769111359996</v>
          </cell>
          <cell r="M1171">
            <v>768</v>
          </cell>
          <cell r="N1171"/>
          <cell r="O1171">
            <v>14.798206278026907</v>
          </cell>
        </row>
        <row r="1172">
          <cell r="A1172">
            <v>27000011</v>
          </cell>
          <cell r="B117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72">
            <v>669</v>
          </cell>
          <cell r="D1172">
            <v>2</v>
          </cell>
          <cell r="E1172">
            <v>744.79607999999996</v>
          </cell>
          <cell r="F1172">
            <v>0</v>
          </cell>
          <cell r="G1172">
            <v>744.79607999999996</v>
          </cell>
          <cell r="H1172">
            <v>253.2306672</v>
          </cell>
          <cell r="I1172">
            <v>998.02674719999993</v>
          </cell>
          <cell r="J1172">
            <v>149.70401207999998</v>
          </cell>
          <cell r="K1172">
            <v>1147.7307592799998</v>
          </cell>
          <cell r="L1172">
            <v>1377.2769111359996</v>
          </cell>
          <cell r="M1172">
            <v>768</v>
          </cell>
          <cell r="N1172"/>
          <cell r="O1172">
            <v>14.798206278026907</v>
          </cell>
        </row>
        <row r="1173">
          <cell r="A1173">
            <v>27000013</v>
          </cell>
          <cell r="B117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73">
            <v>765</v>
          </cell>
          <cell r="D1173">
            <v>2</v>
          </cell>
          <cell r="E1173">
            <v>744.79607999999996</v>
          </cell>
          <cell r="F1173">
            <v>0</v>
          </cell>
          <cell r="G1173">
            <v>744.79607999999996</v>
          </cell>
          <cell r="H1173">
            <v>253.2306672</v>
          </cell>
          <cell r="I1173">
            <v>998.02674719999993</v>
          </cell>
          <cell r="J1173">
            <v>149.70401207999998</v>
          </cell>
          <cell r="K1173">
            <v>1147.7307592799998</v>
          </cell>
          <cell r="L1173">
            <v>1377.2769111359996</v>
          </cell>
          <cell r="M1173">
            <v>879</v>
          </cell>
          <cell r="N1173"/>
          <cell r="O1173">
            <v>14.901960784313726</v>
          </cell>
        </row>
        <row r="1174">
          <cell r="A1174">
            <v>27000042</v>
          </cell>
          <cell r="B117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174">
            <v>795</v>
          </cell>
          <cell r="D1174">
            <v>2</v>
          </cell>
          <cell r="E1174">
            <v>744.79607999999996</v>
          </cell>
          <cell r="F1174">
            <v>0</v>
          </cell>
          <cell r="G1174">
            <v>744.79607999999996</v>
          </cell>
          <cell r="H1174">
            <v>253.2306672</v>
          </cell>
          <cell r="I1174">
            <v>998.02674719999993</v>
          </cell>
          <cell r="J1174">
            <v>149.70401207999998</v>
          </cell>
          <cell r="K1174">
            <v>1147.7307592799998</v>
          </cell>
          <cell r="L1174">
            <v>1377.2769111359996</v>
          </cell>
          <cell r="M1174">
            <v>912</v>
          </cell>
          <cell r="N1174"/>
          <cell r="O1174">
            <v>14.716981132075471</v>
          </cell>
        </row>
        <row r="1175">
          <cell r="A1175">
            <v>27000016</v>
          </cell>
          <cell r="B117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75">
            <v>1281</v>
          </cell>
          <cell r="D1175">
            <v>4</v>
          </cell>
          <cell r="E1175">
            <v>1489.5921599999999</v>
          </cell>
          <cell r="F1175">
            <v>0</v>
          </cell>
          <cell r="G1175">
            <v>1489.5921599999999</v>
          </cell>
          <cell r="H1175">
            <v>506.4613344</v>
          </cell>
          <cell r="I1175">
            <v>1996.0534943999999</v>
          </cell>
          <cell r="J1175">
            <v>299.40802415999997</v>
          </cell>
          <cell r="K1175">
            <v>2295.4615185599996</v>
          </cell>
          <cell r="L1175">
            <v>2754.5538222719993</v>
          </cell>
          <cell r="M1175">
            <v>1473</v>
          </cell>
          <cell r="N1175"/>
          <cell r="O1175">
            <v>14.988290398126464</v>
          </cell>
        </row>
        <row r="1176">
          <cell r="A1176">
            <v>27000017</v>
          </cell>
          <cell r="B1176" t="str">
            <v>Оценка зависимости доза-ответ для приоритетных загрязнителей - 1 вещество</v>
          </cell>
          <cell r="C1176">
            <v>1281</v>
          </cell>
          <cell r="D1176">
            <v>4</v>
          </cell>
          <cell r="E1176">
            <v>1489.5921599999999</v>
          </cell>
          <cell r="F1176">
            <v>0</v>
          </cell>
          <cell r="G1176">
            <v>1489.5921599999999</v>
          </cell>
          <cell r="H1176">
            <v>506.4613344</v>
          </cell>
          <cell r="I1176">
            <v>1996.0534943999999</v>
          </cell>
          <cell r="J1176">
            <v>299.40802415999997</v>
          </cell>
          <cell r="K1176">
            <v>2295.4615185599996</v>
          </cell>
          <cell r="L1176">
            <v>2754.5538222719993</v>
          </cell>
          <cell r="M1176">
            <v>1473</v>
          </cell>
          <cell r="N1176"/>
          <cell r="O1176">
            <v>14.988290398126464</v>
          </cell>
        </row>
        <row r="1177">
          <cell r="A1177">
            <v>27000046</v>
          </cell>
          <cell r="B1177" t="str">
            <v>Расчет острого неканцерогенного риска- на 1 вещество</v>
          </cell>
          <cell r="C1177">
            <v>1332</v>
          </cell>
          <cell r="D1177">
            <v>3.5</v>
          </cell>
          <cell r="E1177">
            <v>1303.3931399999999</v>
          </cell>
          <cell r="F1177">
            <v>0</v>
          </cell>
          <cell r="G1177">
            <v>1303.3931399999999</v>
          </cell>
          <cell r="H1177">
            <v>443.15366760000001</v>
          </cell>
          <cell r="I1177">
            <v>1746.5468076</v>
          </cell>
          <cell r="J1177">
            <v>261.98202113999997</v>
          </cell>
          <cell r="K1177">
            <v>2008.5288287399999</v>
          </cell>
          <cell r="L1177">
            <v>2410.2345944879999</v>
          </cell>
          <cell r="M1177">
            <v>1530</v>
          </cell>
          <cell r="N1177"/>
          <cell r="O1177">
            <v>14.864864864864865</v>
          </cell>
        </row>
        <row r="1178">
          <cell r="A1178">
            <v>27000047</v>
          </cell>
          <cell r="B1178" t="str">
            <v>Расчет хронического неканцерогенного риска- на 1 вещество</v>
          </cell>
          <cell r="C1178">
            <v>1332</v>
          </cell>
          <cell r="D1178">
            <v>3.5</v>
          </cell>
          <cell r="E1178">
            <v>1303.3931399999999</v>
          </cell>
          <cell r="F1178">
            <v>0</v>
          </cell>
          <cell r="G1178">
            <v>1303.3931399999999</v>
          </cell>
          <cell r="H1178">
            <v>443.15366760000001</v>
          </cell>
          <cell r="I1178">
            <v>1746.5468076</v>
          </cell>
          <cell r="J1178">
            <v>261.98202113999997</v>
          </cell>
          <cell r="K1178">
            <v>2008.5288287399999</v>
          </cell>
          <cell r="L1178">
            <v>2410.2345944879999</v>
          </cell>
          <cell r="M1178">
            <v>1530</v>
          </cell>
          <cell r="N1178"/>
          <cell r="O1178">
            <v>14.864864864864865</v>
          </cell>
        </row>
        <row r="1179">
          <cell r="A1179">
            <v>27000019</v>
          </cell>
          <cell r="B1179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79">
            <v>4284</v>
          </cell>
          <cell r="D1179">
            <v>12</v>
          </cell>
          <cell r="E1179">
            <v>4468.7764799999995</v>
          </cell>
          <cell r="F1179">
            <v>0</v>
          </cell>
          <cell r="G1179">
            <v>4468.7764799999995</v>
          </cell>
          <cell r="H1179">
            <v>1519.3840032000001</v>
          </cell>
          <cell r="I1179">
            <v>5988.1604831999994</v>
          </cell>
          <cell r="J1179">
            <v>898.2240724799999</v>
          </cell>
          <cell r="K1179">
            <v>6886.3845556799988</v>
          </cell>
          <cell r="L1179">
            <v>8263.6614668159982</v>
          </cell>
          <cell r="M1179">
            <v>4926</v>
          </cell>
          <cell r="N1179"/>
          <cell r="O1179">
            <v>14.985994397759104</v>
          </cell>
        </row>
        <row r="1180">
          <cell r="A1180">
            <v>27000048</v>
          </cell>
          <cell r="B1180" t="str">
            <v>Расчет канцерогенного риска- на 1 вещество</v>
          </cell>
          <cell r="C1180">
            <v>3429</v>
          </cell>
          <cell r="D1180">
            <v>8.1999999999999993</v>
          </cell>
          <cell r="E1180">
            <v>3053.6639279999995</v>
          </cell>
          <cell r="F1180">
            <v>0</v>
          </cell>
          <cell r="G1180">
            <v>3053.6639279999995</v>
          </cell>
          <cell r="H1180">
            <v>1038.2457355199999</v>
          </cell>
          <cell r="I1180">
            <v>4091.9096635199994</v>
          </cell>
          <cell r="J1180">
            <v>613.78644952799993</v>
          </cell>
          <cell r="K1180">
            <v>4705.6961130479995</v>
          </cell>
          <cell r="L1180">
            <v>5646.835335657599</v>
          </cell>
          <cell r="M1180">
            <v>3942</v>
          </cell>
          <cell r="N1180"/>
          <cell r="O1180">
            <v>14.960629921259844</v>
          </cell>
        </row>
        <row r="1181">
          <cell r="A1181">
            <v>27000021</v>
          </cell>
          <cell r="B1181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81">
            <v>2622</v>
          </cell>
          <cell r="D1181">
            <v>8</v>
          </cell>
          <cell r="E1181">
            <v>2979.1843199999998</v>
          </cell>
          <cell r="F1181">
            <v>0</v>
          </cell>
          <cell r="G1181">
            <v>2979.1843199999998</v>
          </cell>
          <cell r="H1181">
            <v>1012.9226688</v>
          </cell>
          <cell r="I1181">
            <v>3992.1069887999997</v>
          </cell>
          <cell r="J1181">
            <v>598.81604831999994</v>
          </cell>
          <cell r="K1181">
            <v>4590.9230371199992</v>
          </cell>
          <cell r="L1181">
            <v>5509.1076445439985</v>
          </cell>
          <cell r="M1181">
            <v>3015</v>
          </cell>
          <cell r="N1181"/>
          <cell r="O1181">
            <v>14.988558352402745</v>
          </cell>
        </row>
        <row r="1182">
          <cell r="A1182">
            <v>27000022</v>
          </cell>
          <cell r="B1182" t="str">
            <v>Подготовка необходимых картографических материалов</v>
          </cell>
          <cell r="C1182">
            <v>4656</v>
          </cell>
          <cell r="D1182">
            <v>12</v>
          </cell>
          <cell r="E1182">
            <v>4468.7764799999995</v>
          </cell>
          <cell r="F1182">
            <v>0</v>
          </cell>
          <cell r="G1182">
            <v>4468.7764799999995</v>
          </cell>
          <cell r="H1182">
            <v>1519.3840032000001</v>
          </cell>
          <cell r="I1182">
            <v>5988.1604831999994</v>
          </cell>
          <cell r="J1182">
            <v>898.2240724799999</v>
          </cell>
          <cell r="K1182">
            <v>6886.3845556799988</v>
          </cell>
          <cell r="L1182">
            <v>8263.6614668159982</v>
          </cell>
          <cell r="M1182">
            <v>5352</v>
          </cell>
          <cell r="N1182"/>
          <cell r="O1182">
            <v>14.948453608247423</v>
          </cell>
        </row>
        <row r="1183">
          <cell r="A1183">
            <v>27000023</v>
          </cell>
          <cell r="B1183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83">
            <v>4656</v>
          </cell>
          <cell r="D1183">
            <v>12</v>
          </cell>
          <cell r="E1183">
            <v>4468.7764799999995</v>
          </cell>
          <cell r="F1183">
            <v>0</v>
          </cell>
          <cell r="G1183">
            <v>4468.7764799999995</v>
          </cell>
          <cell r="H1183">
            <v>1519.3840032000001</v>
          </cell>
          <cell r="I1183">
            <v>5988.1604831999994</v>
          </cell>
          <cell r="J1183">
            <v>898.2240724799999</v>
          </cell>
          <cell r="K1183">
            <v>6886.3845556799988</v>
          </cell>
          <cell r="L1183">
            <v>8263.6614668159982</v>
          </cell>
          <cell r="M1183">
            <v>5352</v>
          </cell>
          <cell r="N1183"/>
          <cell r="O1183">
            <v>14.948453608247423</v>
          </cell>
        </row>
        <row r="1184">
          <cell r="A1184">
            <v>27000024</v>
          </cell>
          <cell r="B1184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184">
            <v>2247</v>
          </cell>
          <cell r="D1184">
            <v>12</v>
          </cell>
          <cell r="E1184">
            <v>4468.7764799999995</v>
          </cell>
          <cell r="F1184">
            <v>0</v>
          </cell>
          <cell r="G1184">
            <v>4468.7764799999995</v>
          </cell>
          <cell r="H1184">
            <v>1519.3840032000001</v>
          </cell>
          <cell r="I1184">
            <v>5988.1604831999994</v>
          </cell>
          <cell r="J1184">
            <v>898.2240724799999</v>
          </cell>
          <cell r="K1184">
            <v>6886.3845556799988</v>
          </cell>
          <cell r="L1184">
            <v>8263.6614668159982</v>
          </cell>
          <cell r="M1184">
            <v>2583</v>
          </cell>
          <cell r="N1184"/>
          <cell r="O1184">
            <v>14.953271028037381</v>
          </cell>
        </row>
        <row r="1185">
          <cell r="A1185">
            <v>27000025</v>
          </cell>
          <cell r="B1185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85">
            <v>3747</v>
          </cell>
          <cell r="D1185">
            <v>10</v>
          </cell>
          <cell r="E1185">
            <v>3723.9803999999999</v>
          </cell>
          <cell r="F1185">
            <v>0</v>
          </cell>
          <cell r="G1185">
            <v>3723.9803999999999</v>
          </cell>
          <cell r="H1185">
            <v>1266.1533360000001</v>
          </cell>
          <cell r="I1185">
            <v>4990.1337359999998</v>
          </cell>
          <cell r="J1185">
            <v>748.52006039999992</v>
          </cell>
          <cell r="K1185">
            <v>5738.6537963999999</v>
          </cell>
          <cell r="L1185">
            <v>6886.3845556799997</v>
          </cell>
          <cell r="M1185">
            <v>4308</v>
          </cell>
          <cell r="N1185"/>
          <cell r="O1185">
            <v>14.971977582065652</v>
          </cell>
        </row>
        <row r="1186">
          <cell r="A1186">
            <v>27000026</v>
          </cell>
          <cell r="B1186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86">
            <v>11784</v>
          </cell>
          <cell r="D1186">
            <v>40</v>
          </cell>
          <cell r="E1186">
            <v>14895.9216</v>
          </cell>
          <cell r="F1186">
            <v>0</v>
          </cell>
          <cell r="G1186">
            <v>14895.9216</v>
          </cell>
          <cell r="H1186">
            <v>5064.6133440000003</v>
          </cell>
          <cell r="I1186">
            <v>19960.534943999999</v>
          </cell>
          <cell r="J1186">
            <v>2994.0802415999997</v>
          </cell>
          <cell r="K1186">
            <v>22954.6151856</v>
          </cell>
          <cell r="L1186">
            <v>27545.538222719999</v>
          </cell>
          <cell r="M1186">
            <v>13551</v>
          </cell>
          <cell r="N1186"/>
          <cell r="O1186">
            <v>14.994908350305499</v>
          </cell>
        </row>
        <row r="1187">
          <cell r="A1187">
            <v>27000027</v>
          </cell>
          <cell r="B1187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87">
            <v>8031</v>
          </cell>
          <cell r="D1187">
            <v>20</v>
          </cell>
          <cell r="E1187">
            <v>7447.9607999999998</v>
          </cell>
          <cell r="F1187">
            <v>0</v>
          </cell>
          <cell r="G1187">
            <v>7447.9607999999998</v>
          </cell>
          <cell r="H1187">
            <v>2532.3066720000002</v>
          </cell>
          <cell r="I1187">
            <v>9980.2674719999995</v>
          </cell>
          <cell r="J1187">
            <v>1497.0401207999998</v>
          </cell>
          <cell r="K1187">
            <v>11477.3075928</v>
          </cell>
          <cell r="L1187">
            <v>13772.769111359999</v>
          </cell>
          <cell r="M1187">
            <v>9234</v>
          </cell>
          <cell r="N1187"/>
          <cell r="O1187">
            <v>14.979454613373179</v>
          </cell>
        </row>
        <row r="1188">
          <cell r="A1188">
            <v>27000028</v>
          </cell>
          <cell r="B1188" t="str">
            <v>Формирование отчета</v>
          </cell>
          <cell r="C1188">
            <v>1932</v>
          </cell>
          <cell r="D1188">
            <v>24</v>
          </cell>
          <cell r="E1188">
            <v>8937.5529599999991</v>
          </cell>
          <cell r="F1188">
            <v>0</v>
          </cell>
          <cell r="G1188">
            <v>8937.5529599999991</v>
          </cell>
          <cell r="H1188">
            <v>3038.7680064000001</v>
          </cell>
          <cell r="I1188">
            <v>11976.320966399999</v>
          </cell>
          <cell r="J1188">
            <v>1796.4481449599998</v>
          </cell>
          <cell r="K1188">
            <v>13772.769111359998</v>
          </cell>
          <cell r="L1188">
            <v>16527.322933631996</v>
          </cell>
          <cell r="M1188">
            <v>2220</v>
          </cell>
          <cell r="N1188"/>
          <cell r="O1188">
            <v>14.906832298136646</v>
          </cell>
        </row>
        <row r="1189">
          <cell r="A1189">
            <v>27000030</v>
          </cell>
          <cell r="B1189" t="str">
            <v>Распечатка 1 экземпляра отчета, брошюровка окончательного отчета.</v>
          </cell>
          <cell r="C1189">
            <v>108</v>
          </cell>
          <cell r="D1189">
            <v>0.5</v>
          </cell>
          <cell r="E1189">
            <v>186.19901999999999</v>
          </cell>
          <cell r="F1189">
            <v>0</v>
          </cell>
          <cell r="G1189">
            <v>186.19901999999999</v>
          </cell>
          <cell r="H1189">
            <v>63.3076668</v>
          </cell>
          <cell r="I1189">
            <v>249.50668679999998</v>
          </cell>
          <cell r="J1189">
            <v>37.426003019999996</v>
          </cell>
          <cell r="K1189">
            <v>286.93268981999995</v>
          </cell>
          <cell r="L1189">
            <v>344.31922778399991</v>
          </cell>
          <cell r="M1189">
            <v>123</v>
          </cell>
          <cell r="N1189"/>
          <cell r="O1189">
            <v>13.888888888888889</v>
          </cell>
        </row>
        <row r="1190">
          <cell r="A1190">
            <v>27000044</v>
          </cell>
          <cell r="B1190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v>
          </cell>
          <cell r="C1190">
            <v>20997</v>
          </cell>
          <cell r="D1190">
            <v>40</v>
          </cell>
          <cell r="E1190">
            <v>14895.9216</v>
          </cell>
          <cell r="F1190">
            <v>0</v>
          </cell>
          <cell r="G1190">
            <v>14895.9216</v>
          </cell>
          <cell r="H1190">
            <v>5064.6133440000003</v>
          </cell>
          <cell r="I1190">
            <v>19960.534943999999</v>
          </cell>
          <cell r="J1190">
            <v>2994.0802415999997</v>
          </cell>
          <cell r="K1190">
            <v>22954.6151856</v>
          </cell>
          <cell r="L1190">
            <v>27545.538222719999</v>
          </cell>
          <cell r="M1190">
            <v>24144</v>
          </cell>
          <cell r="N1190"/>
          <cell r="O1190">
            <v>14.987855407915415</v>
          </cell>
        </row>
        <row r="1191">
          <cell r="A1191">
            <v>27000045</v>
          </cell>
          <cell r="B1191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v>
          </cell>
          <cell r="C1191">
            <v>10494</v>
          </cell>
          <cell r="D1191">
            <v>20</v>
          </cell>
          <cell r="E1191">
            <v>7447.9607999999998</v>
          </cell>
          <cell r="F1191">
            <v>0</v>
          </cell>
          <cell r="G1191">
            <v>7447.9607999999998</v>
          </cell>
          <cell r="H1191">
            <v>2532.3066720000002</v>
          </cell>
          <cell r="I1191">
            <v>9980.2674719999995</v>
          </cell>
          <cell r="J1191">
            <v>1497.0401207999998</v>
          </cell>
          <cell r="K1191">
            <v>11477.3075928</v>
          </cell>
          <cell r="L1191">
            <v>13772.769111359999</v>
          </cell>
          <cell r="M1191">
            <v>12066</v>
          </cell>
          <cell r="N1191"/>
          <cell r="O1191">
            <v>14.979988564894226</v>
          </cell>
        </row>
        <row r="1192">
          <cell r="A1192" t="str">
            <v>Оценка риска здоровью населения</v>
          </cell>
          <cell r="B1192"/>
          <cell r="C1192"/>
          <cell r="D1192"/>
          <cell r="E1192"/>
          <cell r="F1192"/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/>
          <cell r="N1192"/>
          <cell r="O1192"/>
        </row>
        <row r="1193">
          <cell r="A1193">
            <v>27000055</v>
          </cell>
          <cell r="B1193" t="str">
            <v>Оценка риска здоровью населения при воздействии химических веществ, содержащихся в воде (до 10 веществ)</v>
          </cell>
          <cell r="C1193">
            <v>165000</v>
          </cell>
          <cell r="D1193">
            <v>300</v>
          </cell>
          <cell r="E1193">
            <v>111719.41200000001</v>
          </cell>
          <cell r="F1193">
            <v>0</v>
          </cell>
          <cell r="G1193">
            <v>111719.41200000001</v>
          </cell>
          <cell r="H1193">
            <v>37984.600080000004</v>
          </cell>
          <cell r="I1193">
            <v>149704.01208000001</v>
          </cell>
          <cell r="J1193">
            <v>22455.601812000001</v>
          </cell>
          <cell r="K1193">
            <v>172159.61389200002</v>
          </cell>
          <cell r="L1193">
            <v>206591.53667040003</v>
          </cell>
          <cell r="M1193">
            <v>189750</v>
          </cell>
          <cell r="N1193"/>
          <cell r="O1193">
            <v>15</v>
          </cell>
        </row>
        <row r="1194">
          <cell r="A1194">
            <v>27000056</v>
          </cell>
          <cell r="B1194" t="str">
            <v>Оценка риска здоровью населения при воздействии химических веществ, содержащихся в воде (более 10 веществ)</v>
          </cell>
          <cell r="C1194">
            <v>180000</v>
          </cell>
          <cell r="D1194">
            <v>350</v>
          </cell>
          <cell r="E1194">
            <v>130339.314</v>
          </cell>
          <cell r="F1194">
            <v>0</v>
          </cell>
          <cell r="G1194">
            <v>130339.314</v>
          </cell>
          <cell r="H1194">
            <v>44315.366760000004</v>
          </cell>
          <cell r="I1194">
            <v>174654.68076000002</v>
          </cell>
          <cell r="J1194">
            <v>26198.202114000003</v>
          </cell>
          <cell r="K1194">
            <v>200852.88287400003</v>
          </cell>
          <cell r="L1194">
            <v>241023.45944880001</v>
          </cell>
          <cell r="M1194">
            <v>207000</v>
          </cell>
          <cell r="N1194"/>
          <cell r="O1194">
            <v>15</v>
          </cell>
        </row>
        <row r="1195">
          <cell r="A1195" t="str">
            <v>Отдел профилактической дезинфекции</v>
          </cell>
          <cell r="B1195"/>
          <cell r="C1195"/>
          <cell r="D1195"/>
          <cell r="E1195"/>
          <cell r="F1195"/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/>
          <cell r="N1195"/>
          <cell r="O1195"/>
        </row>
        <row r="1196">
          <cell r="A1196" t="str">
            <v>Дератизация</v>
          </cell>
          <cell r="B1196"/>
          <cell r="C1196"/>
          <cell r="D1196"/>
          <cell r="E1196"/>
          <cell r="F1196"/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/>
          <cell r="N1196"/>
          <cell r="O1196">
            <v>15.324769512737008</v>
          </cell>
        </row>
        <row r="1197">
          <cell r="A1197">
            <v>25002007</v>
          </cell>
          <cell r="B1197" t="str">
            <v>Дератизация 1 кв.м. объектов  площадью свыше 2000 кв.м.</v>
          </cell>
          <cell r="C1197">
            <v>0.84</v>
          </cell>
          <cell r="D1197">
            <v>7.0000000000000007E-2</v>
          </cell>
          <cell r="E1197">
            <v>26.0678628</v>
          </cell>
          <cell r="F1197">
            <v>9.52</v>
          </cell>
          <cell r="G1197">
            <v>35.587862799999996</v>
          </cell>
          <cell r="H1197">
            <v>12.099873351999999</v>
          </cell>
          <cell r="I1197">
            <v>47.687736151999999</v>
          </cell>
          <cell r="J1197">
            <v>7.1531604228000001</v>
          </cell>
          <cell r="K1197">
            <v>54.840896574799999</v>
          </cell>
          <cell r="L1197">
            <v>65.809075889759995</v>
          </cell>
          <cell r="M1197">
            <v>0.96</v>
          </cell>
          <cell r="N1197"/>
          <cell r="O1197">
            <v>14.285714285714285</v>
          </cell>
        </row>
        <row r="1198">
          <cell r="A1198">
            <v>25002027</v>
          </cell>
          <cell r="B1198" t="str">
            <v>Дератизация по договорам объекта площадью от 1000 кв.м.</v>
          </cell>
          <cell r="C1198">
            <v>0.96</v>
          </cell>
          <cell r="D1198">
            <v>7.0000000000000007E-2</v>
          </cell>
          <cell r="E1198">
            <v>26.0678628</v>
          </cell>
          <cell r="F1198">
            <v>9.4600000000000009</v>
          </cell>
          <cell r="G1198">
            <v>35.527862800000001</v>
          </cell>
          <cell r="H1198">
            <v>12.079473352000001</v>
          </cell>
          <cell r="I1198">
            <v>47.607336152000002</v>
          </cell>
          <cell r="J1198">
            <v>7.1411004228000001</v>
          </cell>
          <cell r="K1198">
            <v>54.748436574800003</v>
          </cell>
          <cell r="L1198">
            <v>65.698123889759998</v>
          </cell>
          <cell r="M1198">
            <v>1.08</v>
          </cell>
          <cell r="N1198"/>
          <cell r="O1198">
            <v>12.500000000000011</v>
          </cell>
        </row>
        <row r="1199">
          <cell r="A1199">
            <v>25002009</v>
          </cell>
          <cell r="B1199" t="str">
            <v>Дератизация по договорам объекта площадью от 501 кв.м. до 1000 кв.м. (1кв.м.)</v>
          </cell>
          <cell r="C1199">
            <v>1.02</v>
          </cell>
          <cell r="D1199">
            <v>7.0000000000000007E-2</v>
          </cell>
          <cell r="E1199">
            <v>26.0678628</v>
          </cell>
          <cell r="F1199">
            <v>11</v>
          </cell>
          <cell r="G1199">
            <v>37.0678628</v>
          </cell>
          <cell r="H1199">
            <v>12.603073352000001</v>
          </cell>
          <cell r="I1199">
            <v>49.670936152000003</v>
          </cell>
          <cell r="J1199">
            <v>7.4506404228000003</v>
          </cell>
          <cell r="K1199">
            <v>57.121576574800002</v>
          </cell>
          <cell r="L1199">
            <v>68.54589188976</v>
          </cell>
          <cell r="M1199">
            <v>1.1399999999999999</v>
          </cell>
          <cell r="N1199"/>
          <cell r="O1199">
            <v>11.76470588235293</v>
          </cell>
        </row>
        <row r="1200">
          <cell r="A1200">
            <v>25002030</v>
          </cell>
          <cell r="B1200" t="str">
            <v>Дератизация  за 1 кв.м.</v>
          </cell>
          <cell r="C1200">
            <v>1.1399999999999999</v>
          </cell>
          <cell r="D1200">
            <v>7.0000000000000007E-2</v>
          </cell>
          <cell r="E1200">
            <v>26.0678628</v>
          </cell>
          <cell r="F1200">
            <v>9.4600000000000009</v>
          </cell>
          <cell r="G1200">
            <v>35.527862800000001</v>
          </cell>
          <cell r="H1200">
            <v>12.079473352000001</v>
          </cell>
          <cell r="I1200">
            <v>47.607336152000002</v>
          </cell>
          <cell r="J1200">
            <v>7.1411004228000001</v>
          </cell>
          <cell r="K1200">
            <v>54.748436574800003</v>
          </cell>
          <cell r="L1200">
            <v>65.698123889759998</v>
          </cell>
          <cell r="M1200">
            <v>1.29</v>
          </cell>
          <cell r="N1200"/>
          <cell r="O1200">
            <v>13.157894736842119</v>
          </cell>
        </row>
        <row r="1201">
          <cell r="A1201">
            <v>25000002</v>
          </cell>
          <cell r="B1201" t="str">
            <v>Дератизациясоциально-значимых объектов (за 1 кв.м)</v>
          </cell>
          <cell r="C1201">
            <v>1.26</v>
          </cell>
          <cell r="D1201">
            <v>7.0000000000000007E-2</v>
          </cell>
          <cell r="E1201">
            <v>26.0678628</v>
          </cell>
          <cell r="F1201">
            <v>9.44</v>
          </cell>
          <cell r="G1201">
            <v>35.507862799999998</v>
          </cell>
          <cell r="H1201">
            <v>12.072673352000001</v>
          </cell>
          <cell r="I1201">
            <v>47.580536152000001</v>
          </cell>
          <cell r="J1201">
            <v>7.1370804227999995</v>
          </cell>
          <cell r="K1201">
            <v>54.717616574799997</v>
          </cell>
          <cell r="L1201">
            <v>65.661139889759994</v>
          </cell>
          <cell r="M1201">
            <v>1.44</v>
          </cell>
          <cell r="N1201"/>
          <cell r="O1201">
            <v>14.285714285714279</v>
          </cell>
        </row>
        <row r="1202">
          <cell r="A1202">
            <v>25000062</v>
          </cell>
          <cell r="B1202" t="str">
            <v>Дератизация  1 кв.м.</v>
          </cell>
          <cell r="C1202">
            <v>1.44</v>
          </cell>
          <cell r="D1202">
            <v>7.0000000000000007E-2</v>
          </cell>
          <cell r="E1202">
            <v>26.0678628</v>
          </cell>
          <cell r="F1202">
            <v>9.4600000000000009</v>
          </cell>
          <cell r="G1202">
            <v>35.527862800000001</v>
          </cell>
          <cell r="H1202">
            <v>12.079473352000001</v>
          </cell>
          <cell r="I1202">
            <v>47.607336152000002</v>
          </cell>
          <cell r="J1202">
            <v>7.1411004228000001</v>
          </cell>
          <cell r="K1202">
            <v>54.748436574800003</v>
          </cell>
          <cell r="L1202">
            <v>65.698123889759998</v>
          </cell>
          <cell r="M1202">
            <v>1.62</v>
          </cell>
          <cell r="N1202"/>
          <cell r="O1202">
            <v>12.500000000000011</v>
          </cell>
        </row>
        <row r="1203">
          <cell r="A1203">
            <v>25000064</v>
          </cell>
          <cell r="B1203" t="str">
            <v>Дератизация по договорам (1кв.м.)</v>
          </cell>
          <cell r="C1203">
            <v>1.56</v>
          </cell>
          <cell r="D1203">
            <v>7.0000000000000007E-2</v>
          </cell>
          <cell r="E1203">
            <v>26.0678628</v>
          </cell>
          <cell r="F1203">
            <v>27.73</v>
          </cell>
          <cell r="G1203">
            <v>53.797862800000004</v>
          </cell>
          <cell r="H1203">
            <v>18.291273352000001</v>
          </cell>
          <cell r="I1203">
            <v>72.089136152000009</v>
          </cell>
          <cell r="J1203">
            <v>10.8133704228</v>
          </cell>
          <cell r="K1203">
            <v>82.902506574800015</v>
          </cell>
          <cell r="L1203">
            <v>99.483007889760017</v>
          </cell>
          <cell r="M1203">
            <v>1.8</v>
          </cell>
          <cell r="N1203"/>
          <cell r="O1203">
            <v>15.384615384615383</v>
          </cell>
        </row>
        <row r="1204">
          <cell r="A1204">
            <v>25002023</v>
          </cell>
          <cell r="B1204" t="str">
            <v>Дератизация производственных помещений (1 кв.м.)</v>
          </cell>
          <cell r="C1204">
            <v>1.8</v>
          </cell>
          <cell r="D1204">
            <v>7.0000000000000007E-2</v>
          </cell>
          <cell r="E1204">
            <v>26.0678628</v>
          </cell>
          <cell r="F1204">
            <v>0</v>
          </cell>
          <cell r="G1204">
            <v>26.0678628</v>
          </cell>
          <cell r="H1204">
            <v>8.8630733520000007</v>
          </cell>
          <cell r="I1204">
            <v>34.930936152000001</v>
          </cell>
          <cell r="J1204">
            <v>5.2396404228</v>
          </cell>
          <cell r="K1204">
            <v>40.170576574800002</v>
          </cell>
          <cell r="L1204">
            <v>48.204691889759999</v>
          </cell>
          <cell r="M1204">
            <v>2.04</v>
          </cell>
          <cell r="N1204"/>
          <cell r="O1204">
            <v>13.333333333333334</v>
          </cell>
        </row>
        <row r="1205">
          <cell r="A1205">
            <v>25000105</v>
          </cell>
          <cell r="B1205" t="str">
            <v>Дератизация по договорам объекта площадью от 200 кв.м. (1 кв.м.)</v>
          </cell>
          <cell r="C1205">
            <v>2.04</v>
          </cell>
          <cell r="D1205">
            <v>7.0000000000000007E-2</v>
          </cell>
          <cell r="E1205">
            <v>26.0678628</v>
          </cell>
          <cell r="F1205">
            <v>27.73</v>
          </cell>
          <cell r="G1205">
            <v>53.797862800000004</v>
          </cell>
          <cell r="H1205">
            <v>18.291273352000001</v>
          </cell>
          <cell r="I1205">
            <v>72.089136152000009</v>
          </cell>
          <cell r="J1205">
            <v>10.8133704228</v>
          </cell>
          <cell r="K1205">
            <v>82.902506574800015</v>
          </cell>
          <cell r="L1205">
            <v>99.483007889760017</v>
          </cell>
          <cell r="M1205">
            <v>2.34</v>
          </cell>
          <cell r="N1205"/>
          <cell r="O1205">
            <v>14.705882352941169</v>
          </cell>
        </row>
        <row r="1206">
          <cell r="A1206">
            <v>25002020</v>
          </cell>
          <cell r="B1206" t="str">
            <v>Дератизация по договорам  площадью от 100 кв.м. (1 кв.м.)</v>
          </cell>
          <cell r="C1206">
            <v>2.2200000000000002</v>
          </cell>
          <cell r="D1206">
            <v>7.0000000000000007E-2</v>
          </cell>
          <cell r="E1206">
            <v>26.0678628</v>
          </cell>
          <cell r="F1206">
            <v>3.56</v>
          </cell>
          <cell r="G1206">
            <v>29.627862799999999</v>
          </cell>
          <cell r="H1206">
            <v>10.073473352000001</v>
          </cell>
          <cell r="I1206">
            <v>39.701336151999996</v>
          </cell>
          <cell r="J1206">
            <v>5.9552004227999991</v>
          </cell>
          <cell r="K1206">
            <v>45.656536574799993</v>
          </cell>
          <cell r="L1206">
            <v>54.787843889759991</v>
          </cell>
          <cell r="M1206">
            <v>2.52</v>
          </cell>
          <cell r="N1206"/>
          <cell r="O1206">
            <v>13.513513513513503</v>
          </cell>
        </row>
        <row r="1207">
          <cell r="A1207">
            <v>25002026</v>
          </cell>
          <cell r="B1207" t="str">
            <v>Дератизация по договорам объекта площадью от 100 кв.м. (1 кв.м.)</v>
          </cell>
          <cell r="C1207">
            <v>2.44</v>
          </cell>
          <cell r="D1207">
            <v>7.0000000000000007E-2</v>
          </cell>
          <cell r="E1207">
            <v>26.0678628</v>
          </cell>
          <cell r="F1207">
            <v>9.39</v>
          </cell>
          <cell r="G1207">
            <v>35.457862800000001</v>
          </cell>
          <cell r="H1207">
            <v>12.055673352000001</v>
          </cell>
          <cell r="I1207">
            <v>47.513536152</v>
          </cell>
          <cell r="J1207">
            <v>7.1270304227999999</v>
          </cell>
          <cell r="K1207">
            <v>54.640566574799998</v>
          </cell>
          <cell r="L1207">
            <v>65.568679889759991</v>
          </cell>
          <cell r="M1207">
            <v>2.8</v>
          </cell>
          <cell r="N1207"/>
          <cell r="O1207">
            <v>14.754098360655732</v>
          </cell>
        </row>
        <row r="1208">
          <cell r="A1208">
            <v>25000301</v>
          </cell>
          <cell r="B1208" t="str">
            <v>Дератизация жилых и общественных зданий за 1 кв.м.</v>
          </cell>
          <cell r="C1208">
            <v>2.8</v>
          </cell>
          <cell r="D1208">
            <v>7.0000000000000007E-2</v>
          </cell>
          <cell r="E1208">
            <v>26.0678628</v>
          </cell>
          <cell r="F1208">
            <v>10.3</v>
          </cell>
          <cell r="G1208">
            <v>36.367862799999997</v>
          </cell>
          <cell r="H1208">
            <v>12.365073352</v>
          </cell>
          <cell r="I1208">
            <v>48.732936151999994</v>
          </cell>
          <cell r="J1208">
            <v>7.3099404227999987</v>
          </cell>
          <cell r="K1208">
            <v>56.04287657479999</v>
          </cell>
          <cell r="L1208">
            <v>67.251451889759991</v>
          </cell>
          <cell r="M1208">
            <v>3.22</v>
          </cell>
          <cell r="N1208"/>
          <cell r="O1208">
            <v>15.000000000000014</v>
          </cell>
        </row>
        <row r="1209">
          <cell r="A1209">
            <v>25002001</v>
          </cell>
          <cell r="B1209" t="str">
            <v>Дератизация 1 кв.м. объекта площадью от 100 кв.м.</v>
          </cell>
          <cell r="C1209">
            <v>3.22</v>
          </cell>
          <cell r="D1209">
            <v>7.0000000000000007E-2</v>
          </cell>
          <cell r="E1209">
            <v>26.0678628</v>
          </cell>
          <cell r="F1209">
            <v>8.0299999999999994</v>
          </cell>
          <cell r="G1209">
            <v>34.097862800000001</v>
          </cell>
          <cell r="H1209">
            <v>11.593273352000001</v>
          </cell>
          <cell r="I1209">
            <v>45.691136151999999</v>
          </cell>
          <cell r="J1209">
            <v>6.8536704227999996</v>
          </cell>
          <cell r="K1209">
            <v>52.544806574799999</v>
          </cell>
          <cell r="L1209">
            <v>63.053767889759996</v>
          </cell>
          <cell r="M1209">
            <v>3.9</v>
          </cell>
          <cell r="N1209"/>
          <cell r="O1209">
            <v>21.118012422360238</v>
          </cell>
        </row>
        <row r="1210">
          <cell r="A1210">
            <v>25002002</v>
          </cell>
          <cell r="B1210" t="str">
            <v>Дератизация по договорам объекта площадью от 301 кв.м.  До 1000 кв.м. (1 кв.м.)</v>
          </cell>
          <cell r="C1210">
            <v>3.9</v>
          </cell>
          <cell r="D1210">
            <v>7.0000000000000007E-2</v>
          </cell>
          <cell r="E1210">
            <v>26.0678628</v>
          </cell>
          <cell r="F1210">
            <v>9.4399999999999998E-2</v>
          </cell>
          <cell r="G1210">
            <v>26.162262800000001</v>
          </cell>
          <cell r="H1210">
            <v>8.8951693520000017</v>
          </cell>
          <cell r="I1210">
            <v>35.057432152000004</v>
          </cell>
          <cell r="J1210">
            <v>5.2586148228000003</v>
          </cell>
          <cell r="K1210">
            <v>40.316046974800003</v>
          </cell>
          <cell r="L1210">
            <v>48.37925636976</v>
          </cell>
          <cell r="M1210">
            <v>4.5</v>
          </cell>
          <cell r="N1210"/>
          <cell r="O1210">
            <v>15.384615384615389</v>
          </cell>
        </row>
        <row r="1211">
          <cell r="A1211">
            <v>25000001</v>
          </cell>
          <cell r="B1211" t="str">
            <v>Дератизация до 100 кв.м. (за 1 кв.м)</v>
          </cell>
          <cell r="C1211">
            <v>8.4600000000000009</v>
          </cell>
          <cell r="D1211">
            <v>7.0000000000000007E-2</v>
          </cell>
          <cell r="E1211">
            <v>26.0678628</v>
          </cell>
          <cell r="F1211">
            <v>9.44</v>
          </cell>
          <cell r="G1211">
            <v>35.507862799999998</v>
          </cell>
          <cell r="H1211">
            <v>12.072673352000001</v>
          </cell>
          <cell r="I1211">
            <v>47.580536152000001</v>
          </cell>
          <cell r="J1211">
            <v>7.1370804227999995</v>
          </cell>
          <cell r="K1211">
            <v>54.717616574799997</v>
          </cell>
          <cell r="L1211">
            <v>65.661139889759994</v>
          </cell>
          <cell r="M1211">
            <v>9.73</v>
          </cell>
          <cell r="N1211"/>
          <cell r="O1211">
            <v>15.011820330969261</v>
          </cell>
        </row>
        <row r="1212">
          <cell r="A1212">
            <v>25000003</v>
          </cell>
          <cell r="B1212" t="str">
            <v>Санитарная обработка контейнера для раскладки приманок (1 контейнер)</v>
          </cell>
          <cell r="C1212">
            <v>156</v>
          </cell>
          <cell r="D1212">
            <v>7.0000000000000007E-2</v>
          </cell>
          <cell r="E1212">
            <v>26.0678628</v>
          </cell>
          <cell r="F1212">
            <v>86.07</v>
          </cell>
          <cell r="G1212">
            <v>112.13786279999999</v>
          </cell>
          <cell r="H1212">
            <v>38.126873352000004</v>
          </cell>
          <cell r="I1212">
            <v>150.26473615200001</v>
          </cell>
          <cell r="J1212">
            <v>22.539710422800002</v>
          </cell>
          <cell r="K1212">
            <v>172.80444657480001</v>
          </cell>
          <cell r="L1212">
            <v>207.36533588976002</v>
          </cell>
          <cell r="M1212">
            <v>180</v>
          </cell>
          <cell r="N1212"/>
          <cell r="O1212">
            <v>15.384615384615385</v>
          </cell>
        </row>
        <row r="1213">
          <cell r="A1213">
            <v>25000129</v>
          </cell>
          <cell r="B1213" t="str">
            <v>Сплошная дератизация железнодорожного вагона</v>
          </cell>
          <cell r="C1213">
            <v>690</v>
          </cell>
          <cell r="D1213">
            <v>7.0000000000000007E-2</v>
          </cell>
          <cell r="E1213">
            <v>26.0678628</v>
          </cell>
          <cell r="F1213">
            <v>9.44</v>
          </cell>
          <cell r="G1213">
            <v>35.507862799999998</v>
          </cell>
          <cell r="H1213">
            <v>12.072673352000001</v>
          </cell>
          <cell r="I1213">
            <v>47.580536152000001</v>
          </cell>
          <cell r="J1213">
            <v>7.1370804227999995</v>
          </cell>
          <cell r="K1213">
            <v>54.717616574799997</v>
          </cell>
          <cell r="L1213">
            <v>65.661139889759994</v>
          </cell>
          <cell r="M1213">
            <v>795</v>
          </cell>
          <cell r="N1213"/>
          <cell r="O1213">
            <v>15.217391304347828</v>
          </cell>
        </row>
        <row r="1214">
          <cell r="A1214">
            <v>25000192</v>
          </cell>
          <cell r="B1214" t="str">
            <v>Дератизация железнодорожного вагона (плановая)</v>
          </cell>
          <cell r="C1214">
            <v>294</v>
          </cell>
          <cell r="D1214">
            <v>7.0000000000000007E-2</v>
          </cell>
          <cell r="E1214">
            <v>26.0678628</v>
          </cell>
          <cell r="F1214">
            <v>9.44</v>
          </cell>
          <cell r="G1214">
            <v>35.507862799999998</v>
          </cell>
          <cell r="H1214">
            <v>12.072673352000001</v>
          </cell>
          <cell r="I1214">
            <v>47.580536152000001</v>
          </cell>
          <cell r="J1214">
            <v>7.1370804227999995</v>
          </cell>
          <cell r="K1214">
            <v>54.717616574799997</v>
          </cell>
          <cell r="L1214">
            <v>65.661139889759994</v>
          </cell>
          <cell r="M1214">
            <v>339</v>
          </cell>
          <cell r="N1214"/>
          <cell r="O1214">
            <v>15.306122448979592</v>
          </cell>
        </row>
        <row r="1215">
          <cell r="A1215" t="str">
            <v>Дезинсекция</v>
          </cell>
          <cell r="B1215"/>
          <cell r="C1215"/>
          <cell r="D1215"/>
          <cell r="E1215"/>
          <cell r="F1215"/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/>
          <cell r="N1215"/>
          <cell r="O1215"/>
        </row>
        <row r="1216">
          <cell r="A1216">
            <v>25000289</v>
          </cell>
          <cell r="B1216" t="str">
            <v>Дезинсекция бытовых насекомых (за 1 кв. м.)</v>
          </cell>
          <cell r="C1216">
            <v>4.32</v>
          </cell>
          <cell r="D1216">
            <v>7.0000000000000007E-2</v>
          </cell>
          <cell r="E1216">
            <v>26.0678628</v>
          </cell>
          <cell r="F1216">
            <v>28.15</v>
          </cell>
          <cell r="G1216">
            <v>54.217862799999999</v>
          </cell>
          <cell r="H1216">
            <v>18.434073352000002</v>
          </cell>
          <cell r="I1216">
            <v>72.651936152000005</v>
          </cell>
          <cell r="J1216">
            <v>10.8977904228</v>
          </cell>
          <cell r="K1216">
            <v>83.549726574800005</v>
          </cell>
          <cell r="L1216">
            <v>100.25967188976</v>
          </cell>
          <cell r="M1216">
            <v>4.92</v>
          </cell>
          <cell r="N1216"/>
          <cell r="O1216">
            <v>13.888888888888879</v>
          </cell>
        </row>
        <row r="1217">
          <cell r="A1217">
            <v>25000031</v>
          </cell>
          <cell r="B1217" t="str">
            <v>Дезинсекция бытовых насекомых свыше 151 кв.м. (за 1 кв.м.)</v>
          </cell>
          <cell r="C1217">
            <v>4.75</v>
          </cell>
          <cell r="D1217">
            <v>7.0000000000000007E-2</v>
          </cell>
          <cell r="E1217">
            <v>26.0678628</v>
          </cell>
          <cell r="F1217">
            <v>27.87</v>
          </cell>
          <cell r="G1217">
            <v>53.937862800000005</v>
          </cell>
          <cell r="H1217">
            <v>18.338873352000004</v>
          </cell>
          <cell r="I1217">
            <v>72.276736152000012</v>
          </cell>
          <cell r="J1217">
            <v>10.841510422800001</v>
          </cell>
          <cell r="K1217">
            <v>83.118246574800011</v>
          </cell>
          <cell r="L1217">
            <v>99.741895889760016</v>
          </cell>
          <cell r="M1217">
            <v>5.46</v>
          </cell>
          <cell r="N1217"/>
          <cell r="O1217">
            <v>14.947368421052632</v>
          </cell>
        </row>
        <row r="1218">
          <cell r="A1218">
            <v>25000290</v>
          </cell>
          <cell r="B1218" t="str">
            <v>Дезинсекция бытовых насекомых свыше 100 кв.м. (за 1 кв.м.)</v>
          </cell>
          <cell r="C1218">
            <v>5.22</v>
          </cell>
          <cell r="D1218">
            <v>7.0000000000000007E-2</v>
          </cell>
          <cell r="E1218">
            <v>26.0678628</v>
          </cell>
          <cell r="F1218">
            <v>32.42</v>
          </cell>
          <cell r="G1218">
            <v>58.487862800000002</v>
          </cell>
          <cell r="H1218">
            <v>19.885873352000001</v>
          </cell>
          <cell r="I1218">
            <v>78.373736152000006</v>
          </cell>
          <cell r="J1218">
            <v>11.756060422800001</v>
          </cell>
          <cell r="K1218">
            <v>90.129796574800011</v>
          </cell>
          <cell r="L1218">
            <v>108.15575588976002</v>
          </cell>
          <cell r="M1218">
            <v>6</v>
          </cell>
          <cell r="N1218"/>
          <cell r="O1218">
            <v>14.942528735632191</v>
          </cell>
        </row>
        <row r="1219">
          <cell r="A1219">
            <v>25000063</v>
          </cell>
          <cell r="B1219" t="str">
            <v>Дезинсекция бытовых насекомых по договорам (за 1  кв.м.)</v>
          </cell>
          <cell r="C1219">
            <v>6</v>
          </cell>
          <cell r="D1219">
            <v>7.0000000000000007E-2</v>
          </cell>
          <cell r="E1219">
            <v>26.0678628</v>
          </cell>
          <cell r="F1219">
            <v>27.63</v>
          </cell>
          <cell r="G1219">
            <v>53.697862799999996</v>
          </cell>
          <cell r="H1219">
            <v>18.257273351999999</v>
          </cell>
          <cell r="I1219">
            <v>71.955136151999994</v>
          </cell>
          <cell r="J1219">
            <v>10.793270422799999</v>
          </cell>
          <cell r="K1219">
            <v>82.748406574799986</v>
          </cell>
          <cell r="L1219">
            <v>99.298087889759984</v>
          </cell>
          <cell r="M1219">
            <v>6.9</v>
          </cell>
          <cell r="N1219"/>
          <cell r="O1219">
            <v>15.000000000000005</v>
          </cell>
        </row>
        <row r="1220">
          <cell r="A1220">
            <v>25000065</v>
          </cell>
          <cell r="B1220" t="str">
            <v>Дезинсекция мух по договорам (за 1 кв.м.)</v>
          </cell>
          <cell r="C1220">
            <v>4.0199999999999996</v>
          </cell>
          <cell r="D1220">
            <v>7.0000000000000007E-2</v>
          </cell>
          <cell r="E1220">
            <v>26.0678628</v>
          </cell>
          <cell r="F1220">
            <v>4.2679999999999998</v>
          </cell>
          <cell r="G1220">
            <v>30.335862800000001</v>
          </cell>
          <cell r="H1220">
            <v>10.314193352</v>
          </cell>
          <cell r="I1220">
            <v>40.650056152000005</v>
          </cell>
          <cell r="J1220">
            <v>6.0975084228000007</v>
          </cell>
          <cell r="K1220">
            <v>46.747564574800009</v>
          </cell>
          <cell r="L1220">
            <v>56.097077489760011</v>
          </cell>
          <cell r="M1220">
            <v>4.5999999999999996</v>
          </cell>
          <cell r="N1220"/>
          <cell r="O1220">
            <v>14.427860696517417</v>
          </cell>
        </row>
        <row r="1221">
          <cell r="A1221">
            <v>25000008</v>
          </cell>
          <cell r="B1221" t="str">
            <v>Дезинсекция  мух от 101 кв.м. до 10 000 кв.м. (за 1 кв.м)</v>
          </cell>
          <cell r="C1221">
            <v>5.5</v>
          </cell>
          <cell r="D1221">
            <v>7.0000000000000007E-2</v>
          </cell>
          <cell r="E1221">
            <v>26.0678628</v>
          </cell>
          <cell r="F1221">
            <v>4.0199999999999996</v>
          </cell>
          <cell r="G1221">
            <v>30.0878628</v>
          </cell>
          <cell r="H1221">
            <v>10.229873352</v>
          </cell>
          <cell r="I1221">
            <v>40.317736152000002</v>
          </cell>
          <cell r="J1221">
            <v>6.0476604227999999</v>
          </cell>
          <cell r="K1221">
            <v>46.365396574800002</v>
          </cell>
          <cell r="L1221">
            <v>55.638475889760002</v>
          </cell>
          <cell r="M1221">
            <v>6.33</v>
          </cell>
          <cell r="N1221"/>
          <cell r="O1221">
            <v>15.090909090909092</v>
          </cell>
        </row>
        <row r="1222">
          <cell r="A1222">
            <v>25000007</v>
          </cell>
          <cell r="B1222" t="str">
            <v xml:space="preserve">Дезинсекция мух до 100 кв.м.  (за 1 кв.м) </v>
          </cell>
          <cell r="C1222">
            <v>6.9</v>
          </cell>
          <cell r="D1222">
            <v>7.0000000000000007E-2</v>
          </cell>
          <cell r="E1222">
            <v>26.0678628</v>
          </cell>
          <cell r="F1222">
            <v>5.0199999999999996</v>
          </cell>
          <cell r="G1222">
            <v>31.0878628</v>
          </cell>
          <cell r="H1222">
            <v>10.569873352</v>
          </cell>
          <cell r="I1222">
            <v>41.657736151999998</v>
          </cell>
          <cell r="J1222">
            <v>6.2486604227999996</v>
          </cell>
          <cell r="K1222">
            <v>47.906396574799999</v>
          </cell>
          <cell r="L1222">
            <v>57.487675889759998</v>
          </cell>
          <cell r="M1222">
            <v>7.94</v>
          </cell>
          <cell r="N1222"/>
          <cell r="O1222">
            <v>15.072463768115943</v>
          </cell>
        </row>
        <row r="1223">
          <cell r="A1223">
            <v>25010045</v>
          </cell>
          <cell r="B1223" t="str">
            <v>Установка и обслуживание на объекте ферамоновой ловушки</v>
          </cell>
          <cell r="C1223">
            <v>195</v>
          </cell>
          <cell r="D1223">
            <v>7.0000000000000007E-2</v>
          </cell>
          <cell r="E1223">
            <v>26.0678628</v>
          </cell>
          <cell r="F1223">
            <v>87.06</v>
          </cell>
          <cell r="G1223">
            <v>113.1278628</v>
          </cell>
          <cell r="H1223">
            <v>38.463473352000001</v>
          </cell>
          <cell r="I1223">
            <v>151.591336152</v>
          </cell>
          <cell r="J1223">
            <v>22.738700422799997</v>
          </cell>
          <cell r="K1223">
            <v>174.3300365748</v>
          </cell>
          <cell r="L1223">
            <v>209.19604388976001</v>
          </cell>
          <cell r="M1223">
            <v>225</v>
          </cell>
          <cell r="N1223"/>
          <cell r="O1223">
            <v>15.384615384615385</v>
          </cell>
        </row>
        <row r="1224">
          <cell r="A1224">
            <v>25002010</v>
          </cell>
          <cell r="B1224" t="str">
            <v>Дезинсекция контейнеров для сбора ТБО (1 контейнер)</v>
          </cell>
          <cell r="C1224">
            <v>234</v>
          </cell>
          <cell r="D1224">
            <v>7.0000000000000007E-2</v>
          </cell>
          <cell r="E1224">
            <v>26.0678628</v>
          </cell>
          <cell r="F1224">
            <v>0.91</v>
          </cell>
          <cell r="G1224">
            <v>26.9778628</v>
          </cell>
          <cell r="H1224">
            <v>9.1724733520000008</v>
          </cell>
          <cell r="I1224">
            <v>36.150336152000001</v>
          </cell>
          <cell r="J1224">
            <v>5.4225504227999997</v>
          </cell>
          <cell r="K1224">
            <v>41.572886574800002</v>
          </cell>
          <cell r="L1224">
            <v>49.887463889759999</v>
          </cell>
          <cell r="M1224">
            <v>270</v>
          </cell>
          <cell r="N1224"/>
          <cell r="O1224">
            <v>15.384615384615385</v>
          </cell>
        </row>
        <row r="1225">
          <cell r="A1225">
            <v>25000130</v>
          </cell>
          <cell r="B1225" t="str">
            <v>Влажная дезинсекция железнодорожного вагона</v>
          </cell>
          <cell r="C1225">
            <v>1035</v>
          </cell>
          <cell r="D1225">
            <v>7.0000000000000007E-2</v>
          </cell>
          <cell r="E1225">
            <v>26.0678628</v>
          </cell>
          <cell r="F1225">
            <v>4.2699999999999996</v>
          </cell>
          <cell r="G1225">
            <v>30.3378628</v>
          </cell>
          <cell r="H1225">
            <v>10.314873352000001</v>
          </cell>
          <cell r="I1225">
            <v>40.652736152000003</v>
          </cell>
          <cell r="J1225">
            <v>6.0979104228000001</v>
          </cell>
          <cell r="K1225">
            <v>46.750646574800001</v>
          </cell>
          <cell r="L1225">
            <v>56.100775889760001</v>
          </cell>
          <cell r="M1225">
            <v>1191</v>
          </cell>
          <cell r="N1225"/>
          <cell r="O1225">
            <v>15.072463768115943</v>
          </cell>
        </row>
        <row r="1226">
          <cell r="A1226">
            <v>25000190</v>
          </cell>
          <cell r="B1226" t="str">
            <v>Дезинсекция железнодорожного вагона (плановая)</v>
          </cell>
          <cell r="C1226">
            <v>441</v>
          </cell>
          <cell r="D1226">
            <v>7.0000000000000007E-2</v>
          </cell>
          <cell r="E1226">
            <v>26.0678628</v>
          </cell>
          <cell r="F1226">
            <v>4.2699999999999996</v>
          </cell>
          <cell r="G1226">
            <v>30.3378628</v>
          </cell>
          <cell r="H1226">
            <v>10.314873352000001</v>
          </cell>
          <cell r="I1226">
            <v>40.652736152000003</v>
          </cell>
          <cell r="J1226">
            <v>6.0979104228000001</v>
          </cell>
          <cell r="K1226">
            <v>46.750646574800001</v>
          </cell>
          <cell r="L1226">
            <v>56.100775889760001</v>
          </cell>
          <cell r="M1226">
            <v>507</v>
          </cell>
          <cell r="N1226"/>
          <cell r="O1226">
            <v>14.965986394557824</v>
          </cell>
        </row>
        <row r="1227">
          <cell r="A1227" t="str">
            <v>Комплексная обработка</v>
          </cell>
          <cell r="B1227"/>
          <cell r="C1227"/>
          <cell r="D1227"/>
          <cell r="E1227"/>
          <cell r="F1227"/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/>
          <cell r="N1227"/>
          <cell r="O1227"/>
        </row>
        <row r="1228">
          <cell r="A1228">
            <v>25000302</v>
          </cell>
          <cell r="B1228" t="str">
            <v>Комплексная обработка (дератизация /12/, дезинсекция мух /5/, дезинсекция бытовых насекомых /5/) № 4 (за 1 кв.м.)</v>
          </cell>
          <cell r="C1228">
            <v>4.9800000000000004</v>
          </cell>
          <cell r="D1228">
            <v>0.18</v>
          </cell>
          <cell r="E1228">
            <v>67.031647199999995</v>
          </cell>
          <cell r="F1228">
            <v>38.24</v>
          </cell>
          <cell r="G1228">
            <v>105.27164719999999</v>
          </cell>
          <cell r="H1228">
            <v>35.792360047999999</v>
          </cell>
          <cell r="I1228">
            <v>141.064007248</v>
          </cell>
          <cell r="J1228">
            <v>21.159601087199999</v>
          </cell>
          <cell r="K1228">
            <v>162.2236083352</v>
          </cell>
          <cell r="L1228">
            <v>194.66833000224</v>
          </cell>
          <cell r="M1228">
            <v>5.82</v>
          </cell>
          <cell r="N1228"/>
          <cell r="O1228">
            <v>16.867469879518069</v>
          </cell>
        </row>
        <row r="1229">
          <cell r="A1229">
            <v>25000033</v>
          </cell>
          <cell r="B1229" t="str">
            <v>Комплексная обработка (дератизация /12/, дезинсекция мух /5/, дезинсекция бытовых насекомых /5/) № 2 (за 1 кв.м.)</v>
          </cell>
          <cell r="C1229">
            <v>5.82</v>
          </cell>
          <cell r="D1229">
            <v>0.18</v>
          </cell>
          <cell r="E1229">
            <v>67.031647199999995</v>
          </cell>
          <cell r="F1229">
            <v>41.34</v>
          </cell>
          <cell r="G1229">
            <v>108.3716472</v>
          </cell>
          <cell r="H1229">
            <v>36.846360048000001</v>
          </cell>
          <cell r="I1229">
            <v>145.21800724799999</v>
          </cell>
          <cell r="J1229">
            <v>21.7827010872</v>
          </cell>
          <cell r="K1229">
            <v>167.00070833519999</v>
          </cell>
          <cell r="L1229">
            <v>200.40085000223999</v>
          </cell>
          <cell r="M1229">
            <v>6.66</v>
          </cell>
          <cell r="N1229"/>
          <cell r="O1229">
            <v>14.432989690721646</v>
          </cell>
        </row>
        <row r="1230">
          <cell r="A1230">
            <v>25002028</v>
          </cell>
          <cell r="B1230" t="str">
            <v>Комплексная обработка (дератизация , дезинсекция мух , дезинсекция бытовых насекомых ) №1 (за 1 кв.м.)</v>
          </cell>
          <cell r="C1230">
            <v>6.66</v>
          </cell>
          <cell r="D1230">
            <v>0.18</v>
          </cell>
          <cell r="E1230">
            <v>67.031647199999995</v>
          </cell>
          <cell r="F1230">
            <v>43.96</v>
          </cell>
          <cell r="G1230">
            <v>110.99164719999999</v>
          </cell>
          <cell r="H1230">
            <v>37.737160048</v>
          </cell>
          <cell r="I1230">
            <v>148.72880724799998</v>
          </cell>
          <cell r="J1230">
            <v>22.309321087199997</v>
          </cell>
          <cell r="K1230">
            <v>171.03812833519999</v>
          </cell>
          <cell r="L1230">
            <v>205.24575400223998</v>
          </cell>
          <cell r="M1230">
            <v>7.2</v>
          </cell>
          <cell r="N1230"/>
          <cell r="O1230">
            <v>8.1081081081081088</v>
          </cell>
        </row>
        <row r="1231">
          <cell r="A1231">
            <v>25000026</v>
          </cell>
          <cell r="B1231" t="str">
            <v>Комплексная обработка (дератизация, дезинсекция мух, дезинсекция бытовых насекомых) №6 за 1 кв.м.</v>
          </cell>
          <cell r="C1231">
            <v>7.2</v>
          </cell>
          <cell r="D1231">
            <v>0.18</v>
          </cell>
          <cell r="E1231">
            <v>67.031647199999995</v>
          </cell>
          <cell r="F1231">
            <v>41.34</v>
          </cell>
          <cell r="G1231">
            <v>108.3716472</v>
          </cell>
          <cell r="H1231">
            <v>36.846360048000001</v>
          </cell>
          <cell r="I1231">
            <v>145.21800724799999</v>
          </cell>
          <cell r="J1231">
            <v>21.7827010872</v>
          </cell>
          <cell r="K1231">
            <v>167.00070833519999</v>
          </cell>
          <cell r="L1231">
            <v>200.40085000223999</v>
          </cell>
          <cell r="M1231">
            <v>8.2200000000000006</v>
          </cell>
          <cell r="N1231"/>
          <cell r="O1231">
            <v>14.166666666666671</v>
          </cell>
        </row>
        <row r="1232">
          <cell r="A1232">
            <v>25000034</v>
          </cell>
          <cell r="B1232" t="str">
            <v>Комплексная обработка (дератизация/12/, дезинсекция мух/5/, дезинсекция бытовых насекомых/4/) № 3 (за 1 кв.м.)</v>
          </cell>
          <cell r="C1232">
            <v>8.2200000000000006</v>
          </cell>
          <cell r="D1232">
            <v>0.18</v>
          </cell>
          <cell r="E1232">
            <v>67.031647199999995</v>
          </cell>
          <cell r="F1232">
            <v>41.34</v>
          </cell>
          <cell r="G1232">
            <v>108.3716472</v>
          </cell>
          <cell r="H1232">
            <v>36.846360048000001</v>
          </cell>
          <cell r="I1232">
            <v>145.21800724799999</v>
          </cell>
          <cell r="J1232">
            <v>21.7827010872</v>
          </cell>
          <cell r="K1232">
            <v>167.00070833519999</v>
          </cell>
          <cell r="L1232">
            <v>200.40085000223999</v>
          </cell>
          <cell r="M1232">
            <v>8.6999999999999993</v>
          </cell>
          <cell r="N1232"/>
          <cell r="O1232">
            <v>5.8394160583941437</v>
          </cell>
        </row>
        <row r="1233">
          <cell r="A1233">
            <v>25000016</v>
          </cell>
          <cell r="B1233" t="str">
            <v>Комплексная обработка (дератизация, дезинсекция мух, дезинсекция бытовых насекомых) свыше 101 кв. м. (за 1 кв.м.)</v>
          </cell>
          <cell r="C1233">
            <v>8.6999999999999993</v>
          </cell>
          <cell r="D1233">
            <v>0.18</v>
          </cell>
          <cell r="E1233">
            <v>67.031647199999995</v>
          </cell>
          <cell r="F1233">
            <v>41.34</v>
          </cell>
          <cell r="G1233">
            <v>108.3716472</v>
          </cell>
          <cell r="H1233">
            <v>36.846360048000001</v>
          </cell>
          <cell r="I1233">
            <v>145.21800724799999</v>
          </cell>
          <cell r="J1233">
            <v>21.7827010872</v>
          </cell>
          <cell r="K1233">
            <v>167.00070833519999</v>
          </cell>
          <cell r="L1233">
            <v>200.40085000223999</v>
          </cell>
          <cell r="M1233">
            <v>9.57</v>
          </cell>
          <cell r="N1233"/>
          <cell r="O1233">
            <v>10.000000000000012</v>
          </cell>
        </row>
        <row r="1234">
          <cell r="A1234">
            <v>25000015</v>
          </cell>
          <cell r="B1234" t="str">
            <v>Комплексная обработка (дератизация, дезинсекция мух, дезинсекция бытовых насекомых) от 51 до 100 кв. м. (за 1 кв.м.)</v>
          </cell>
          <cell r="C1234">
            <v>9.57</v>
          </cell>
          <cell r="D1234">
            <v>0.18</v>
          </cell>
          <cell r="E1234">
            <v>67.031647199999995</v>
          </cell>
          <cell r="F1234">
            <v>43.96</v>
          </cell>
          <cell r="G1234">
            <v>110.99164719999999</v>
          </cell>
          <cell r="H1234">
            <v>37.737160048</v>
          </cell>
          <cell r="I1234">
            <v>148.72880724799998</v>
          </cell>
          <cell r="J1234">
            <v>22.309321087199997</v>
          </cell>
          <cell r="K1234">
            <v>171.03812833519999</v>
          </cell>
          <cell r="L1234">
            <v>205.24575400223998</v>
          </cell>
          <cell r="M1234">
            <v>11</v>
          </cell>
          <cell r="N1234"/>
          <cell r="O1234">
            <v>14.94252873563218</v>
          </cell>
        </row>
        <row r="1235">
          <cell r="A1235">
            <v>25000014</v>
          </cell>
          <cell r="B1235" t="str">
            <v>Комплексная обработка (дератизация, дезинсекция мух, дезинсекция бытовых насекомых) от 40 до 70 кв.м. (за 1 кв.м.)</v>
          </cell>
          <cell r="C1235">
            <v>11</v>
          </cell>
          <cell r="D1235">
            <v>0.18</v>
          </cell>
          <cell r="E1235">
            <v>67.031647199999995</v>
          </cell>
          <cell r="F1235">
            <v>41.34</v>
          </cell>
          <cell r="G1235">
            <v>108.3716472</v>
          </cell>
          <cell r="H1235">
            <v>36.846360048000001</v>
          </cell>
          <cell r="I1235">
            <v>145.21800724799999</v>
          </cell>
          <cell r="J1235">
            <v>21.7827010872</v>
          </cell>
          <cell r="K1235">
            <v>167.00070833519999</v>
          </cell>
          <cell r="L1235">
            <v>200.40085000223999</v>
          </cell>
          <cell r="M1235">
            <v>12.65</v>
          </cell>
          <cell r="N1235"/>
          <cell r="O1235">
            <v>15.000000000000002</v>
          </cell>
        </row>
        <row r="1236">
          <cell r="A1236">
            <v>25000106</v>
          </cell>
          <cell r="B1236" t="str">
            <v>Комплексная обработка (дератизация, дезинсекция мух, дезинсекция бытовых насекомых) от 40 до 50 кв.м. (за 1 кв.м.)</v>
          </cell>
          <cell r="C1236">
            <v>12.65</v>
          </cell>
          <cell r="D1236">
            <v>0.18</v>
          </cell>
          <cell r="E1236">
            <v>67.031647199999995</v>
          </cell>
          <cell r="F1236">
            <v>41.34</v>
          </cell>
          <cell r="G1236">
            <v>108.3716472</v>
          </cell>
          <cell r="H1236">
            <v>36.846360048000001</v>
          </cell>
          <cell r="I1236">
            <v>145.21800724799999</v>
          </cell>
          <cell r="J1236">
            <v>21.7827010872</v>
          </cell>
          <cell r="K1236">
            <v>167.00070833519999</v>
          </cell>
          <cell r="L1236">
            <v>200.40085000223999</v>
          </cell>
          <cell r="M1236">
            <v>14.55</v>
          </cell>
          <cell r="N1236"/>
          <cell r="O1236">
            <v>15.019762845849804</v>
          </cell>
        </row>
        <row r="1237">
          <cell r="A1237">
            <v>25000066</v>
          </cell>
          <cell r="B1237" t="str">
            <v>Комплексная обработка (дезинфекция, дезинсекция) контейнеров для сбора ТБО (1 контейнер)</v>
          </cell>
          <cell r="C1237">
            <v>345</v>
          </cell>
          <cell r="D1237">
            <v>0.18</v>
          </cell>
          <cell r="E1237">
            <v>67.031647199999995</v>
          </cell>
          <cell r="F1237">
            <v>0.97900000000000009</v>
          </cell>
          <cell r="G1237">
            <v>68.010647199999994</v>
          </cell>
          <cell r="H1237">
            <v>23.123620047999999</v>
          </cell>
          <cell r="I1237">
            <v>91.134267247999986</v>
          </cell>
          <cell r="J1237">
            <v>13.670140087199998</v>
          </cell>
          <cell r="K1237">
            <v>104.80440733519998</v>
          </cell>
          <cell r="L1237">
            <v>125.76528880223998</v>
          </cell>
          <cell r="M1237">
            <v>396</v>
          </cell>
          <cell r="N1237"/>
          <cell r="O1237">
            <v>14.782608695652174</v>
          </cell>
        </row>
        <row r="1238">
          <cell r="A1238">
            <v>25000291</v>
          </cell>
          <cell r="B1238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38">
            <v>450</v>
          </cell>
          <cell r="D1238">
            <v>0.18</v>
          </cell>
          <cell r="E1238">
            <v>67.031647199999995</v>
          </cell>
          <cell r="F1238">
            <v>202.36</v>
          </cell>
          <cell r="G1238">
            <v>269.39164720000002</v>
          </cell>
          <cell r="H1238">
            <v>91.593160048000016</v>
          </cell>
          <cell r="I1238">
            <v>360.98480724800004</v>
          </cell>
          <cell r="J1238">
            <v>54.147721087200004</v>
          </cell>
          <cell r="K1238">
            <v>415.13252833520005</v>
          </cell>
          <cell r="L1238">
            <v>498.15903400224005</v>
          </cell>
          <cell r="M1238">
            <v>510</v>
          </cell>
          <cell r="N1238"/>
          <cell r="O1238">
            <v>13.333333333333334</v>
          </cell>
        </row>
        <row r="1239">
          <cell r="A1239">
            <v>25000303</v>
          </cell>
          <cell r="B1239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39">
            <v>510</v>
          </cell>
          <cell r="D1239">
            <v>0.18</v>
          </cell>
          <cell r="E1239">
            <v>67.031647199999995</v>
          </cell>
          <cell r="F1239">
            <v>252.19</v>
          </cell>
          <cell r="G1239">
            <v>319.22164720000001</v>
          </cell>
          <cell r="H1239">
            <v>108.53536004800002</v>
          </cell>
          <cell r="I1239">
            <v>427.75700724800004</v>
          </cell>
          <cell r="J1239">
            <v>64.163551087200005</v>
          </cell>
          <cell r="K1239">
            <v>491.92055833520004</v>
          </cell>
          <cell r="L1239">
            <v>590.30467000224007</v>
          </cell>
          <cell r="M1239">
            <v>585</v>
          </cell>
          <cell r="N1239"/>
          <cell r="O1239">
            <v>14.705882352941178</v>
          </cell>
        </row>
        <row r="1240">
          <cell r="A1240" t="str">
            <v>Дезинфекция</v>
          </cell>
          <cell r="B1240"/>
          <cell r="C1240"/>
          <cell r="D1240"/>
          <cell r="E1240"/>
          <cell r="F1240"/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/>
          <cell r="N1240"/>
          <cell r="O1240"/>
        </row>
        <row r="1241">
          <cell r="A1241">
            <v>25010043</v>
          </cell>
          <cell r="B1241" t="str">
            <v>Дезинфекция помещений, овощехранилищ, холодильных камер по договорам (за 1 кв.м)</v>
          </cell>
          <cell r="C1241">
            <v>5.75</v>
          </cell>
          <cell r="D1241">
            <v>0.18</v>
          </cell>
          <cell r="E1241">
            <v>67.031647199999995</v>
          </cell>
          <cell r="F1241">
            <v>13.08</v>
          </cell>
          <cell r="G1241">
            <v>80.111647199999993</v>
          </cell>
          <cell r="H1241">
            <v>27.237960047999998</v>
          </cell>
          <cell r="I1241">
            <v>107.34960724799998</v>
          </cell>
          <cell r="J1241">
            <v>16.102441087199995</v>
          </cell>
          <cell r="K1241">
            <v>123.45204833519998</v>
          </cell>
          <cell r="L1241">
            <v>148.14245800223998</v>
          </cell>
          <cell r="M1241">
            <v>6.6</v>
          </cell>
          <cell r="N1241"/>
          <cell r="O1241">
            <v>14.782608695652169</v>
          </cell>
        </row>
        <row r="1242">
          <cell r="A1242">
            <v>25000027</v>
          </cell>
          <cell r="B1242" t="str">
            <v>Дезинфекция емкостей, помещений, овощехранилищ до 25 кв.м.  (за 1 объект)</v>
          </cell>
          <cell r="C1242">
            <v>585</v>
          </cell>
          <cell r="D1242">
            <v>1</v>
          </cell>
          <cell r="E1242">
            <v>372.39803999999998</v>
          </cell>
          <cell r="F1242">
            <v>13.08</v>
          </cell>
          <cell r="G1242">
            <v>385.47803999999996</v>
          </cell>
          <cell r="H1242">
            <v>131.06253359999999</v>
          </cell>
          <cell r="I1242">
            <v>516.54057360000002</v>
          </cell>
          <cell r="J1242">
            <v>77.481086039999994</v>
          </cell>
          <cell r="K1242">
            <v>594.02165964000005</v>
          </cell>
          <cell r="L1242">
            <v>712.82599156800006</v>
          </cell>
          <cell r="M1242">
            <v>672</v>
          </cell>
          <cell r="N1242"/>
          <cell r="O1242">
            <v>14.871794871794872</v>
          </cell>
        </row>
        <row r="1243">
          <cell r="A1243">
            <v>25000315</v>
          </cell>
          <cell r="B1243" t="str">
            <v>Дезинфекция квартир до 30 кв.м.</v>
          </cell>
          <cell r="C1243">
            <v>2250</v>
          </cell>
          <cell r="D1243">
            <v>2</v>
          </cell>
          <cell r="E1243">
            <v>744.79607999999996</v>
          </cell>
          <cell r="F1243">
            <v>13.05</v>
          </cell>
          <cell r="G1243">
            <v>757.84607999999992</v>
          </cell>
          <cell r="H1243">
            <v>257.66766719999998</v>
          </cell>
          <cell r="I1243">
            <v>1015.5137471999999</v>
          </cell>
          <cell r="J1243">
            <v>152.32706207999999</v>
          </cell>
          <cell r="K1243">
            <v>1167.8408092799998</v>
          </cell>
          <cell r="L1243">
            <v>1401.4089711359998</v>
          </cell>
          <cell r="M1243">
            <v>2586</v>
          </cell>
          <cell r="N1243"/>
          <cell r="O1243">
            <v>14.933333333333335</v>
          </cell>
        </row>
        <row r="1244">
          <cell r="A1244">
            <v>25000316</v>
          </cell>
          <cell r="B1244" t="str">
            <v>Дезинфекция квартир свыше 30 кв.м.</v>
          </cell>
          <cell r="C1244">
            <v>3900</v>
          </cell>
          <cell r="D1244">
            <v>2</v>
          </cell>
          <cell r="E1244">
            <v>744.79607999999996</v>
          </cell>
          <cell r="F1244">
            <v>13.05</v>
          </cell>
          <cell r="G1244">
            <v>757.84607999999992</v>
          </cell>
          <cell r="H1244">
            <v>257.66766719999998</v>
          </cell>
          <cell r="I1244">
            <v>1015.5137471999999</v>
          </cell>
          <cell r="J1244">
            <v>152.32706207999999</v>
          </cell>
          <cell r="K1244">
            <v>1167.8408092799998</v>
          </cell>
          <cell r="L1244">
            <v>1401.4089711359998</v>
          </cell>
          <cell r="M1244">
            <v>4485</v>
          </cell>
          <cell r="N1244"/>
          <cell r="O1244">
            <v>15</v>
          </cell>
        </row>
        <row r="1245">
          <cell r="A1245">
            <v>25000128</v>
          </cell>
          <cell r="B1245" t="str">
            <v>Заключительная дезинфекция железнодорожного вагона</v>
          </cell>
          <cell r="C1245">
            <v>1380</v>
          </cell>
          <cell r="D1245">
            <v>2</v>
          </cell>
          <cell r="E1245">
            <v>744.79607999999996</v>
          </cell>
          <cell r="F1245">
            <v>13.05</v>
          </cell>
          <cell r="G1245">
            <v>757.84607999999992</v>
          </cell>
          <cell r="H1245">
            <v>257.66766719999998</v>
          </cell>
          <cell r="I1245">
            <v>1015.5137471999999</v>
          </cell>
          <cell r="J1245">
            <v>152.32706207999999</v>
          </cell>
          <cell r="K1245">
            <v>1167.8408092799998</v>
          </cell>
          <cell r="L1245">
            <v>1401.4089711359998</v>
          </cell>
          <cell r="M1245">
            <v>1587</v>
          </cell>
          <cell r="N1245"/>
          <cell r="O1245">
            <v>15</v>
          </cell>
        </row>
        <row r="1246">
          <cell r="A1246">
            <v>25000191</v>
          </cell>
          <cell r="B1246" t="str">
            <v>Дезинфекция железнодорожного вагона (плановая)</v>
          </cell>
          <cell r="C1246">
            <v>495</v>
          </cell>
          <cell r="D1246">
            <v>2</v>
          </cell>
          <cell r="E1246">
            <v>744.79607999999996</v>
          </cell>
          <cell r="F1246">
            <v>13.05</v>
          </cell>
          <cell r="G1246">
            <v>757.84607999999992</v>
          </cell>
          <cell r="H1246">
            <v>257.66766719999998</v>
          </cell>
          <cell r="I1246">
            <v>1015.5137471999999</v>
          </cell>
          <cell r="J1246">
            <v>152.32706207999999</v>
          </cell>
          <cell r="K1246">
            <v>1167.8408092799998</v>
          </cell>
          <cell r="L1246">
            <v>1401.4089711359998</v>
          </cell>
          <cell r="M1246">
            <v>570</v>
          </cell>
          <cell r="N1246"/>
          <cell r="O1246">
            <v>15.151515151515152</v>
          </cell>
        </row>
        <row r="1247">
          <cell r="A1247">
            <v>25000121</v>
          </cell>
          <cell r="B1247" t="str">
            <v>Камерная дезинфекция постельных принадлежностей</v>
          </cell>
          <cell r="C1247">
            <v>57</v>
          </cell>
          <cell r="D1247">
            <v>2.5</v>
          </cell>
          <cell r="E1247">
            <v>930.99509999999998</v>
          </cell>
          <cell r="F1247">
            <v>8.6999999999999993</v>
          </cell>
          <cell r="G1247">
            <v>939.69510000000002</v>
          </cell>
          <cell r="H1247">
            <v>319.49633400000005</v>
          </cell>
          <cell r="I1247">
            <v>1259.1914340000001</v>
          </cell>
          <cell r="J1247">
            <v>188.87871509999999</v>
          </cell>
          <cell r="K1247">
            <v>1448.0701491</v>
          </cell>
          <cell r="L1247">
            <v>1737.68417892</v>
          </cell>
          <cell r="M1247">
            <v>66</v>
          </cell>
          <cell r="N1247"/>
          <cell r="O1247">
            <v>15.789473684210526</v>
          </cell>
        </row>
        <row r="1248">
          <cell r="A1248">
            <v>25000134</v>
          </cell>
          <cell r="B1248" t="str">
            <v>Дезинфекция автотранспортного средства до 3 тонн</v>
          </cell>
          <cell r="C1248">
            <v>462</v>
          </cell>
          <cell r="D1248">
            <v>1</v>
          </cell>
          <cell r="E1248">
            <v>372.39803999999998</v>
          </cell>
          <cell r="F1248">
            <v>13.05</v>
          </cell>
          <cell r="G1248">
            <v>385.44803999999999</v>
          </cell>
          <cell r="H1248">
            <v>131.0523336</v>
          </cell>
          <cell r="I1248">
            <v>516.50037359999999</v>
          </cell>
          <cell r="J1248">
            <v>77.475056039999998</v>
          </cell>
          <cell r="K1248">
            <v>593.97542964000002</v>
          </cell>
          <cell r="L1248">
            <v>712.77051556799995</v>
          </cell>
          <cell r="M1248">
            <v>531</v>
          </cell>
          <cell r="N1248"/>
          <cell r="O1248">
            <v>14.935064935064934</v>
          </cell>
        </row>
        <row r="1249">
          <cell r="A1249">
            <v>25000135</v>
          </cell>
          <cell r="B1249" t="str">
            <v>Дезинфекция автотранспортного средства свыше 3 тонн</v>
          </cell>
          <cell r="C1249">
            <v>660</v>
          </cell>
          <cell r="D1249">
            <v>1.5</v>
          </cell>
          <cell r="E1249">
            <v>558.59705999999994</v>
          </cell>
          <cell r="F1249">
            <v>13.05</v>
          </cell>
          <cell r="G1249">
            <v>571.6470599999999</v>
          </cell>
          <cell r="H1249">
            <v>194.36000039999999</v>
          </cell>
          <cell r="I1249">
            <v>766.00706039999989</v>
          </cell>
          <cell r="J1249">
            <v>114.90105905999998</v>
          </cell>
          <cell r="K1249">
            <v>880.90811945999985</v>
          </cell>
          <cell r="L1249">
            <v>1057.0897433519997</v>
          </cell>
          <cell r="M1249">
            <v>759</v>
          </cell>
          <cell r="N1249"/>
          <cell r="O1249">
            <v>15</v>
          </cell>
        </row>
        <row r="1250">
          <cell r="A1250">
            <v>25000017</v>
          </cell>
          <cell r="B1250" t="str">
            <v>Заключительная дезинфекция помещений дезинфицирующими препаратами</v>
          </cell>
          <cell r="C1250">
            <v>28.75</v>
          </cell>
          <cell r="D1250">
            <v>1.7000000000000001E-2</v>
          </cell>
          <cell r="E1250">
            <v>6.33076668</v>
          </cell>
          <cell r="F1250">
            <v>5.14</v>
          </cell>
          <cell r="G1250">
            <v>11.470766680000001</v>
          </cell>
          <cell r="H1250">
            <v>3.9000606712000003</v>
          </cell>
          <cell r="I1250">
            <v>15.370827351200001</v>
          </cell>
          <cell r="J1250">
            <v>2.30562410268</v>
          </cell>
          <cell r="K1250">
            <v>17.676451453880002</v>
          </cell>
          <cell r="L1250">
            <v>21.211741744656003</v>
          </cell>
          <cell r="M1250">
            <v>33</v>
          </cell>
          <cell r="N1250"/>
          <cell r="O1250">
            <v>14.782608695652174</v>
          </cell>
        </row>
        <row r="1251">
          <cell r="A1251">
            <v>25000164</v>
          </cell>
          <cell r="B1251" t="str">
            <v>Заключительная дезинфекция пассажирского автобуса до 40 посадочных мест дезинфицирующими препаратами</v>
          </cell>
          <cell r="C1251">
            <v>3600</v>
          </cell>
          <cell r="D1251">
            <v>6.8</v>
          </cell>
          <cell r="E1251">
            <v>2532.3066720000002</v>
          </cell>
          <cell r="F1251">
            <v>5.14</v>
          </cell>
          <cell r="G1251">
            <v>2537.446672</v>
          </cell>
          <cell r="H1251">
            <v>862.73186848000012</v>
          </cell>
          <cell r="I1251">
            <v>3400.1785404800003</v>
          </cell>
          <cell r="J1251">
            <v>510.02678107200001</v>
          </cell>
          <cell r="K1251">
            <v>3910.2053215520004</v>
          </cell>
          <cell r="L1251">
            <v>4692.2463858624005</v>
          </cell>
          <cell r="M1251">
            <v>4140</v>
          </cell>
          <cell r="N1251"/>
          <cell r="O1251">
            <v>15</v>
          </cell>
        </row>
        <row r="1252">
          <cell r="A1252">
            <v>25000167</v>
          </cell>
          <cell r="B1252" t="str">
            <v>Заключительная дезинфекция легкового автомобиля дезинфицирующими препаратами в период эпидемиологической ситуации</v>
          </cell>
          <cell r="C1252">
            <v>612</v>
          </cell>
          <cell r="D1252">
            <v>1.7000000000000001E-2</v>
          </cell>
          <cell r="E1252">
            <v>6.33076668</v>
          </cell>
          <cell r="F1252">
            <v>5.14</v>
          </cell>
          <cell r="G1252">
            <v>11.470766680000001</v>
          </cell>
          <cell r="H1252">
            <v>3.9000606712000003</v>
          </cell>
          <cell r="I1252">
            <v>15.370827351200001</v>
          </cell>
          <cell r="J1252">
            <v>2.30562410268</v>
          </cell>
          <cell r="K1252">
            <v>17.676451453880002</v>
          </cell>
          <cell r="L1252">
            <v>21.211741744656003</v>
          </cell>
          <cell r="M1252">
            <v>702</v>
          </cell>
          <cell r="N1252"/>
          <cell r="O1252">
            <v>14.705882352941178</v>
          </cell>
        </row>
        <row r="1253">
          <cell r="A1253">
            <v>25000168</v>
          </cell>
          <cell r="B1253" t="str">
            <v>Заключительная дезинфекция грузового автомобиля дезинфицирующими препаратами в период эпидемиологической ситуации</v>
          </cell>
          <cell r="C1253">
            <v>1080</v>
          </cell>
          <cell r="D1253">
            <v>1.7000000000000001E-2</v>
          </cell>
          <cell r="E1253">
            <v>6.33076668</v>
          </cell>
          <cell r="F1253">
            <v>5.14</v>
          </cell>
          <cell r="G1253">
            <v>11.470766680000001</v>
          </cell>
          <cell r="H1253">
            <v>3.9000606712000003</v>
          </cell>
          <cell r="I1253">
            <v>15.370827351200001</v>
          </cell>
          <cell r="J1253">
            <v>2.30562410268</v>
          </cell>
          <cell r="K1253">
            <v>17.676451453880002</v>
          </cell>
          <cell r="L1253">
            <v>21.211741744656003</v>
          </cell>
          <cell r="M1253">
            <v>1242</v>
          </cell>
          <cell r="N1253"/>
          <cell r="O1253">
            <v>15</v>
          </cell>
        </row>
        <row r="1254">
          <cell r="A1254">
            <v>25000173</v>
          </cell>
          <cell r="B1254" t="str">
            <v>Заключительная дезинфекция самолета до 50 пассажирских мест дезинфицирующими препаратами в период эпидемиологической ситуации</v>
          </cell>
          <cell r="C1254">
            <v>18120</v>
          </cell>
          <cell r="D1254">
            <v>1.7000000000000001E-2</v>
          </cell>
          <cell r="E1254">
            <v>6.33076668</v>
          </cell>
          <cell r="F1254">
            <v>5.14</v>
          </cell>
          <cell r="G1254">
            <v>11.470766680000001</v>
          </cell>
          <cell r="H1254">
            <v>3.9000606712000003</v>
          </cell>
          <cell r="I1254">
            <v>15.370827351200001</v>
          </cell>
          <cell r="J1254">
            <v>2.30562410268</v>
          </cell>
          <cell r="K1254">
            <v>17.676451453880002</v>
          </cell>
          <cell r="L1254">
            <v>21.211741744656003</v>
          </cell>
          <cell r="M1254">
            <v>20838</v>
          </cell>
          <cell r="N1254"/>
          <cell r="O1254">
            <v>15</v>
          </cell>
        </row>
        <row r="1255">
          <cell r="A1255">
            <v>25000174</v>
          </cell>
          <cell r="B1255" t="str">
            <v>Заключительная дезинфекция самолета от 51 до 100 пассажирских мест дезинфицирующими препаратами в период эпидемиологической ситуации</v>
          </cell>
          <cell r="C1255">
            <v>22440</v>
          </cell>
          <cell r="D1255">
            <v>1.7000000000000001E-2</v>
          </cell>
          <cell r="E1255">
            <v>6.33076668</v>
          </cell>
          <cell r="F1255">
            <v>5.14</v>
          </cell>
          <cell r="G1255">
            <v>11.470766680000001</v>
          </cell>
          <cell r="H1255">
            <v>3.9000606712000003</v>
          </cell>
          <cell r="I1255">
            <v>15.370827351200001</v>
          </cell>
          <cell r="J1255">
            <v>2.30562410268</v>
          </cell>
          <cell r="K1255">
            <v>17.676451453880002</v>
          </cell>
          <cell r="L1255">
            <v>21.211741744656003</v>
          </cell>
          <cell r="M1255">
            <v>25806</v>
          </cell>
          <cell r="N1255"/>
          <cell r="O1255">
            <v>15</v>
          </cell>
        </row>
        <row r="1256">
          <cell r="A1256">
            <v>25000175</v>
          </cell>
          <cell r="B1256" t="str">
            <v>Заключительная дезинфекция самолета от 101 до 150 пассажирских мест дезинфицирующими препаратами в период эпидемиологической ситуации</v>
          </cell>
          <cell r="C1256">
            <v>26760</v>
          </cell>
          <cell r="D1256">
            <v>1.7000000000000001E-2</v>
          </cell>
          <cell r="E1256">
            <v>6.33076668</v>
          </cell>
          <cell r="F1256">
            <v>5.14</v>
          </cell>
          <cell r="G1256">
            <v>11.470766680000001</v>
          </cell>
          <cell r="H1256">
            <v>3.9000606712000003</v>
          </cell>
          <cell r="I1256">
            <v>15.370827351200001</v>
          </cell>
          <cell r="J1256">
            <v>2.30562410268</v>
          </cell>
          <cell r="K1256">
            <v>17.676451453880002</v>
          </cell>
          <cell r="L1256">
            <v>21.211741744656003</v>
          </cell>
          <cell r="M1256">
            <v>30774</v>
          </cell>
          <cell r="N1256"/>
          <cell r="O1256">
            <v>15</v>
          </cell>
        </row>
        <row r="1257">
          <cell r="A1257">
            <v>25000176</v>
          </cell>
          <cell r="B1257" t="str">
            <v>Заключительная дезинфекция самолета от 151 до 200 пассажирских мест дезинфицирующими препаратами в период эпидемиологической ситуации</v>
          </cell>
          <cell r="C1257">
            <v>31068</v>
          </cell>
          <cell r="D1257">
            <v>1.7000000000000001E-2</v>
          </cell>
          <cell r="E1257">
            <v>6.33076668</v>
          </cell>
          <cell r="F1257">
            <v>5.14</v>
          </cell>
          <cell r="G1257">
            <v>11.470766680000001</v>
          </cell>
          <cell r="H1257">
            <v>3.9000606712000003</v>
          </cell>
          <cell r="I1257">
            <v>15.370827351200001</v>
          </cell>
          <cell r="J1257">
            <v>2.30562410268</v>
          </cell>
          <cell r="K1257">
            <v>17.676451453880002</v>
          </cell>
          <cell r="L1257">
            <v>21.211741744656003</v>
          </cell>
          <cell r="M1257">
            <v>35730</v>
          </cell>
          <cell r="N1257"/>
          <cell r="O1257">
            <v>15.005793742757822</v>
          </cell>
        </row>
        <row r="1258">
          <cell r="A1258">
            <v>25000177</v>
          </cell>
          <cell r="B1258" t="str">
            <v>Заключительная дезинфекция самолета от 201 до 250 пассажирских мест дезинфицирующими препаратами в период эпидемиологической ситуации</v>
          </cell>
          <cell r="C1258">
            <v>35388</v>
          </cell>
          <cell r="D1258">
            <v>1.7000000000000001E-2</v>
          </cell>
          <cell r="E1258">
            <v>6.33076668</v>
          </cell>
          <cell r="F1258">
            <v>5.14</v>
          </cell>
          <cell r="G1258">
            <v>11.470766680000001</v>
          </cell>
          <cell r="H1258">
            <v>3.9000606712000003</v>
          </cell>
          <cell r="I1258">
            <v>15.370827351200001</v>
          </cell>
          <cell r="J1258">
            <v>2.30562410268</v>
          </cell>
          <cell r="K1258">
            <v>17.676451453880002</v>
          </cell>
          <cell r="L1258">
            <v>21.211741744656003</v>
          </cell>
          <cell r="M1258">
            <v>40698</v>
          </cell>
          <cell r="N1258"/>
          <cell r="O1258">
            <v>15.005086469989829</v>
          </cell>
        </row>
        <row r="1259">
          <cell r="A1259">
            <v>25000178</v>
          </cell>
          <cell r="B1259" t="str">
            <v>Заключительная дезинфекция самолета от 251 до 300 пассажирских мест дезинфицирующими препаратами в период эпидемиологической ситуации</v>
          </cell>
          <cell r="C1259">
            <v>39822</v>
          </cell>
          <cell r="D1259">
            <v>1.7000000000000001E-2</v>
          </cell>
          <cell r="E1259">
            <v>6.33076668</v>
          </cell>
          <cell r="F1259">
            <v>5.14</v>
          </cell>
          <cell r="G1259">
            <v>11.470766680000001</v>
          </cell>
          <cell r="H1259">
            <v>3.9000606712000003</v>
          </cell>
          <cell r="I1259">
            <v>15.370827351200001</v>
          </cell>
          <cell r="J1259">
            <v>2.30562410268</v>
          </cell>
          <cell r="K1259">
            <v>17.676451453880002</v>
          </cell>
          <cell r="L1259">
            <v>21.211741744656003</v>
          </cell>
          <cell r="M1259">
            <v>45795</v>
          </cell>
          <cell r="N1259"/>
          <cell r="O1259">
            <v>14.999246647581737</v>
          </cell>
        </row>
        <row r="1260">
          <cell r="A1260">
            <v>25000181</v>
          </cell>
          <cell r="B1260" t="str">
            <v>Заключительная дезинфекция вертолета до 15 пассажирских мест дезинфицирующими препаратами в период эпидемиологической ситуации</v>
          </cell>
          <cell r="C1260">
            <v>4800</v>
          </cell>
          <cell r="D1260">
            <v>1.7000000000000001E-2</v>
          </cell>
          <cell r="E1260">
            <v>6.33076668</v>
          </cell>
          <cell r="F1260">
            <v>5.14</v>
          </cell>
          <cell r="G1260">
            <v>11.470766680000001</v>
          </cell>
          <cell r="H1260">
            <v>3.9000606712000003</v>
          </cell>
          <cell r="I1260">
            <v>15.370827351200001</v>
          </cell>
          <cell r="J1260">
            <v>2.30562410268</v>
          </cell>
          <cell r="K1260">
            <v>17.676451453880002</v>
          </cell>
          <cell r="L1260">
            <v>21.211741744656003</v>
          </cell>
          <cell r="M1260">
            <v>5520</v>
          </cell>
          <cell r="N1260"/>
          <cell r="O1260">
            <v>15</v>
          </cell>
        </row>
        <row r="1261">
          <cell r="A1261" t="str">
            <v>Акарицидная обработка</v>
          </cell>
          <cell r="B1261"/>
          <cell r="C1261"/>
          <cell r="D1261"/>
          <cell r="E1261"/>
          <cell r="F1261"/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/>
          <cell r="N1261"/>
          <cell r="O1261"/>
        </row>
        <row r="1262">
          <cell r="A1262">
            <v>25000162</v>
          </cell>
          <cell r="B1262" t="str">
            <v>Дезинсекция зеленого массива от клеща площадью от   20000 м.кв. за 1 кв.м. социально-значимых объектов за 1 кв.м.</v>
          </cell>
          <cell r="C1262">
            <v>0.62</v>
          </cell>
          <cell r="D1262">
            <v>7.0000000000000007E-2</v>
          </cell>
          <cell r="E1262">
            <v>26.0678628</v>
          </cell>
          <cell r="F1262">
            <v>64.45</v>
          </cell>
          <cell r="G1262">
            <v>90.517862800000003</v>
          </cell>
          <cell r="H1262">
            <v>30.776073352000004</v>
          </cell>
          <cell r="I1262">
            <v>121.29393615200001</v>
          </cell>
          <cell r="J1262">
            <v>18.194090422800002</v>
          </cell>
          <cell r="K1262">
            <v>139.48802657480002</v>
          </cell>
          <cell r="L1262">
            <v>167.38563188976002</v>
          </cell>
          <cell r="M1262">
            <v>0.84</v>
          </cell>
          <cell r="N1262"/>
          <cell r="O1262">
            <v>35.483870967741929</v>
          </cell>
        </row>
        <row r="1263">
          <cell r="A1263">
            <v>25000055</v>
          </cell>
          <cell r="B1263" t="str">
            <v>Дезинсекция зеленого массива от клеща площадью от   10000 м.кв. социально значимых объектов</v>
          </cell>
          <cell r="C1263">
            <v>0.71</v>
          </cell>
          <cell r="D1263">
            <v>7.0000000000000007E-2</v>
          </cell>
          <cell r="E1263">
            <v>26.0678628</v>
          </cell>
          <cell r="F1263">
            <v>62.45</v>
          </cell>
          <cell r="G1263">
            <v>88.517862800000003</v>
          </cell>
          <cell r="H1263">
            <v>30.096073352000005</v>
          </cell>
          <cell r="I1263">
            <v>118.61393615200001</v>
          </cell>
          <cell r="J1263">
            <v>17.792090422800001</v>
          </cell>
          <cell r="K1263">
            <v>136.40602657480002</v>
          </cell>
          <cell r="L1263">
            <v>163.68723188976003</v>
          </cell>
          <cell r="M1263">
            <v>0.95</v>
          </cell>
          <cell r="N1263"/>
          <cell r="O1263">
            <v>33.802816901408448</v>
          </cell>
        </row>
        <row r="1264">
          <cell r="A1264">
            <v>25000054</v>
          </cell>
          <cell r="B1264" t="str">
            <v>Дезинсекция зеленого массива от клеща площадью от   10001 м.кв. и более</v>
          </cell>
          <cell r="C1264">
            <v>0.95</v>
          </cell>
          <cell r="D1264">
            <v>7.0000000000000007E-2</v>
          </cell>
          <cell r="E1264">
            <v>26.0678628</v>
          </cell>
          <cell r="F1264">
            <v>62.45</v>
          </cell>
          <cell r="G1264">
            <v>88.517862800000003</v>
          </cell>
          <cell r="H1264">
            <v>30.096073352000005</v>
          </cell>
          <cell r="I1264">
            <v>118.61393615200001</v>
          </cell>
          <cell r="J1264">
            <v>17.792090422800001</v>
          </cell>
          <cell r="K1264">
            <v>136.40602657480002</v>
          </cell>
          <cell r="L1264">
            <v>163.68723188976003</v>
          </cell>
          <cell r="M1264">
            <v>1.1000000000000001</v>
          </cell>
          <cell r="N1264"/>
          <cell r="O1264">
            <v>15.789473684210542</v>
          </cell>
        </row>
        <row r="1265">
          <cell r="A1265">
            <v>25000060</v>
          </cell>
          <cell r="B1265" t="str">
            <v xml:space="preserve">Дезинсекция зеленого массива от клеща площадью от   5000 кв.м. до 10000 м.кв. </v>
          </cell>
          <cell r="C1265">
            <v>1.34</v>
          </cell>
          <cell r="D1265">
            <v>7.0000000000000007E-2</v>
          </cell>
          <cell r="E1265">
            <v>26.0678628</v>
          </cell>
          <cell r="F1265">
            <v>62.45</v>
          </cell>
          <cell r="G1265">
            <v>88.517862800000003</v>
          </cell>
          <cell r="H1265">
            <v>30.096073352000005</v>
          </cell>
          <cell r="I1265">
            <v>118.61393615200001</v>
          </cell>
          <cell r="J1265">
            <v>17.792090422800001</v>
          </cell>
          <cell r="K1265">
            <v>136.40602657480002</v>
          </cell>
          <cell r="L1265">
            <v>163.68723188976003</v>
          </cell>
          <cell r="M1265">
            <v>1.34</v>
          </cell>
          <cell r="N1265"/>
          <cell r="O1265">
            <v>0</v>
          </cell>
        </row>
        <row r="1266">
          <cell r="A1266">
            <v>25000053</v>
          </cell>
          <cell r="B1266" t="str">
            <v>Дезинсекция зеленого массива от клеща площадью от   1000 м.кв. до 5000 кв.м.</v>
          </cell>
          <cell r="C1266">
            <v>2.1</v>
          </cell>
          <cell r="D1266">
            <v>7.0000000000000007E-2</v>
          </cell>
          <cell r="E1266">
            <v>26.0678628</v>
          </cell>
          <cell r="F1266">
            <v>62.45</v>
          </cell>
          <cell r="G1266">
            <v>88.517862800000003</v>
          </cell>
          <cell r="H1266">
            <v>30.096073352000005</v>
          </cell>
          <cell r="I1266">
            <v>118.61393615200001</v>
          </cell>
          <cell r="J1266">
            <v>17.792090422800001</v>
          </cell>
          <cell r="K1266">
            <v>136.40602657480002</v>
          </cell>
          <cell r="L1266">
            <v>163.68723188976003</v>
          </cell>
          <cell r="M1266">
            <v>2.1</v>
          </cell>
          <cell r="N1266"/>
          <cell r="O1266">
            <v>0</v>
          </cell>
        </row>
        <row r="1267">
          <cell r="A1267">
            <v>25000052</v>
          </cell>
          <cell r="B1267" t="str">
            <v>Дезинсекция зеленого массива от клеща  площадью от 751 м.кв. до 2000 м.кв. (1м2)</v>
          </cell>
          <cell r="C1267">
            <v>3.17</v>
          </cell>
          <cell r="D1267">
            <v>7.0000000000000007E-2</v>
          </cell>
          <cell r="E1267">
            <v>26.0678628</v>
          </cell>
          <cell r="F1267">
            <v>62.45</v>
          </cell>
          <cell r="G1267">
            <v>88.517862800000003</v>
          </cell>
          <cell r="H1267">
            <v>30.096073352000005</v>
          </cell>
          <cell r="I1267">
            <v>118.61393615200001</v>
          </cell>
          <cell r="J1267">
            <v>17.792090422800001</v>
          </cell>
          <cell r="K1267">
            <v>136.40602657480002</v>
          </cell>
          <cell r="L1267">
            <v>163.68723188976003</v>
          </cell>
          <cell r="M1267">
            <v>3.17</v>
          </cell>
          <cell r="N1267"/>
          <cell r="O1267">
            <v>0</v>
          </cell>
        </row>
        <row r="1268">
          <cell r="A1268">
            <v>25000151</v>
          </cell>
          <cell r="B1268" t="str">
            <v>Акарицидная обработка зеленого массива</v>
          </cell>
          <cell r="C1268">
            <v>3.65</v>
          </cell>
          <cell r="D1268">
            <v>7.0000000000000007E-2</v>
          </cell>
          <cell r="E1268">
            <v>26.0678628</v>
          </cell>
          <cell r="F1268">
            <v>62.45</v>
          </cell>
          <cell r="G1268">
            <v>88.517862800000003</v>
          </cell>
          <cell r="H1268">
            <v>30.096073352000005</v>
          </cell>
          <cell r="I1268">
            <v>118.61393615200001</v>
          </cell>
          <cell r="J1268">
            <v>17.792090422800001</v>
          </cell>
          <cell r="K1268">
            <v>136.40602657480002</v>
          </cell>
          <cell r="L1268">
            <v>163.68723188976003</v>
          </cell>
          <cell r="M1268">
            <v>3.65</v>
          </cell>
          <cell r="N1268"/>
          <cell r="O1268">
            <v>0</v>
          </cell>
        </row>
        <row r="1269">
          <cell r="A1269">
            <v>25000150</v>
          </cell>
          <cell r="B1269" t="str">
            <v>Дезинсекция территории от клеща</v>
          </cell>
          <cell r="C1269">
            <v>0</v>
          </cell>
          <cell r="D1269">
            <v>7.0000000000000007E-2</v>
          </cell>
          <cell r="E1269">
            <v>26.0678628</v>
          </cell>
          <cell r="F1269">
            <v>5.0199999999999996</v>
          </cell>
          <cell r="G1269">
            <v>31.0878628</v>
          </cell>
          <cell r="H1269">
            <v>10.569873352</v>
          </cell>
          <cell r="I1269">
            <v>41.657736151999998</v>
          </cell>
          <cell r="J1269">
            <v>6.2486604227999996</v>
          </cell>
          <cell r="K1269">
            <v>47.906396574799999</v>
          </cell>
          <cell r="L1269">
            <v>57.487675889759998</v>
          </cell>
          <cell r="M1269">
            <v>4.2</v>
          </cell>
          <cell r="N1269"/>
          <cell r="O1269">
            <v>100</v>
          </cell>
        </row>
        <row r="1270">
          <cell r="A1270">
            <v>25000051</v>
          </cell>
          <cell r="B1270" t="str">
            <v>Дезинсекция зеленого массива от клеща площадью до 750 м.кв. (1 объект)</v>
          </cell>
          <cell r="C1270">
            <v>2415</v>
          </cell>
          <cell r="D1270">
            <v>7.0000000000000007E-2</v>
          </cell>
          <cell r="E1270">
            <v>26.0678628</v>
          </cell>
          <cell r="F1270">
            <v>13.56</v>
          </cell>
          <cell r="G1270">
            <v>39.627862800000003</v>
          </cell>
          <cell r="H1270">
            <v>13.473473352000003</v>
          </cell>
          <cell r="I1270">
            <v>53.101336152000002</v>
          </cell>
          <cell r="J1270">
            <v>7.9652004227999997</v>
          </cell>
          <cell r="K1270">
            <v>61.066536574800004</v>
          </cell>
          <cell r="L1270">
            <v>73.279843889760002</v>
          </cell>
          <cell r="M1270">
            <v>2781</v>
          </cell>
          <cell r="N1270"/>
          <cell r="O1270">
            <v>15.155279503105589</v>
          </cell>
        </row>
        <row r="1271">
          <cell r="A1271">
            <v>25000046</v>
          </cell>
          <cell r="B1271" t="str">
            <v>Дезинсекция зеленого массива от комара площадью от   10000 м.кв. социально значимых объектов</v>
          </cell>
          <cell r="C1271">
            <v>0.71</v>
          </cell>
          <cell r="D1271">
            <v>7.0000000000000007E-2</v>
          </cell>
          <cell r="E1271">
            <v>26.0678628</v>
          </cell>
          <cell r="F1271">
            <v>66.36</v>
          </cell>
          <cell r="G1271">
            <v>92.4278628</v>
          </cell>
          <cell r="H1271">
            <v>31.425473352000001</v>
          </cell>
          <cell r="I1271">
            <v>123.853336152</v>
          </cell>
          <cell r="J1271">
            <v>18.578000422799999</v>
          </cell>
          <cell r="K1271">
            <v>142.43133657479999</v>
          </cell>
          <cell r="L1271">
            <v>170.91760388975999</v>
          </cell>
          <cell r="M1271">
            <v>0.84</v>
          </cell>
          <cell r="N1271"/>
          <cell r="O1271">
            <v>18.30985915492958</v>
          </cell>
        </row>
        <row r="1272">
          <cell r="A1272">
            <v>25000045</v>
          </cell>
          <cell r="B1272" t="str">
            <v>Дезинсекция зеленого массива от комара  площадью от   10001 м.кв. и более</v>
          </cell>
          <cell r="C1272">
            <v>0.95</v>
          </cell>
          <cell r="D1272">
            <v>7.0000000000000007E-2</v>
          </cell>
          <cell r="E1272">
            <v>26.0678628</v>
          </cell>
          <cell r="F1272">
            <v>66.36</v>
          </cell>
          <cell r="G1272">
            <v>92.4278628</v>
          </cell>
          <cell r="H1272">
            <v>31.425473352000001</v>
          </cell>
          <cell r="I1272">
            <v>123.853336152</v>
          </cell>
          <cell r="J1272">
            <v>18.578000422799999</v>
          </cell>
          <cell r="K1272">
            <v>142.43133657479999</v>
          </cell>
          <cell r="L1272">
            <v>170.91760388975999</v>
          </cell>
          <cell r="M1272">
            <v>1.17</v>
          </cell>
          <cell r="N1272"/>
          <cell r="O1272">
            <v>23.157894736842103</v>
          </cell>
        </row>
        <row r="1273">
          <cell r="A1273">
            <v>25000058</v>
          </cell>
          <cell r="B1273" t="str">
            <v xml:space="preserve">Дезинсекция зеленого массива от комара площадью от   5000 кв.м. до 10000 м.кв. </v>
          </cell>
          <cell r="C1273">
            <v>1.34</v>
          </cell>
          <cell r="D1273">
            <v>7.0000000000000007E-2</v>
          </cell>
          <cell r="E1273">
            <v>26.0678628</v>
          </cell>
          <cell r="F1273">
            <v>66.36</v>
          </cell>
          <cell r="G1273">
            <v>92.4278628</v>
          </cell>
          <cell r="H1273">
            <v>31.425473352000001</v>
          </cell>
          <cell r="I1273">
            <v>123.853336152</v>
          </cell>
          <cell r="J1273">
            <v>18.578000422799999</v>
          </cell>
          <cell r="K1273">
            <v>142.43133657479999</v>
          </cell>
          <cell r="L1273">
            <v>170.91760388975999</v>
          </cell>
          <cell r="M1273">
            <v>1.8</v>
          </cell>
          <cell r="N1273"/>
          <cell r="O1273">
            <v>34.328358208955216</v>
          </cell>
        </row>
        <row r="1274">
          <cell r="A1274">
            <v>25000044</v>
          </cell>
          <cell r="B1274" t="str">
            <v>Дезинсекция зеленого массива от комара  площадью от   1000 м.кв. до 5000 кв.м.</v>
          </cell>
          <cell r="C1274">
            <v>2.1</v>
          </cell>
          <cell r="D1274">
            <v>7.0000000000000007E-2</v>
          </cell>
          <cell r="E1274">
            <v>26.0678628</v>
          </cell>
          <cell r="F1274">
            <v>66.36</v>
          </cell>
          <cell r="G1274">
            <v>92.4278628</v>
          </cell>
          <cell r="H1274">
            <v>31.425473352000001</v>
          </cell>
          <cell r="I1274">
            <v>123.853336152</v>
          </cell>
          <cell r="J1274">
            <v>18.578000422799999</v>
          </cell>
          <cell r="K1274">
            <v>142.43133657479999</v>
          </cell>
          <cell r="L1274">
            <v>170.91760388975999</v>
          </cell>
          <cell r="M1274">
            <v>2.48</v>
          </cell>
          <cell r="N1274"/>
          <cell r="O1274">
            <v>18.095238095238088</v>
          </cell>
        </row>
        <row r="1275">
          <cell r="A1275">
            <v>25000043</v>
          </cell>
          <cell r="B1275" t="str">
            <v>Дезинсекция зеленого массива от комара  площадью от 651 м.кв. до 2000 м.кв. (1м2)</v>
          </cell>
          <cell r="C1275">
            <v>2.85</v>
          </cell>
          <cell r="D1275">
            <v>7.0000000000000007E-2</v>
          </cell>
          <cell r="E1275">
            <v>26.0678628</v>
          </cell>
          <cell r="F1275">
            <v>66.36</v>
          </cell>
          <cell r="G1275">
            <v>92.4278628</v>
          </cell>
          <cell r="H1275">
            <v>31.425473352000001</v>
          </cell>
          <cell r="I1275">
            <v>123.853336152</v>
          </cell>
          <cell r="J1275">
            <v>18.578000422799999</v>
          </cell>
          <cell r="K1275">
            <v>142.43133657479999</v>
          </cell>
          <cell r="L1275">
            <v>170.91760388975999</v>
          </cell>
          <cell r="M1275">
            <v>3.28</v>
          </cell>
          <cell r="N1275"/>
          <cell r="O1275">
            <v>15.087719298245602</v>
          </cell>
        </row>
        <row r="1276">
          <cell r="A1276">
            <v>25000042</v>
          </cell>
          <cell r="B1276" t="str">
            <v>Дезинсекция зеленого массива от комара  площадью до 650 м.кв. (1 объект)</v>
          </cell>
          <cell r="C1276">
            <v>1905</v>
          </cell>
          <cell r="D1276">
            <v>7.0000000000000007E-2</v>
          </cell>
          <cell r="E1276">
            <v>26.0678628</v>
          </cell>
          <cell r="F1276">
            <v>52.82</v>
          </cell>
          <cell r="G1276">
            <v>78.887862799999994</v>
          </cell>
          <cell r="H1276">
            <v>26.821873352000001</v>
          </cell>
          <cell r="I1276">
            <v>105.70973615199999</v>
          </cell>
          <cell r="J1276">
            <v>15.856460422799998</v>
          </cell>
          <cell r="K1276">
            <v>121.56619657479999</v>
          </cell>
          <cell r="L1276">
            <v>145.87943588975997</v>
          </cell>
          <cell r="M1276">
            <v>2190</v>
          </cell>
          <cell r="N1276"/>
          <cell r="O1276">
            <v>14.960629921259844</v>
          </cell>
        </row>
        <row r="1277">
          <cell r="A1277">
            <v>25000050</v>
          </cell>
          <cell r="B1277" t="str">
            <v>Дезинсекция зеленого массива от колорадского жука площадью от   10000 м.кв.</v>
          </cell>
          <cell r="C1277">
            <v>0.76</v>
          </cell>
          <cell r="D1277">
            <v>7.0000000000000007E-2</v>
          </cell>
          <cell r="E1277">
            <v>26.0678628</v>
          </cell>
          <cell r="F1277">
            <v>1.68</v>
          </cell>
          <cell r="G1277">
            <v>27.7478628</v>
          </cell>
          <cell r="H1277">
            <v>9.4342733519999999</v>
          </cell>
          <cell r="I1277">
            <v>37.182136151999998</v>
          </cell>
          <cell r="J1277">
            <v>5.5773204227999997</v>
          </cell>
          <cell r="K1277">
            <v>42.759456574799998</v>
          </cell>
          <cell r="L1277">
            <v>51.311347889759993</v>
          </cell>
          <cell r="M1277">
            <v>0.9</v>
          </cell>
          <cell r="N1277"/>
          <cell r="O1277">
            <v>18.421052631578949</v>
          </cell>
        </row>
        <row r="1278">
          <cell r="A1278">
            <v>25000059</v>
          </cell>
          <cell r="B1278" t="str">
            <v xml:space="preserve">Дезинсекция зеленого массива от колорадского  жука площадью от   5000 кв.м. до 10000 м.кв. </v>
          </cell>
          <cell r="C1278">
            <v>1.17</v>
          </cell>
          <cell r="D1278">
            <v>7.0000000000000007E-2</v>
          </cell>
          <cell r="E1278">
            <v>26.0678628</v>
          </cell>
          <cell r="F1278">
            <v>1.68</v>
          </cell>
          <cell r="G1278">
            <v>27.7478628</v>
          </cell>
          <cell r="H1278">
            <v>9.4342733519999999</v>
          </cell>
          <cell r="I1278">
            <v>37.182136151999998</v>
          </cell>
          <cell r="J1278">
            <v>5.5773204227999997</v>
          </cell>
          <cell r="K1278">
            <v>42.759456574799998</v>
          </cell>
          <cell r="L1278">
            <v>51.311347889759993</v>
          </cell>
          <cell r="M1278">
            <v>1.34</v>
          </cell>
          <cell r="N1278"/>
          <cell r="O1278">
            <v>14.529914529914546</v>
          </cell>
        </row>
        <row r="1279">
          <cell r="A1279">
            <v>25000049</v>
          </cell>
          <cell r="B1279" t="str">
            <v>Дезинсекция зеленого массива от колорадского жука  площадью от   1000 м.кв.до 5000 м.кв.</v>
          </cell>
          <cell r="C1279">
            <v>1.8</v>
          </cell>
          <cell r="D1279">
            <v>7.0000000000000007E-2</v>
          </cell>
          <cell r="E1279">
            <v>26.0678628</v>
          </cell>
          <cell r="F1279">
            <v>1.68</v>
          </cell>
          <cell r="G1279">
            <v>27.7478628</v>
          </cell>
          <cell r="H1279">
            <v>9.4342733519999999</v>
          </cell>
          <cell r="I1279">
            <v>37.182136151999998</v>
          </cell>
          <cell r="J1279">
            <v>5.5773204227999997</v>
          </cell>
          <cell r="K1279">
            <v>42.759456574799998</v>
          </cell>
          <cell r="L1279">
            <v>51.311347889759993</v>
          </cell>
          <cell r="M1279">
            <v>2.0699999999999998</v>
          </cell>
          <cell r="N1279"/>
          <cell r="O1279">
            <v>14.999999999999988</v>
          </cell>
        </row>
        <row r="1280">
          <cell r="A1280">
            <v>25000048</v>
          </cell>
          <cell r="B1280" t="str">
            <v>Дезинсекция зеленого массива от колорадского жука  площадью от 651 м.кв.до 2000 м.кв. (1м2)</v>
          </cell>
          <cell r="C1280">
            <v>2.48</v>
          </cell>
          <cell r="D1280">
            <v>7.0000000000000007E-2</v>
          </cell>
          <cell r="E1280">
            <v>26.0678628</v>
          </cell>
          <cell r="F1280">
            <v>1.68</v>
          </cell>
          <cell r="G1280">
            <v>27.7478628</v>
          </cell>
          <cell r="H1280">
            <v>9.4342733519999999</v>
          </cell>
          <cell r="I1280">
            <v>37.182136151999998</v>
          </cell>
          <cell r="J1280">
            <v>5.5773204227999997</v>
          </cell>
          <cell r="K1280">
            <v>42.759456574799998</v>
          </cell>
          <cell r="L1280">
            <v>51.311347889759993</v>
          </cell>
          <cell r="M1280">
            <v>2.85</v>
          </cell>
          <cell r="N1280"/>
          <cell r="O1280">
            <v>14.919354838709681</v>
          </cell>
        </row>
        <row r="1281">
          <cell r="A1281">
            <v>25000047</v>
          </cell>
          <cell r="B1281" t="str">
            <v>Дезинсекция зеленого массива от колорадского жука площадью до 650 м.кв. (1 объект)</v>
          </cell>
          <cell r="C1281">
            <v>1725</v>
          </cell>
          <cell r="D1281">
            <v>7.0000000000000007E-2</v>
          </cell>
          <cell r="E1281">
            <v>26.0678628</v>
          </cell>
          <cell r="F1281">
            <v>1.68</v>
          </cell>
          <cell r="G1281">
            <v>27.7478628</v>
          </cell>
          <cell r="H1281">
            <v>9.4342733519999999</v>
          </cell>
          <cell r="I1281">
            <v>37.182136151999998</v>
          </cell>
          <cell r="J1281">
            <v>5.5773204227999997</v>
          </cell>
          <cell r="K1281">
            <v>42.759456574799998</v>
          </cell>
          <cell r="L1281">
            <v>51.311347889759993</v>
          </cell>
          <cell r="M1281">
            <v>2190</v>
          </cell>
          <cell r="N1281"/>
          <cell r="O1281">
            <v>26.956521739130434</v>
          </cell>
        </row>
        <row r="1282">
          <cell r="A1282">
            <v>25000056</v>
          </cell>
          <cell r="B1282" t="str">
            <v>Обеспечение эксплуатации транспорта с оказанием соответствующих услуг</v>
          </cell>
          <cell r="C1282">
            <v>35</v>
          </cell>
          <cell r="D1282">
            <v>7.0000000000000007E-2</v>
          </cell>
          <cell r="E1282">
            <v>26.0678628</v>
          </cell>
          <cell r="F1282">
            <v>48.9</v>
          </cell>
          <cell r="G1282">
            <v>74.967862800000006</v>
          </cell>
          <cell r="H1282">
            <v>25.489073352000005</v>
          </cell>
          <cell r="I1282">
            <v>100.45693615200001</v>
          </cell>
          <cell r="J1282">
            <v>15.068540422800002</v>
          </cell>
          <cell r="K1282">
            <v>115.52547657480001</v>
          </cell>
          <cell r="L1282">
            <v>138.63057188976001</v>
          </cell>
          <cell r="M1282">
            <v>39</v>
          </cell>
          <cell r="N1282"/>
          <cell r="O1282">
            <v>11.428571428571429</v>
          </cell>
        </row>
        <row r="1283">
          <cell r="A1283">
            <v>25000318</v>
          </cell>
          <cell r="B1283" t="str">
            <v>Энтомологическое обследование территории после проведения акарицидной обработки на площади свыше 1 га (га)</v>
          </cell>
          <cell r="C1283">
            <v>1257</v>
          </cell>
          <cell r="D1283">
            <v>1</v>
          </cell>
          <cell r="E1283">
            <v>372.39803999999998</v>
          </cell>
          <cell r="F1283">
            <v>0</v>
          </cell>
          <cell r="G1283">
            <v>372.39803999999998</v>
          </cell>
          <cell r="H1283">
            <v>126.6153336</v>
          </cell>
          <cell r="I1283">
            <v>499.01337359999997</v>
          </cell>
          <cell r="J1283">
            <v>74.852006039999992</v>
          </cell>
          <cell r="K1283">
            <v>573.8653796399999</v>
          </cell>
          <cell r="L1283">
            <v>688.63845556799981</v>
          </cell>
          <cell r="M1283">
            <v>1446</v>
          </cell>
          <cell r="N1283"/>
          <cell r="O1283">
            <v>15.035799522673033</v>
          </cell>
        </row>
        <row r="1284">
          <cell r="A1284">
            <v>25000319</v>
          </cell>
          <cell r="B1284" t="str">
            <v>Энтомологическое обследование территории после проведения акарицидной обработки на площади до 1 га (объект)</v>
          </cell>
          <cell r="C1284">
            <v>1257</v>
          </cell>
          <cell r="D1284">
            <v>1</v>
          </cell>
          <cell r="E1284">
            <v>372.39803999999998</v>
          </cell>
          <cell r="F1284">
            <v>0</v>
          </cell>
          <cell r="G1284">
            <v>372.39803999999998</v>
          </cell>
          <cell r="H1284">
            <v>126.6153336</v>
          </cell>
          <cell r="I1284">
            <v>499.01337359999997</v>
          </cell>
          <cell r="J1284">
            <v>74.852006039999992</v>
          </cell>
          <cell r="K1284">
            <v>573.8653796399999</v>
          </cell>
          <cell r="L1284">
            <v>688.63845556799981</v>
          </cell>
          <cell r="M1284">
            <v>1446</v>
          </cell>
          <cell r="N1284"/>
          <cell r="O1284">
            <v>15.035799522673033</v>
          </cell>
        </row>
        <row r="1285">
          <cell r="A1285" t="str">
            <v>Обследование объектов</v>
          </cell>
          <cell r="B1285"/>
          <cell r="C1285"/>
          <cell r="D1285"/>
          <cell r="E1285"/>
          <cell r="F1285"/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/>
          <cell r="N1285"/>
          <cell r="O1285"/>
        </row>
        <row r="1286">
          <cell r="A1286">
            <v>25000075</v>
          </cell>
          <cell r="B1286" t="str">
            <v>Обследование объектов на наличие грызунов и следов их жизнедеятельности 1 объект до 100 кв.м.</v>
          </cell>
          <cell r="C1286">
            <v>642</v>
          </cell>
          <cell r="D1286">
            <v>4</v>
          </cell>
          <cell r="E1286">
            <v>1489.5921599999999</v>
          </cell>
          <cell r="F1286">
            <v>0</v>
          </cell>
          <cell r="G1286">
            <v>1489.5921599999999</v>
          </cell>
          <cell r="H1286">
            <v>506.4613344</v>
          </cell>
          <cell r="I1286">
            <v>1996.0534943999999</v>
          </cell>
          <cell r="J1286">
            <v>299.40802415999997</v>
          </cell>
          <cell r="K1286">
            <v>2295.4615185599996</v>
          </cell>
          <cell r="L1286">
            <v>2754.5538222719993</v>
          </cell>
          <cell r="M1286">
            <v>738</v>
          </cell>
          <cell r="N1286"/>
          <cell r="O1286">
            <v>14.953271028037381</v>
          </cell>
        </row>
        <row r="1287">
          <cell r="A1287">
            <v>25000076</v>
          </cell>
          <cell r="B1287" t="str">
            <v>Обследование объектов на наличие грызунов и следов их жизнедеятельности 1 объект от 101 кв.м. до 1000 кв.м.</v>
          </cell>
          <cell r="C1287">
            <v>1062</v>
          </cell>
          <cell r="D1287">
            <v>4</v>
          </cell>
          <cell r="E1287">
            <v>1489.5921599999999</v>
          </cell>
          <cell r="F1287">
            <v>0</v>
          </cell>
          <cell r="G1287">
            <v>1489.5921599999999</v>
          </cell>
          <cell r="H1287">
            <v>506.4613344</v>
          </cell>
          <cell r="I1287">
            <v>1996.0534943999999</v>
          </cell>
          <cell r="J1287">
            <v>299.40802415999997</v>
          </cell>
          <cell r="K1287">
            <v>2295.4615185599996</v>
          </cell>
          <cell r="L1287">
            <v>2754.5538222719993</v>
          </cell>
          <cell r="M1287">
            <v>1221</v>
          </cell>
          <cell r="N1287"/>
          <cell r="O1287">
            <v>14.971751412429379</v>
          </cell>
        </row>
        <row r="1288">
          <cell r="A1288">
            <v>25000077</v>
          </cell>
          <cell r="B1288" t="str">
            <v>Обследование объектов на наличие грызунов и следов их жизнедеятельности 1 объект свыше 1001 кв.м.</v>
          </cell>
          <cell r="C1288">
            <v>1698</v>
          </cell>
          <cell r="D1288">
            <v>4</v>
          </cell>
          <cell r="E1288">
            <v>1489.5921599999999</v>
          </cell>
          <cell r="F1288">
            <v>0</v>
          </cell>
          <cell r="G1288">
            <v>1489.5921599999999</v>
          </cell>
          <cell r="H1288">
            <v>506.4613344</v>
          </cell>
          <cell r="I1288">
            <v>1996.0534943999999</v>
          </cell>
          <cell r="J1288">
            <v>299.40802415999997</v>
          </cell>
          <cell r="K1288">
            <v>2295.4615185599996</v>
          </cell>
          <cell r="L1288">
            <v>2754.5538222719993</v>
          </cell>
          <cell r="M1288">
            <v>1953</v>
          </cell>
          <cell r="N1288"/>
          <cell r="O1288">
            <v>15.01766784452297</v>
          </cell>
        </row>
        <row r="1289">
          <cell r="A1289">
            <v>25000078</v>
          </cell>
          <cell r="B1289" t="str">
            <v>Обследование объектов на наличие бытовых насекомых и следов их жизнедеятельности 1 объект до 100 кв.м.</v>
          </cell>
          <cell r="C1289">
            <v>642</v>
          </cell>
          <cell r="D1289">
            <v>4</v>
          </cell>
          <cell r="E1289">
            <v>1489.5921599999999</v>
          </cell>
          <cell r="F1289">
            <v>0</v>
          </cell>
          <cell r="G1289">
            <v>1489.5921599999999</v>
          </cell>
          <cell r="H1289">
            <v>506.4613344</v>
          </cell>
          <cell r="I1289">
            <v>1996.0534943999999</v>
          </cell>
          <cell r="J1289">
            <v>299.40802415999997</v>
          </cell>
          <cell r="K1289">
            <v>2295.4615185599996</v>
          </cell>
          <cell r="L1289">
            <v>2754.5538222719993</v>
          </cell>
          <cell r="M1289">
            <v>738</v>
          </cell>
          <cell r="N1289"/>
          <cell r="O1289">
            <v>14.953271028037381</v>
          </cell>
        </row>
        <row r="1290">
          <cell r="A1290">
            <v>25000079</v>
          </cell>
          <cell r="B1290" t="str">
            <v>Обследование объектов на наличие бытовых насекомых и следов их жизнедеятельности 1 объект от 101 кв.м. до 1000 кв.м.</v>
          </cell>
          <cell r="C1290">
            <v>1062</v>
          </cell>
          <cell r="D1290">
            <v>4</v>
          </cell>
          <cell r="E1290">
            <v>1489.5921599999999</v>
          </cell>
          <cell r="F1290">
            <v>0</v>
          </cell>
          <cell r="G1290">
            <v>1489.5921599999999</v>
          </cell>
          <cell r="H1290">
            <v>506.4613344</v>
          </cell>
          <cell r="I1290">
            <v>1996.0534943999999</v>
          </cell>
          <cell r="J1290">
            <v>299.40802415999997</v>
          </cell>
          <cell r="K1290">
            <v>2295.4615185599996</v>
          </cell>
          <cell r="L1290">
            <v>2754.5538222719993</v>
          </cell>
          <cell r="M1290">
            <v>1221</v>
          </cell>
          <cell r="N1290"/>
          <cell r="O1290">
            <v>14.971751412429379</v>
          </cell>
        </row>
        <row r="1291">
          <cell r="A1291">
            <v>25000080</v>
          </cell>
          <cell r="B1291" t="str">
            <v>Обследование объектов на наличие бытовых насекомых и следов их жизнедеятельности 1 объект свыше 1001 кв.м.</v>
          </cell>
          <cell r="C1291">
            <v>1698</v>
          </cell>
          <cell r="D1291">
            <v>4</v>
          </cell>
          <cell r="E1291">
            <v>1489.5921599999999</v>
          </cell>
          <cell r="F1291">
            <v>0</v>
          </cell>
          <cell r="G1291">
            <v>1489.5921599999999</v>
          </cell>
          <cell r="H1291">
            <v>506.4613344</v>
          </cell>
          <cell r="I1291">
            <v>1996.0534943999999</v>
          </cell>
          <cell r="J1291">
            <v>299.40802415999997</v>
          </cell>
          <cell r="K1291">
            <v>2295.4615185599996</v>
          </cell>
          <cell r="L1291">
            <v>2754.5538222719993</v>
          </cell>
          <cell r="M1291">
            <v>1953</v>
          </cell>
          <cell r="N1291"/>
          <cell r="O1291">
            <v>15.01766784452297</v>
          </cell>
        </row>
        <row r="1292">
          <cell r="A1292" t="str">
            <v>Профдезинфекционные работы</v>
          </cell>
          <cell r="B1292"/>
          <cell r="C1292"/>
          <cell r="D1292"/>
          <cell r="E1292"/>
          <cell r="F1292"/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/>
          <cell r="N1292"/>
          <cell r="O1292"/>
        </row>
        <row r="1293">
          <cell r="A1293" t="str">
            <v xml:space="preserve">Разовые заявки </v>
          </cell>
          <cell r="B1293"/>
          <cell r="C1293"/>
          <cell r="D1293"/>
          <cell r="E1293"/>
          <cell r="F1293"/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/>
          <cell r="N1293"/>
          <cell r="O1293"/>
        </row>
        <row r="1294">
          <cell r="A1294">
            <v>25010017</v>
          </cell>
          <cell r="B1294" t="str">
            <v>Дератизация (за 1 кв.м)</v>
          </cell>
          <cell r="C1294">
            <v>8.85</v>
          </cell>
          <cell r="D1294">
            <v>0.3</v>
          </cell>
          <cell r="E1294">
            <v>111.71941200000001</v>
          </cell>
          <cell r="F1294">
            <v>9.4499999999999993</v>
          </cell>
          <cell r="G1294">
            <v>121.16941200000001</v>
          </cell>
          <cell r="H1294">
            <v>41.197600080000008</v>
          </cell>
          <cell r="I1294">
            <v>162.36701208000002</v>
          </cell>
          <cell r="J1294">
            <v>24.355051812000003</v>
          </cell>
          <cell r="K1294">
            <v>186.72206389200002</v>
          </cell>
          <cell r="L1294">
            <v>224.06647667040002</v>
          </cell>
          <cell r="M1294">
            <v>10.18</v>
          </cell>
          <cell r="N1294"/>
          <cell r="O1294">
            <v>15.028248587570623</v>
          </cell>
        </row>
        <row r="1295">
          <cell r="A1295">
            <v>25010020</v>
          </cell>
          <cell r="B1295" t="str">
            <v>Дезинсекция свыше 101 кв.м.(за 1 кв.м)</v>
          </cell>
          <cell r="C1295">
            <v>10.8</v>
          </cell>
          <cell r="D1295">
            <v>7.0000000000000007E-2</v>
          </cell>
          <cell r="E1295">
            <v>26.0678628</v>
          </cell>
          <cell r="F1295">
            <v>7.02</v>
          </cell>
          <cell r="G1295">
            <v>33.087862799999996</v>
          </cell>
          <cell r="H1295">
            <v>11.249873352</v>
          </cell>
          <cell r="I1295">
            <v>44.337736151999998</v>
          </cell>
          <cell r="J1295">
            <v>6.6506604227999997</v>
          </cell>
          <cell r="K1295">
            <v>50.988396574799999</v>
          </cell>
          <cell r="L1295">
            <v>61.186075889759998</v>
          </cell>
          <cell r="M1295">
            <v>12.4</v>
          </cell>
          <cell r="N1295"/>
          <cell r="O1295">
            <v>14.814814814814811</v>
          </cell>
        </row>
        <row r="1296">
          <cell r="A1296">
            <v>25010022</v>
          </cell>
          <cell r="B1296" t="str">
            <v>Дезинсекция мух свыше 101 кв.м. (за 1 кв.м)</v>
          </cell>
          <cell r="C1296">
            <v>11.5</v>
          </cell>
          <cell r="D1296">
            <v>7.0000000000000007E-2</v>
          </cell>
          <cell r="E1296">
            <v>26.0678628</v>
          </cell>
          <cell r="F1296">
            <v>4.01</v>
          </cell>
          <cell r="G1296">
            <v>30.077862799999998</v>
          </cell>
          <cell r="H1296">
            <v>10.226473351999999</v>
          </cell>
          <cell r="I1296">
            <v>40.304336151999998</v>
          </cell>
          <cell r="J1296">
            <v>6.0456504227999996</v>
          </cell>
          <cell r="K1296">
            <v>46.349986574799999</v>
          </cell>
          <cell r="L1296">
            <v>55.61998388976</v>
          </cell>
          <cell r="M1296">
            <v>13.25</v>
          </cell>
          <cell r="N1296"/>
          <cell r="O1296">
            <v>15.217391304347828</v>
          </cell>
        </row>
        <row r="1297">
          <cell r="A1297">
            <v>25010021</v>
          </cell>
          <cell r="B1297" t="str">
            <v>Дезинсекция мух до 100 кв.м. (за 1 кв.м)</v>
          </cell>
          <cell r="C1297">
            <v>13.65</v>
          </cell>
          <cell r="D1297">
            <v>7.0000000000000007E-2</v>
          </cell>
          <cell r="E1297">
            <v>26.0678628</v>
          </cell>
          <cell r="F1297">
            <v>4.01</v>
          </cell>
          <cell r="G1297">
            <v>30.077862799999998</v>
          </cell>
          <cell r="H1297">
            <v>10.226473351999999</v>
          </cell>
          <cell r="I1297">
            <v>40.304336151999998</v>
          </cell>
          <cell r="J1297">
            <v>6.0456504227999996</v>
          </cell>
          <cell r="K1297">
            <v>46.349986574799999</v>
          </cell>
          <cell r="L1297">
            <v>55.61998388976</v>
          </cell>
          <cell r="M1297">
            <v>15.7</v>
          </cell>
          <cell r="N1297"/>
          <cell r="O1297">
            <v>15.018315018315009</v>
          </cell>
        </row>
        <row r="1298">
          <cell r="A1298">
            <v>25010019</v>
          </cell>
          <cell r="B1298" t="str">
            <v>Дезинсекция до 100 кв.м. (за 1 кв.м)</v>
          </cell>
          <cell r="C1298">
            <v>17.25</v>
          </cell>
          <cell r="D1298">
            <v>7.0000000000000007E-2</v>
          </cell>
          <cell r="E1298">
            <v>26.0678628</v>
          </cell>
          <cell r="F1298">
            <v>7.02</v>
          </cell>
          <cell r="G1298">
            <v>33.087862799999996</v>
          </cell>
          <cell r="H1298">
            <v>11.249873352</v>
          </cell>
          <cell r="I1298">
            <v>44.337736151999998</v>
          </cell>
          <cell r="J1298">
            <v>6.6506604227999997</v>
          </cell>
          <cell r="K1298">
            <v>50.988396574799999</v>
          </cell>
          <cell r="L1298">
            <v>61.186075889759998</v>
          </cell>
          <cell r="M1298">
            <v>19.850000000000001</v>
          </cell>
          <cell r="N1298"/>
          <cell r="O1298">
            <v>15.072463768115952</v>
          </cell>
        </row>
        <row r="1299">
          <cell r="A1299">
            <v>25002005</v>
          </cell>
          <cell r="B1299" t="str">
            <v>Дезинфекция помещений (за 1 кв.м)</v>
          </cell>
          <cell r="C1299">
            <v>19.5</v>
          </cell>
          <cell r="D1299">
            <v>7.0000000000000007E-2</v>
          </cell>
          <cell r="E1299">
            <v>26.0678628</v>
          </cell>
          <cell r="F1299">
            <v>13.08</v>
          </cell>
          <cell r="G1299">
            <v>39.147862799999999</v>
          </cell>
          <cell r="H1299">
            <v>13.310273352000001</v>
          </cell>
          <cell r="I1299">
            <v>52.458136152000002</v>
          </cell>
          <cell r="J1299">
            <v>7.8687204228000001</v>
          </cell>
          <cell r="K1299">
            <v>60.326856574800004</v>
          </cell>
          <cell r="L1299">
            <v>72.392227889760008</v>
          </cell>
          <cell r="M1299">
            <v>22.45</v>
          </cell>
          <cell r="N1299"/>
          <cell r="O1299">
            <v>15.128205128205124</v>
          </cell>
        </row>
        <row r="1300">
          <cell r="A1300">
            <v>25000021</v>
          </cell>
          <cell r="B1300" t="str">
            <v xml:space="preserve">Дезинсекция жилых комнат, помещений до 15 кв.м. (2-х кратная) </v>
          </cell>
          <cell r="C1300">
            <v>2550</v>
          </cell>
          <cell r="D1300">
            <v>7.0000000000000007E-2</v>
          </cell>
          <cell r="E1300">
            <v>26.0678628</v>
          </cell>
          <cell r="F1300">
            <v>14.08</v>
          </cell>
          <cell r="G1300">
            <v>40.147862799999999</v>
          </cell>
          <cell r="H1300">
            <v>13.650273352000001</v>
          </cell>
          <cell r="I1300">
            <v>53.798136151999998</v>
          </cell>
          <cell r="J1300">
            <v>8.0697204227999997</v>
          </cell>
          <cell r="K1300">
            <v>61.867856574800001</v>
          </cell>
          <cell r="L1300">
            <v>74.241427889760004</v>
          </cell>
          <cell r="M1300">
            <v>2931</v>
          </cell>
          <cell r="N1300"/>
          <cell r="O1300">
            <v>14.941176470588236</v>
          </cell>
        </row>
        <row r="1301">
          <cell r="A1301">
            <v>25000036</v>
          </cell>
          <cell r="B1301" t="str">
            <v>Дезинсекция квартир, жилых домов, помещений площадью до 60 кв.м. (2-х кратная) клопы</v>
          </cell>
          <cell r="C1301">
            <v>4110</v>
          </cell>
          <cell r="D1301">
            <v>2</v>
          </cell>
          <cell r="E1301">
            <v>744.79607999999996</v>
          </cell>
          <cell r="F1301">
            <v>4.16</v>
          </cell>
          <cell r="G1301">
            <v>748.95607999999993</v>
          </cell>
          <cell r="H1301">
            <v>254.6450672</v>
          </cell>
          <cell r="I1301">
            <v>1003.6011471999999</v>
          </cell>
          <cell r="J1301">
            <v>150.54017207999999</v>
          </cell>
          <cell r="K1301">
            <v>1154.1413192799998</v>
          </cell>
          <cell r="L1301">
            <v>1384.9695831359998</v>
          </cell>
          <cell r="M1301">
            <v>4725</v>
          </cell>
          <cell r="N1301"/>
          <cell r="O1301">
            <v>14.963503649635038</v>
          </cell>
        </row>
        <row r="1302">
          <cell r="A1302">
            <v>25000147</v>
          </cell>
          <cell r="B1302" t="str">
            <v>Дезинсекция квартир, жилых домов, помещений площадью до 60 кв.м. (2-х кратная) тараканы</v>
          </cell>
          <cell r="C1302">
            <v>3795</v>
          </cell>
          <cell r="D1302">
            <v>2</v>
          </cell>
          <cell r="E1302">
            <v>744.79607999999996</v>
          </cell>
          <cell r="F1302">
            <v>4.16</v>
          </cell>
          <cell r="G1302">
            <v>748.95607999999993</v>
          </cell>
          <cell r="H1302">
            <v>254.6450672</v>
          </cell>
          <cell r="I1302">
            <v>1003.6011471999999</v>
          </cell>
          <cell r="J1302">
            <v>150.54017207999999</v>
          </cell>
          <cell r="K1302">
            <v>1154.1413192799998</v>
          </cell>
          <cell r="L1302">
            <v>1384.9695831359998</v>
          </cell>
          <cell r="M1302">
            <v>4365</v>
          </cell>
          <cell r="N1302"/>
          <cell r="O1302">
            <v>15.019762845849801</v>
          </cell>
        </row>
        <row r="1303">
          <cell r="A1303">
            <v>25000023</v>
          </cell>
          <cell r="B1303" t="str">
            <v xml:space="preserve">Дезинсекция квартир, жилых домов, помещений площадью свыше 60 кв.м. (2-х кратная) </v>
          </cell>
          <cell r="C1303">
            <v>6555</v>
          </cell>
          <cell r="D1303">
            <v>3</v>
          </cell>
          <cell r="E1303">
            <v>1117.1941199999999</v>
          </cell>
          <cell r="F1303">
            <v>15.08</v>
          </cell>
          <cell r="G1303">
            <v>1132.2741199999998</v>
          </cell>
          <cell r="H1303">
            <v>384.97320079999997</v>
          </cell>
          <cell r="I1303">
            <v>1517.2473207999997</v>
          </cell>
          <cell r="J1303">
            <v>227.58709811999995</v>
          </cell>
          <cell r="K1303">
            <v>1744.8344189199997</v>
          </cell>
          <cell r="L1303">
            <v>2093.8013027039997</v>
          </cell>
          <cell r="M1303">
            <v>7539</v>
          </cell>
          <cell r="N1303"/>
          <cell r="O1303">
            <v>15.011441647597254</v>
          </cell>
        </row>
        <row r="1304">
          <cell r="A1304" t="str">
            <v>Профдезработы в период паводка</v>
          </cell>
          <cell r="B1304"/>
          <cell r="C1304"/>
          <cell r="D1304"/>
          <cell r="E1304"/>
          <cell r="F1304"/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/>
          <cell r="N1304"/>
          <cell r="O1304"/>
        </row>
        <row r="1305">
          <cell r="A1305">
            <v>25010047</v>
          </cell>
          <cell r="B1305" t="str">
            <v>Дезинфекция колодцев, вышедших из зоны подтопления (1 колодец)</v>
          </cell>
          <cell r="C1305">
            <v>450</v>
          </cell>
          <cell r="D1305">
            <v>2</v>
          </cell>
          <cell r="E1305">
            <v>744.79607999999996</v>
          </cell>
          <cell r="F1305">
            <v>26.1</v>
          </cell>
          <cell r="G1305">
            <v>770.89607999999998</v>
          </cell>
          <cell r="H1305">
            <v>262.10466719999999</v>
          </cell>
          <cell r="I1305">
            <v>1033.0007472</v>
          </cell>
          <cell r="J1305">
            <v>154.95011208</v>
          </cell>
          <cell r="K1305">
            <v>1187.95085928</v>
          </cell>
          <cell r="L1305">
            <v>1425.5410311359999</v>
          </cell>
          <cell r="M1305">
            <v>519</v>
          </cell>
          <cell r="N1305"/>
          <cell r="O1305">
            <v>15.333333333333332</v>
          </cell>
        </row>
        <row r="1306">
          <cell r="A1306">
            <v>25010048</v>
          </cell>
          <cell r="B1306" t="str">
            <v>Дезинфекция выгребных ям, вышедших из зоны подтопления (1 яма)</v>
          </cell>
          <cell r="C1306">
            <v>636</v>
          </cell>
          <cell r="D1306">
            <v>0.5</v>
          </cell>
          <cell r="E1306">
            <v>186.19901999999999</v>
          </cell>
          <cell r="F1306">
            <v>87</v>
          </cell>
          <cell r="G1306">
            <v>273.19902000000002</v>
          </cell>
          <cell r="H1306">
            <v>92.887666800000019</v>
          </cell>
          <cell r="I1306">
            <v>366.08668680000005</v>
          </cell>
          <cell r="J1306">
            <v>54.913003020000005</v>
          </cell>
          <cell r="K1306">
            <v>420.99968982000007</v>
          </cell>
          <cell r="L1306">
            <v>505.19962778400009</v>
          </cell>
          <cell r="M1306">
            <v>729</v>
          </cell>
          <cell r="N1306"/>
          <cell r="O1306">
            <v>14.622641509433961</v>
          </cell>
        </row>
        <row r="1307">
          <cell r="A1307">
            <v>25010049</v>
          </cell>
          <cell r="B1307" t="str">
            <v>Очаговая дератизация территорий, вышедших из зоны подтопления (1 очаг)</v>
          </cell>
          <cell r="C1307">
            <v>807</v>
          </cell>
          <cell r="D1307">
            <v>0.5</v>
          </cell>
          <cell r="E1307">
            <v>186.19901999999999</v>
          </cell>
          <cell r="F1307">
            <v>26.57</v>
          </cell>
          <cell r="G1307">
            <v>212.76901999999998</v>
          </cell>
          <cell r="H1307">
            <v>72.341466800000006</v>
          </cell>
          <cell r="I1307">
            <v>285.11048679999999</v>
          </cell>
          <cell r="J1307">
            <v>42.766573019999996</v>
          </cell>
          <cell r="K1307">
            <v>327.87705982</v>
          </cell>
          <cell r="L1307">
            <v>393.45247178400001</v>
          </cell>
          <cell r="M1307">
            <v>930</v>
          </cell>
          <cell r="N1307"/>
          <cell r="O1307">
            <v>15.241635687732341</v>
          </cell>
        </row>
        <row r="1308">
          <cell r="A1308">
            <v>25010050</v>
          </cell>
          <cell r="B1308" t="str">
            <v>Барьерная дератизация территорий, вышедших из зоны подтопления (1 га)</v>
          </cell>
          <cell r="C1308">
            <v>3105</v>
          </cell>
          <cell r="D1308">
            <v>1</v>
          </cell>
          <cell r="E1308">
            <v>372.39803999999998</v>
          </cell>
          <cell r="F1308">
            <v>53.14</v>
          </cell>
          <cell r="G1308">
            <v>425.53803999999997</v>
          </cell>
          <cell r="H1308">
            <v>144.68293360000001</v>
          </cell>
          <cell r="I1308">
            <v>570.22097359999998</v>
          </cell>
          <cell r="J1308">
            <v>85.533146039999991</v>
          </cell>
          <cell r="K1308">
            <v>655.75411964</v>
          </cell>
          <cell r="L1308">
            <v>786.90494356800002</v>
          </cell>
          <cell r="M1308">
            <v>3570</v>
          </cell>
          <cell r="N1308"/>
          <cell r="O1308">
            <v>14.975845410628018</v>
          </cell>
        </row>
        <row r="1309">
          <cell r="A1309">
            <v>25020042</v>
          </cell>
          <cell r="B1309" t="str">
            <v>Проведение работ по дезинсекции открытых территорий от комара и гнуса, вышедших из зоны подтопления (1 га)</v>
          </cell>
          <cell r="C1309">
            <v>6141</v>
          </cell>
          <cell r="D1309">
            <v>4</v>
          </cell>
          <cell r="E1309">
            <v>1489.5921599999999</v>
          </cell>
          <cell r="F1309">
            <v>1676.59</v>
          </cell>
          <cell r="G1309">
            <v>3166.1821599999998</v>
          </cell>
          <cell r="H1309">
            <v>1076.5019344</v>
          </cell>
          <cell r="I1309">
            <v>4242.6840943999996</v>
          </cell>
          <cell r="J1309">
            <v>636.40261415999987</v>
          </cell>
          <cell r="K1309">
            <v>4879.0867085599994</v>
          </cell>
          <cell r="L1309">
            <v>5854.904050271999</v>
          </cell>
          <cell r="M1309">
            <v>7059</v>
          </cell>
          <cell r="N1309"/>
          <cell r="O1309">
            <v>14.948705422569613</v>
          </cell>
        </row>
        <row r="1310">
          <cell r="A1310" t="str">
            <v>Услуги предоставляемые в вечернее и ночное время, в праздничные и выходные дни</v>
          </cell>
          <cell r="B1310"/>
          <cell r="C1310"/>
          <cell r="D1310"/>
          <cell r="E1310"/>
          <cell r="F1310"/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/>
          <cell r="N1310"/>
          <cell r="O1310"/>
        </row>
        <row r="1311">
          <cell r="A1311" t="str">
            <v>Дератизация</v>
          </cell>
          <cell r="B1311"/>
          <cell r="C1311"/>
          <cell r="D1311"/>
          <cell r="E1311"/>
          <cell r="F1311"/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/>
          <cell r="N1311"/>
          <cell r="O1311"/>
        </row>
        <row r="1312">
          <cell r="A1312">
            <v>25102007</v>
          </cell>
          <cell r="B1312" t="str">
            <v>Дератизация 1 кв.м. объектов  площадью свыше 2000 кв.м.</v>
          </cell>
          <cell r="C1312">
            <v>1.68</v>
          </cell>
          <cell r="D1312">
            <v>7.0000000000000007E-2</v>
          </cell>
          <cell r="E1312">
            <v>26.0678628</v>
          </cell>
          <cell r="F1312">
            <v>9.52</v>
          </cell>
          <cell r="G1312">
            <v>35.587862799999996</v>
          </cell>
          <cell r="H1312">
            <v>12.099873351999999</v>
          </cell>
          <cell r="I1312">
            <v>47.687736151999999</v>
          </cell>
          <cell r="J1312">
            <v>7.1531604228000001</v>
          </cell>
          <cell r="K1312">
            <v>54.840896574799999</v>
          </cell>
          <cell r="L1312">
            <v>65.809075889759995</v>
          </cell>
          <cell r="M1312">
            <v>2.16</v>
          </cell>
          <cell r="N1312"/>
          <cell r="O1312">
            <v>28.571428571428587</v>
          </cell>
        </row>
        <row r="1313">
          <cell r="A1313">
            <v>25102027</v>
          </cell>
          <cell r="B1313" t="str">
            <v>Дератизация по договорам объекта площадью от 1000 кв.м. (1кв.м.)</v>
          </cell>
          <cell r="C1313">
            <v>1.92</v>
          </cell>
          <cell r="D1313">
            <v>7.0000000000000007E-2</v>
          </cell>
          <cell r="E1313">
            <v>26.0678628</v>
          </cell>
          <cell r="F1313">
            <v>9.4600000000000009</v>
          </cell>
          <cell r="G1313">
            <v>35.527862800000001</v>
          </cell>
          <cell r="H1313">
            <v>12.079473352000001</v>
          </cell>
          <cell r="I1313">
            <v>47.607336152000002</v>
          </cell>
          <cell r="J1313">
            <v>7.1411004228000001</v>
          </cell>
          <cell r="K1313">
            <v>54.748436574800003</v>
          </cell>
          <cell r="L1313">
            <v>65.698123889759998</v>
          </cell>
          <cell r="M1313">
            <v>2.04</v>
          </cell>
          <cell r="N1313"/>
          <cell r="O1313">
            <v>6.2500000000000053</v>
          </cell>
        </row>
        <row r="1314">
          <cell r="A1314">
            <v>25102009</v>
          </cell>
          <cell r="B1314" t="str">
            <v>Дератизация по договорам объекта площадью от 501 кв.м. до 1000 кв.м. (1кв.м.)</v>
          </cell>
          <cell r="C1314">
            <v>2.04</v>
          </cell>
          <cell r="D1314">
            <v>7.0000000000000007E-2</v>
          </cell>
          <cell r="E1314">
            <v>26.0678628</v>
          </cell>
          <cell r="F1314">
            <v>11</v>
          </cell>
          <cell r="G1314">
            <v>37.0678628</v>
          </cell>
          <cell r="H1314">
            <v>12.603073352000001</v>
          </cell>
          <cell r="I1314">
            <v>49.670936152000003</v>
          </cell>
          <cell r="J1314">
            <v>7.4506404228000003</v>
          </cell>
          <cell r="K1314">
            <v>57.121576574800002</v>
          </cell>
          <cell r="L1314">
            <v>68.54589188976</v>
          </cell>
          <cell r="M1314">
            <v>2.2799999999999998</v>
          </cell>
          <cell r="N1314"/>
          <cell r="O1314">
            <v>11.76470588235293</v>
          </cell>
        </row>
        <row r="1315">
          <cell r="A1315">
            <v>25102030</v>
          </cell>
          <cell r="B1315" t="str">
            <v>Дератизация за 1 кв.м.</v>
          </cell>
          <cell r="C1315">
            <v>2.2799999999999998</v>
          </cell>
          <cell r="D1315">
            <v>7.0000000000000007E-2</v>
          </cell>
          <cell r="E1315">
            <v>26.0678628</v>
          </cell>
          <cell r="F1315">
            <v>9.4600000000000009</v>
          </cell>
          <cell r="G1315">
            <v>35.527862800000001</v>
          </cell>
          <cell r="H1315">
            <v>12.079473352000001</v>
          </cell>
          <cell r="I1315">
            <v>47.607336152000002</v>
          </cell>
          <cell r="J1315">
            <v>7.1411004228000001</v>
          </cell>
          <cell r="K1315">
            <v>54.748436574800003</v>
          </cell>
          <cell r="L1315">
            <v>65.698123889759998</v>
          </cell>
          <cell r="M1315">
            <v>2.58</v>
          </cell>
          <cell r="N1315"/>
          <cell r="O1315">
            <v>13.157894736842119</v>
          </cell>
        </row>
        <row r="1316">
          <cell r="A1316">
            <v>25100002</v>
          </cell>
          <cell r="B1316" t="str">
            <v>Дератизация социально-значимых объектов (за 1 кв.м)</v>
          </cell>
          <cell r="C1316">
            <v>2.52</v>
          </cell>
          <cell r="D1316">
            <v>7.0000000000000007E-2</v>
          </cell>
          <cell r="E1316">
            <v>26.0678628</v>
          </cell>
          <cell r="F1316">
            <v>9.44</v>
          </cell>
          <cell r="G1316">
            <v>35.507862799999998</v>
          </cell>
          <cell r="H1316">
            <v>12.072673352000001</v>
          </cell>
          <cell r="I1316">
            <v>47.580536152000001</v>
          </cell>
          <cell r="J1316">
            <v>7.1370804227999995</v>
          </cell>
          <cell r="K1316">
            <v>54.717616574799997</v>
          </cell>
          <cell r="L1316">
            <v>65.661139889759994</v>
          </cell>
          <cell r="M1316">
            <v>2.88</v>
          </cell>
          <cell r="N1316"/>
          <cell r="O1316">
            <v>14.285714285714279</v>
          </cell>
        </row>
        <row r="1317">
          <cell r="A1317">
            <v>25100062</v>
          </cell>
          <cell r="B1317" t="str">
            <v>Дератизация 1кв.м.</v>
          </cell>
          <cell r="C1317">
            <v>2.88</v>
          </cell>
          <cell r="D1317">
            <v>7.0000000000000007E-2</v>
          </cell>
          <cell r="E1317">
            <v>26.0678628</v>
          </cell>
          <cell r="F1317">
            <v>9.4600000000000009</v>
          </cell>
          <cell r="G1317">
            <v>35.527862800000001</v>
          </cell>
          <cell r="H1317">
            <v>12.079473352000001</v>
          </cell>
          <cell r="I1317">
            <v>47.607336152000002</v>
          </cell>
          <cell r="J1317">
            <v>7.1411004228000001</v>
          </cell>
          <cell r="K1317">
            <v>54.748436574800003</v>
          </cell>
          <cell r="L1317">
            <v>65.698123889759998</v>
          </cell>
          <cell r="M1317">
            <v>3.24</v>
          </cell>
          <cell r="N1317"/>
          <cell r="O1317">
            <v>12.500000000000011</v>
          </cell>
        </row>
        <row r="1318">
          <cell r="A1318">
            <v>25100064</v>
          </cell>
          <cell r="B1318" t="str">
            <v>Дератизация по договорам (1кв.м.)</v>
          </cell>
          <cell r="C1318">
            <v>3.12</v>
          </cell>
          <cell r="D1318">
            <v>7.0000000000000007E-2</v>
          </cell>
          <cell r="E1318">
            <v>26.0678628</v>
          </cell>
          <cell r="F1318">
            <v>27.73</v>
          </cell>
          <cell r="G1318">
            <v>53.797862800000004</v>
          </cell>
          <cell r="H1318">
            <v>18.291273352000001</v>
          </cell>
          <cell r="I1318">
            <v>72.089136152000009</v>
          </cell>
          <cell r="J1318">
            <v>10.8133704228</v>
          </cell>
          <cell r="K1318">
            <v>82.902506574800015</v>
          </cell>
          <cell r="L1318">
            <v>99.483007889760017</v>
          </cell>
          <cell r="M1318">
            <v>3.6</v>
          </cell>
          <cell r="N1318"/>
          <cell r="O1318">
            <v>15.384615384615383</v>
          </cell>
        </row>
        <row r="1319">
          <cell r="A1319">
            <v>25102023</v>
          </cell>
          <cell r="B1319" t="str">
            <v>Дератизация производственных помещений (1 кв.м.)</v>
          </cell>
          <cell r="C1319">
            <v>3.6</v>
          </cell>
          <cell r="D1319">
            <v>7.0000000000000007E-2</v>
          </cell>
          <cell r="E1319">
            <v>26.0678628</v>
          </cell>
          <cell r="F1319">
            <v>0</v>
          </cell>
          <cell r="G1319">
            <v>26.0678628</v>
          </cell>
          <cell r="H1319">
            <v>8.8630733520000007</v>
          </cell>
          <cell r="I1319">
            <v>34.930936152000001</v>
          </cell>
          <cell r="J1319">
            <v>5.2396404228</v>
          </cell>
          <cell r="K1319">
            <v>40.170576574800002</v>
          </cell>
          <cell r="L1319">
            <v>48.204691889759999</v>
          </cell>
          <cell r="M1319">
            <v>4.08</v>
          </cell>
          <cell r="N1319"/>
          <cell r="O1319">
            <v>13.333333333333334</v>
          </cell>
        </row>
        <row r="1320">
          <cell r="A1320">
            <v>25100105</v>
          </cell>
          <cell r="B1320" t="str">
            <v>Дератизация по договорам объекта площадью от 200 кв.м. (1 кв.м.)</v>
          </cell>
          <cell r="C1320">
            <v>4.08</v>
          </cell>
          <cell r="D1320">
            <v>7.0000000000000007E-2</v>
          </cell>
          <cell r="E1320">
            <v>26.0678628</v>
          </cell>
          <cell r="F1320">
            <v>27.73</v>
          </cell>
          <cell r="G1320">
            <v>53.797862800000004</v>
          </cell>
          <cell r="H1320">
            <v>18.291273352000001</v>
          </cell>
          <cell r="I1320">
            <v>72.089136152000009</v>
          </cell>
          <cell r="J1320">
            <v>10.8133704228</v>
          </cell>
          <cell r="K1320">
            <v>82.902506574800015</v>
          </cell>
          <cell r="L1320">
            <v>99.483007889760017</v>
          </cell>
          <cell r="M1320">
            <v>4.68</v>
          </cell>
          <cell r="N1320"/>
          <cell r="O1320">
            <v>14.705882352941169</v>
          </cell>
        </row>
        <row r="1321">
          <cell r="A1321">
            <v>25102020</v>
          </cell>
          <cell r="B1321" t="str">
            <v>Дератизация по договорам площадью от 100 кв.м. (1 кв.м.)</v>
          </cell>
          <cell r="C1321">
            <v>4.4400000000000004</v>
          </cell>
          <cell r="D1321">
            <v>7.0000000000000007E-2</v>
          </cell>
          <cell r="E1321">
            <v>26.0678628</v>
          </cell>
          <cell r="F1321">
            <v>3.56</v>
          </cell>
          <cell r="G1321">
            <v>29.627862799999999</v>
          </cell>
          <cell r="H1321">
            <v>10.073473352000001</v>
          </cell>
          <cell r="I1321">
            <v>39.701336151999996</v>
          </cell>
          <cell r="J1321">
            <v>5.9552004227999991</v>
          </cell>
          <cell r="K1321">
            <v>45.656536574799993</v>
          </cell>
          <cell r="L1321">
            <v>54.787843889759991</v>
          </cell>
          <cell r="M1321">
            <v>5.04</v>
          </cell>
          <cell r="N1321"/>
          <cell r="O1321">
            <v>13.513513513513503</v>
          </cell>
        </row>
        <row r="1322">
          <cell r="A1322">
            <v>25102026</v>
          </cell>
          <cell r="B1322" t="str">
            <v>Дератизация по договорам объекта площадью от 100 кв.м. (1 кв.м.)</v>
          </cell>
          <cell r="C1322">
            <v>4.88</v>
          </cell>
          <cell r="D1322">
            <v>7.0000000000000007E-2</v>
          </cell>
          <cell r="E1322">
            <v>26.0678628</v>
          </cell>
          <cell r="F1322">
            <v>9.39</v>
          </cell>
          <cell r="G1322">
            <v>35.457862800000001</v>
          </cell>
          <cell r="H1322">
            <v>12.055673352000001</v>
          </cell>
          <cell r="I1322">
            <v>47.513536152</v>
          </cell>
          <cell r="J1322">
            <v>7.1270304227999999</v>
          </cell>
          <cell r="K1322">
            <v>54.640566574799998</v>
          </cell>
          <cell r="L1322">
            <v>65.568679889759991</v>
          </cell>
          <cell r="M1322">
            <v>5.6</v>
          </cell>
          <cell r="N1322"/>
          <cell r="O1322">
            <v>14.754098360655732</v>
          </cell>
        </row>
        <row r="1323">
          <cell r="A1323">
            <v>25000304</v>
          </cell>
          <cell r="B1323" t="str">
            <v>Дератизация жилых и общественных зданий за 1 кв.м.</v>
          </cell>
          <cell r="C1323">
            <v>5.6</v>
          </cell>
          <cell r="D1323">
            <v>7.0000000000000007E-2</v>
          </cell>
          <cell r="E1323">
            <v>26.0678628</v>
          </cell>
          <cell r="F1323">
            <v>9.39</v>
          </cell>
          <cell r="G1323">
            <v>35.457862800000001</v>
          </cell>
          <cell r="H1323">
            <v>12.055673352000001</v>
          </cell>
          <cell r="I1323">
            <v>47.513536152</v>
          </cell>
          <cell r="J1323">
            <v>7.1270304227999999</v>
          </cell>
          <cell r="K1323">
            <v>54.640566574799998</v>
          </cell>
          <cell r="L1323">
            <v>65.568679889759991</v>
          </cell>
          <cell r="M1323">
            <v>6.44</v>
          </cell>
          <cell r="N1323"/>
          <cell r="O1323">
            <v>15.000000000000014</v>
          </cell>
        </row>
        <row r="1324">
          <cell r="A1324">
            <v>25002001</v>
          </cell>
          <cell r="B1324" t="str">
            <v>Дератизация 1 кв.м. объекта площадью от 100 кв.м.</v>
          </cell>
          <cell r="C1324">
            <v>3.22</v>
          </cell>
          <cell r="D1324">
            <v>7.0000000000000007E-2</v>
          </cell>
          <cell r="E1324">
            <v>26.0678628</v>
          </cell>
          <cell r="F1324">
            <v>8.0299999999999994</v>
          </cell>
          <cell r="G1324">
            <v>34.097862800000001</v>
          </cell>
          <cell r="H1324">
            <v>11.593273352000001</v>
          </cell>
          <cell r="I1324">
            <v>45.691136151999999</v>
          </cell>
          <cell r="J1324">
            <v>6.8536704227999996</v>
          </cell>
          <cell r="K1324">
            <v>52.544806574799999</v>
          </cell>
          <cell r="L1324">
            <v>63.053767889759996</v>
          </cell>
          <cell r="M1324">
            <v>7.8</v>
          </cell>
          <cell r="N1324"/>
          <cell r="O1324"/>
        </row>
        <row r="1325">
          <cell r="A1325">
            <v>25102002</v>
          </cell>
          <cell r="B1325" t="str">
            <v>Дератизация по договорам объекта площадью от 301 кв.м.  до 1000 кв.м. (1 кв.м.)</v>
          </cell>
          <cell r="C1325">
            <v>7.8</v>
          </cell>
          <cell r="D1325">
            <v>7.0000000000000007E-2</v>
          </cell>
          <cell r="E1325">
            <v>26.0678628</v>
          </cell>
          <cell r="F1325">
            <v>9.4399999999999998E-2</v>
          </cell>
          <cell r="G1325">
            <v>26.162262800000001</v>
          </cell>
          <cell r="H1325">
            <v>8.8951693520000017</v>
          </cell>
          <cell r="I1325">
            <v>35.057432152000004</v>
          </cell>
          <cell r="J1325">
            <v>5.2586148228000003</v>
          </cell>
          <cell r="K1325">
            <v>40.316046974800003</v>
          </cell>
          <cell r="L1325">
            <v>48.37925636976</v>
          </cell>
          <cell r="M1325">
            <v>9</v>
          </cell>
          <cell r="N1325"/>
          <cell r="O1325">
            <v>15.384615384615389</v>
          </cell>
        </row>
        <row r="1326">
          <cell r="A1326">
            <v>25100001</v>
          </cell>
          <cell r="B1326" t="str">
            <v>Дератизация до 100 кв.м. (за 1 кв.м)</v>
          </cell>
          <cell r="C1326">
            <v>16.920000000000002</v>
          </cell>
          <cell r="D1326">
            <v>7.0000000000000007E-2</v>
          </cell>
          <cell r="E1326">
            <v>26.0678628</v>
          </cell>
          <cell r="F1326">
            <v>9.44</v>
          </cell>
          <cell r="G1326">
            <v>35.507862799999998</v>
          </cell>
          <cell r="H1326">
            <v>12.072673352000001</v>
          </cell>
          <cell r="I1326">
            <v>47.580536152000001</v>
          </cell>
          <cell r="J1326">
            <v>7.1370804227999995</v>
          </cell>
          <cell r="K1326">
            <v>54.717616574799997</v>
          </cell>
          <cell r="L1326">
            <v>65.661139889759994</v>
          </cell>
          <cell r="M1326">
            <v>19.46</v>
          </cell>
          <cell r="N1326"/>
          <cell r="O1326">
            <v>15.011820330969261</v>
          </cell>
        </row>
        <row r="1327">
          <cell r="A1327">
            <v>25100003</v>
          </cell>
          <cell r="B1327" t="str">
            <v>Санитарная обработка контейнера для раскладки приманок (1 контейнер)</v>
          </cell>
          <cell r="C1327">
            <v>312</v>
          </cell>
          <cell r="D1327">
            <v>7.0000000000000007E-2</v>
          </cell>
          <cell r="E1327">
            <v>26.0678628</v>
          </cell>
          <cell r="F1327">
            <v>86.07</v>
          </cell>
          <cell r="G1327">
            <v>112.13786279999999</v>
          </cell>
          <cell r="H1327">
            <v>38.126873352000004</v>
          </cell>
          <cell r="I1327">
            <v>150.26473615200001</v>
          </cell>
          <cell r="J1327">
            <v>22.539710422800002</v>
          </cell>
          <cell r="K1327">
            <v>172.80444657480001</v>
          </cell>
          <cell r="L1327">
            <v>207.36533588976002</v>
          </cell>
          <cell r="M1327">
            <v>360</v>
          </cell>
          <cell r="N1327"/>
          <cell r="O1327">
            <v>15.384615384615385</v>
          </cell>
        </row>
        <row r="1328">
          <cell r="A1328">
            <v>25100129</v>
          </cell>
          <cell r="B1328" t="str">
            <v>Сплошная дератизация железнодорожного вагона</v>
          </cell>
          <cell r="C1328">
            <v>1380</v>
          </cell>
          <cell r="D1328">
            <v>7.0000000000000007E-2</v>
          </cell>
          <cell r="E1328">
            <v>26.0678628</v>
          </cell>
          <cell r="F1328">
            <v>122.73</v>
          </cell>
          <cell r="G1328">
            <v>148.79786280000002</v>
          </cell>
          <cell r="H1328">
            <v>50.591273352000009</v>
          </cell>
          <cell r="I1328">
            <v>199.38913615200002</v>
          </cell>
          <cell r="J1328">
            <v>29.908370422800001</v>
          </cell>
          <cell r="K1328">
            <v>229.29750657480002</v>
          </cell>
          <cell r="L1328">
            <v>275.15700788976</v>
          </cell>
          <cell r="M1328">
            <v>1590</v>
          </cell>
          <cell r="N1328"/>
          <cell r="O1328">
            <v>15.217391304347828</v>
          </cell>
        </row>
        <row r="1329">
          <cell r="A1329" t="str">
            <v>Дезинсекция</v>
          </cell>
          <cell r="B1329"/>
          <cell r="C1329"/>
          <cell r="D1329"/>
          <cell r="E1329"/>
          <cell r="F1329"/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/>
          <cell r="N1329"/>
          <cell r="O1329"/>
        </row>
        <row r="1330">
          <cell r="A1330">
            <v>25100289</v>
          </cell>
          <cell r="B1330" t="str">
            <v>Дезинсекция бытовых насекомых (за 1 кв. м.)</v>
          </cell>
          <cell r="C1330">
            <v>8.64</v>
          </cell>
          <cell r="D1330">
            <v>7.0000000000000007E-2</v>
          </cell>
          <cell r="E1330">
            <v>26.0678628</v>
          </cell>
          <cell r="F1330">
            <v>32.5</v>
          </cell>
          <cell r="G1330">
            <v>58.5678628</v>
          </cell>
          <cell r="H1330">
            <v>19.913073352000001</v>
          </cell>
          <cell r="I1330">
            <v>78.480936151999998</v>
          </cell>
          <cell r="J1330">
            <v>11.7721404228</v>
          </cell>
          <cell r="K1330">
            <v>90.253076574799991</v>
          </cell>
          <cell r="L1330">
            <v>108.30369188975999</v>
          </cell>
          <cell r="M1330">
            <v>9.84</v>
          </cell>
          <cell r="N1330"/>
          <cell r="O1330">
            <v>13.888888888888879</v>
          </cell>
        </row>
        <row r="1331">
          <cell r="A1331">
            <v>25100031</v>
          </cell>
          <cell r="B1331" t="str">
            <v>Дезинсекция бытовых насекомых свыше 151 кв.м. (за 1 кв.м.)</v>
          </cell>
          <cell r="C1331">
            <v>9.5</v>
          </cell>
          <cell r="D1331">
            <v>7.0000000000000007E-2</v>
          </cell>
          <cell r="E1331">
            <v>26.0678628</v>
          </cell>
          <cell r="F1331">
            <v>27.87</v>
          </cell>
          <cell r="G1331">
            <v>53.937862800000005</v>
          </cell>
          <cell r="H1331">
            <v>18.338873352000004</v>
          </cell>
          <cell r="I1331">
            <v>72.276736152000012</v>
          </cell>
          <cell r="J1331">
            <v>10.841510422800001</v>
          </cell>
          <cell r="K1331">
            <v>83.118246574800011</v>
          </cell>
          <cell r="L1331">
            <v>99.741895889760016</v>
          </cell>
          <cell r="M1331">
            <v>10.92</v>
          </cell>
          <cell r="N1331"/>
          <cell r="O1331">
            <v>14.947368421052632</v>
          </cell>
        </row>
        <row r="1332">
          <cell r="A1332">
            <v>25100290</v>
          </cell>
          <cell r="B1332" t="str">
            <v>Дезинсекция бытовых насекомых свыше 100 кв.м. (за 1 кв.м.)</v>
          </cell>
          <cell r="C1332">
            <v>10.44</v>
          </cell>
          <cell r="D1332">
            <v>7.0000000000000007E-2</v>
          </cell>
          <cell r="E1332">
            <v>26.0678628</v>
          </cell>
          <cell r="F1332">
            <v>46.21</v>
          </cell>
          <cell r="G1332">
            <v>72.277862800000008</v>
          </cell>
          <cell r="H1332">
            <v>24.574473352000005</v>
          </cell>
          <cell r="I1332">
            <v>96.852336152000021</v>
          </cell>
          <cell r="J1332">
            <v>14.527850422800002</v>
          </cell>
          <cell r="K1332">
            <v>111.38018657480002</v>
          </cell>
          <cell r="L1332">
            <v>133.65622388976001</v>
          </cell>
          <cell r="M1332">
            <v>12</v>
          </cell>
          <cell r="N1332"/>
          <cell r="O1332">
            <v>14.942528735632191</v>
          </cell>
        </row>
        <row r="1333">
          <cell r="A1333">
            <v>25100063</v>
          </cell>
          <cell r="B1333" t="str">
            <v>Дезинсекция бытовых насекомых по договорам (за 1кв.м.)</v>
          </cell>
          <cell r="C1333">
            <v>12</v>
          </cell>
          <cell r="D1333">
            <v>7.0000000000000007E-2</v>
          </cell>
          <cell r="E1333">
            <v>26.0678628</v>
          </cell>
          <cell r="F1333">
            <v>27.63</v>
          </cell>
          <cell r="G1333">
            <v>53.697862799999996</v>
          </cell>
          <cell r="H1333">
            <v>18.257273351999999</v>
          </cell>
          <cell r="I1333">
            <v>71.955136151999994</v>
          </cell>
          <cell r="J1333">
            <v>10.793270422799999</v>
          </cell>
          <cell r="K1333">
            <v>82.748406574799986</v>
          </cell>
          <cell r="L1333">
            <v>99.298087889759984</v>
          </cell>
          <cell r="M1333">
            <v>13.8</v>
          </cell>
          <cell r="N1333"/>
          <cell r="O1333">
            <v>15.000000000000005</v>
          </cell>
        </row>
        <row r="1334">
          <cell r="A1334">
            <v>25100065</v>
          </cell>
          <cell r="B1334" t="str">
            <v>Дезинсекция мух по договорам (за 1 кв.м.)</v>
          </cell>
          <cell r="C1334">
            <v>8.0399999999999991</v>
          </cell>
          <cell r="D1334">
            <v>7.0000000000000007E-2</v>
          </cell>
          <cell r="E1334">
            <v>26.0678628</v>
          </cell>
          <cell r="F1334">
            <v>4.2679999999999998</v>
          </cell>
          <cell r="G1334">
            <v>30.335862800000001</v>
          </cell>
          <cell r="H1334">
            <v>10.314193352</v>
          </cell>
          <cell r="I1334">
            <v>40.650056152000005</v>
          </cell>
          <cell r="J1334">
            <v>6.0975084228000007</v>
          </cell>
          <cell r="K1334">
            <v>46.747564574800009</v>
          </cell>
          <cell r="L1334">
            <v>56.097077489760011</v>
          </cell>
          <cell r="M1334">
            <v>9.1999999999999993</v>
          </cell>
          <cell r="N1334"/>
          <cell r="O1334">
            <v>14.427860696517417</v>
          </cell>
        </row>
        <row r="1335">
          <cell r="A1335">
            <v>25100008</v>
          </cell>
          <cell r="B1335" t="str">
            <v>Дезинсекция  мух от 101 кв.м. до 10 000 кв.м. (за 1 кв.м)</v>
          </cell>
          <cell r="C1335">
            <v>11</v>
          </cell>
          <cell r="D1335">
            <v>7.0000000000000007E-2</v>
          </cell>
          <cell r="E1335">
            <v>26.0678628</v>
          </cell>
          <cell r="F1335">
            <v>4.0199999999999996</v>
          </cell>
          <cell r="G1335">
            <v>30.0878628</v>
          </cell>
          <cell r="H1335">
            <v>10.229873352</v>
          </cell>
          <cell r="I1335">
            <v>40.317736152000002</v>
          </cell>
          <cell r="J1335">
            <v>6.0476604227999999</v>
          </cell>
          <cell r="K1335">
            <v>46.365396574800002</v>
          </cell>
          <cell r="L1335">
            <v>55.638475889760002</v>
          </cell>
          <cell r="M1335">
            <v>12.66</v>
          </cell>
          <cell r="N1335"/>
          <cell r="O1335">
            <v>15.090909090909092</v>
          </cell>
        </row>
        <row r="1336">
          <cell r="A1336">
            <v>25100007</v>
          </cell>
          <cell r="B1336" t="str">
            <v xml:space="preserve">Дезинсекция мух до 100 кв.м.   (за 1 кв.м) </v>
          </cell>
          <cell r="C1336">
            <v>13.8</v>
          </cell>
          <cell r="D1336">
            <v>7.0000000000000007E-2</v>
          </cell>
          <cell r="E1336">
            <v>26.0678628</v>
          </cell>
          <cell r="F1336">
            <v>5.0199999999999996</v>
          </cell>
          <cell r="G1336">
            <v>31.0878628</v>
          </cell>
          <cell r="H1336">
            <v>10.569873352</v>
          </cell>
          <cell r="I1336">
            <v>41.657736151999998</v>
          </cell>
          <cell r="J1336">
            <v>6.2486604227999996</v>
          </cell>
          <cell r="K1336">
            <v>47.906396574799999</v>
          </cell>
          <cell r="L1336">
            <v>57.487675889759998</v>
          </cell>
          <cell r="M1336">
            <v>15.88</v>
          </cell>
          <cell r="N1336"/>
          <cell r="O1336">
            <v>15.072463768115943</v>
          </cell>
        </row>
        <row r="1337">
          <cell r="A1337">
            <v>25110045</v>
          </cell>
          <cell r="B1337" t="str">
            <v>Установка и обслуживание на объекте ферамоновой ловушки</v>
          </cell>
          <cell r="C1337">
            <v>390</v>
          </cell>
          <cell r="D1337">
            <v>7.0000000000000007E-2</v>
          </cell>
          <cell r="E1337">
            <v>26.0678628</v>
          </cell>
          <cell r="F1337">
            <v>87.06</v>
          </cell>
          <cell r="G1337">
            <v>113.1278628</v>
          </cell>
          <cell r="H1337">
            <v>38.463473352000001</v>
          </cell>
          <cell r="I1337">
            <v>151.591336152</v>
          </cell>
          <cell r="J1337">
            <v>22.738700422799997</v>
          </cell>
          <cell r="K1337">
            <v>174.3300365748</v>
          </cell>
          <cell r="L1337">
            <v>209.19604388976001</v>
          </cell>
          <cell r="M1337">
            <v>450</v>
          </cell>
          <cell r="N1337"/>
          <cell r="O1337">
            <v>15.384615384615385</v>
          </cell>
        </row>
        <row r="1338">
          <cell r="A1338">
            <v>25102010</v>
          </cell>
          <cell r="B1338" t="str">
            <v>Дезинсекция контейнеров для сбора ТБО (1 контейнер)</v>
          </cell>
          <cell r="C1338">
            <v>468</v>
          </cell>
          <cell r="D1338">
            <v>7.0000000000000007E-2</v>
          </cell>
          <cell r="E1338">
            <v>26.0678628</v>
          </cell>
          <cell r="F1338">
            <v>0.91</v>
          </cell>
          <cell r="G1338">
            <v>26.9778628</v>
          </cell>
          <cell r="H1338">
            <v>9.1724733520000008</v>
          </cell>
          <cell r="I1338">
            <v>36.150336152000001</v>
          </cell>
          <cell r="J1338">
            <v>5.4225504227999997</v>
          </cell>
          <cell r="K1338">
            <v>41.572886574800002</v>
          </cell>
          <cell r="L1338">
            <v>49.887463889759999</v>
          </cell>
          <cell r="M1338">
            <v>540</v>
          </cell>
          <cell r="N1338"/>
          <cell r="O1338">
            <v>15.384615384615385</v>
          </cell>
        </row>
        <row r="1339">
          <cell r="A1339">
            <v>25100130</v>
          </cell>
          <cell r="B1339" t="str">
            <v>Влажная дезинсекция железнодорожного вагона</v>
          </cell>
          <cell r="C1339">
            <v>2070</v>
          </cell>
          <cell r="D1339">
            <v>7.0000000000000007E-2</v>
          </cell>
          <cell r="E1339">
            <v>26.0678628</v>
          </cell>
          <cell r="F1339">
            <v>178.6</v>
          </cell>
          <cell r="G1339">
            <v>204.66786279999999</v>
          </cell>
          <cell r="H1339">
            <v>69.587073352000004</v>
          </cell>
          <cell r="I1339">
            <v>274.25493615200003</v>
          </cell>
          <cell r="J1339">
            <v>41.138240422800003</v>
          </cell>
          <cell r="K1339">
            <v>315.39317657480001</v>
          </cell>
          <cell r="L1339">
            <v>378.47181188975998</v>
          </cell>
          <cell r="M1339">
            <v>2382</v>
          </cell>
          <cell r="N1339"/>
          <cell r="O1339">
            <v>15.072463768115943</v>
          </cell>
        </row>
        <row r="1340">
          <cell r="A1340" t="str">
            <v>Комплексная обработка</v>
          </cell>
          <cell r="B1340"/>
          <cell r="C1340"/>
          <cell r="D1340"/>
          <cell r="E1340"/>
          <cell r="F1340"/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/>
          <cell r="N1340"/>
          <cell r="O1340"/>
        </row>
        <row r="1341">
          <cell r="A1341">
            <v>25100302</v>
          </cell>
          <cell r="B1341" t="str">
            <v>Комплексная обработка (дератизация /12/, дезинсекция мух /5/, дезинсекция бытовых насекомых /5/) № 4 (за 1 кв.м.)</v>
          </cell>
          <cell r="C1341">
            <v>9.9600000000000009</v>
          </cell>
          <cell r="D1341">
            <v>0.18</v>
          </cell>
          <cell r="E1341">
            <v>67.031647199999995</v>
          </cell>
          <cell r="F1341" t="e">
            <v>#N/A</v>
          </cell>
          <cell r="G1341" t="e">
            <v>#N/A</v>
          </cell>
          <cell r="H1341" t="e">
            <v>#N/A</v>
          </cell>
          <cell r="I1341" t="e">
            <v>#N/A</v>
          </cell>
          <cell r="J1341" t="e">
            <v>#N/A</v>
          </cell>
          <cell r="K1341" t="e">
            <v>#N/A</v>
          </cell>
          <cell r="L1341" t="e">
            <v>#N/A</v>
          </cell>
          <cell r="M1341">
            <v>11.64</v>
          </cell>
          <cell r="N1341"/>
          <cell r="O1341">
            <v>16.867469879518069</v>
          </cell>
        </row>
        <row r="1342">
          <cell r="A1342">
            <v>25100033</v>
          </cell>
          <cell r="B1342" t="str">
            <v>Комплексная обработка (дератизация /12/, дезинсекция мух /5/, дезинсекция бытовых насекомых /5/) № 2 (за 1 кв.м.)</v>
          </cell>
          <cell r="C1342">
            <v>11.64</v>
          </cell>
          <cell r="D1342">
            <v>0.18</v>
          </cell>
          <cell r="E1342">
            <v>67.031647199999995</v>
          </cell>
          <cell r="F1342">
            <v>41.34</v>
          </cell>
          <cell r="G1342">
            <v>108.3716472</v>
          </cell>
          <cell r="H1342">
            <v>36.846360048000001</v>
          </cell>
          <cell r="I1342">
            <v>145.21800724799999</v>
          </cell>
          <cell r="J1342">
            <v>21.7827010872</v>
          </cell>
          <cell r="K1342">
            <v>167.00070833519999</v>
          </cell>
          <cell r="L1342">
            <v>200.40085000223999</v>
          </cell>
          <cell r="M1342">
            <v>13.32</v>
          </cell>
          <cell r="N1342"/>
          <cell r="O1342">
            <v>14.432989690721646</v>
          </cell>
        </row>
        <row r="1343">
          <cell r="A1343">
            <v>25102028</v>
          </cell>
          <cell r="B1343" t="str">
            <v>Комплексная обработка (дератизация , дезинсекция мух , дезинсекция бытовых насекомых ) №1 (за 1 кв.м.)</v>
          </cell>
          <cell r="C1343">
            <v>13.32</v>
          </cell>
          <cell r="D1343">
            <v>0.18</v>
          </cell>
          <cell r="E1343">
            <v>67.031647199999995</v>
          </cell>
          <cell r="F1343">
            <v>43.96</v>
          </cell>
          <cell r="G1343">
            <v>110.99164719999999</v>
          </cell>
          <cell r="H1343">
            <v>37.737160048</v>
          </cell>
          <cell r="I1343">
            <v>148.72880724799998</v>
          </cell>
          <cell r="J1343">
            <v>22.309321087199997</v>
          </cell>
          <cell r="K1343">
            <v>171.03812833519999</v>
          </cell>
          <cell r="L1343">
            <v>205.24575400223998</v>
          </cell>
          <cell r="M1343">
            <v>14.4</v>
          </cell>
          <cell r="N1343"/>
          <cell r="O1343">
            <v>8.1081081081081088</v>
          </cell>
        </row>
        <row r="1344">
          <cell r="A1344">
            <v>25100026</v>
          </cell>
          <cell r="B1344" t="str">
            <v>Комплексная обработка (дератизация, дезинсекция мух, дезинсекция бытовых насекомых) №6 за 1 кв.м.</v>
          </cell>
          <cell r="C1344">
            <v>14.4</v>
          </cell>
          <cell r="D1344">
            <v>0.18</v>
          </cell>
          <cell r="E1344">
            <v>67.031647199999995</v>
          </cell>
          <cell r="F1344">
            <v>41.34</v>
          </cell>
          <cell r="G1344">
            <v>108.3716472</v>
          </cell>
          <cell r="H1344">
            <v>36.846360048000001</v>
          </cell>
          <cell r="I1344">
            <v>145.21800724799999</v>
          </cell>
          <cell r="J1344">
            <v>21.7827010872</v>
          </cell>
          <cell r="K1344">
            <v>167.00070833519999</v>
          </cell>
          <cell r="L1344">
            <v>200.40085000223999</v>
          </cell>
          <cell r="M1344">
            <v>16.440000000000001</v>
          </cell>
          <cell r="N1344"/>
          <cell r="O1344">
            <v>14.166666666666671</v>
          </cell>
        </row>
        <row r="1345">
          <cell r="A1345">
            <v>25100034</v>
          </cell>
          <cell r="B1345" t="str">
            <v>Комплексная обработка (дератизация /12/, дезинсекция мух /5/, дезинсекция бытовых насекомых /4/) № 3 (за 1 кв.м.)</v>
          </cell>
          <cell r="C1345">
            <v>16.440000000000001</v>
          </cell>
          <cell r="D1345">
            <v>0.18</v>
          </cell>
          <cell r="E1345">
            <v>67.031647199999995</v>
          </cell>
          <cell r="F1345">
            <v>41.34</v>
          </cell>
          <cell r="G1345">
            <v>108.3716472</v>
          </cell>
          <cell r="H1345">
            <v>36.846360048000001</v>
          </cell>
          <cell r="I1345">
            <v>145.21800724799999</v>
          </cell>
          <cell r="J1345">
            <v>21.7827010872</v>
          </cell>
          <cell r="K1345">
            <v>167.00070833519999</v>
          </cell>
          <cell r="L1345">
            <v>200.40085000223999</v>
          </cell>
          <cell r="M1345">
            <v>17.399999999999999</v>
          </cell>
          <cell r="N1345"/>
          <cell r="O1345">
            <v>5.8394160583941437</v>
          </cell>
        </row>
        <row r="1346">
          <cell r="A1346">
            <v>25100016</v>
          </cell>
          <cell r="B1346" t="str">
            <v>Комплексная обработка (дератизация, дезинсекция мух, дезинсекция бытовых насекомых) свыше 101 кв. м. (за 1 кв.м.)</v>
          </cell>
          <cell r="C1346">
            <v>17.399999999999999</v>
          </cell>
          <cell r="D1346">
            <v>0.18</v>
          </cell>
          <cell r="E1346">
            <v>67.031647199999995</v>
          </cell>
          <cell r="F1346">
            <v>41.34</v>
          </cell>
          <cell r="G1346">
            <v>108.3716472</v>
          </cell>
          <cell r="H1346">
            <v>36.846360048000001</v>
          </cell>
          <cell r="I1346">
            <v>145.21800724799999</v>
          </cell>
          <cell r="J1346">
            <v>21.7827010872</v>
          </cell>
          <cell r="K1346">
            <v>167.00070833519999</v>
          </cell>
          <cell r="L1346">
            <v>200.40085000223999</v>
          </cell>
          <cell r="M1346">
            <v>19.14</v>
          </cell>
          <cell r="N1346"/>
          <cell r="O1346">
            <v>10.000000000000012</v>
          </cell>
        </row>
        <row r="1347">
          <cell r="A1347">
            <v>25100015</v>
          </cell>
          <cell r="B1347" t="str">
            <v>Комплексная обработка (дератизация, дезинсекция мух, дезинсекция бытовых насекомых) от 51 до 100 кв. м. (за 1 кв.м.)</v>
          </cell>
          <cell r="C1347">
            <v>19.14</v>
          </cell>
          <cell r="D1347">
            <v>0.18</v>
          </cell>
          <cell r="E1347">
            <v>67.031647199999995</v>
          </cell>
          <cell r="F1347">
            <v>43.96</v>
          </cell>
          <cell r="G1347">
            <v>110.99164719999999</v>
          </cell>
          <cell r="H1347">
            <v>37.737160048</v>
          </cell>
          <cell r="I1347">
            <v>148.72880724799998</v>
          </cell>
          <cell r="J1347">
            <v>22.309321087199997</v>
          </cell>
          <cell r="K1347">
            <v>171.03812833519999</v>
          </cell>
          <cell r="L1347">
            <v>205.24575400223998</v>
          </cell>
          <cell r="M1347">
            <v>22</v>
          </cell>
          <cell r="N1347"/>
          <cell r="O1347">
            <v>14.94252873563218</v>
          </cell>
        </row>
        <row r="1348">
          <cell r="A1348">
            <v>25100014</v>
          </cell>
          <cell r="B1348" t="str">
            <v>Комплексная обработка (дератизация, дезинсекция мух, дезинсекция бытовых насекомых) от 40 до 70 кв. м. (за 1 кв.м.)</v>
          </cell>
          <cell r="C1348">
            <v>22</v>
          </cell>
          <cell r="D1348">
            <v>0.18</v>
          </cell>
          <cell r="E1348">
            <v>67.031647199999995</v>
          </cell>
          <cell r="F1348">
            <v>41.34</v>
          </cell>
          <cell r="G1348">
            <v>108.3716472</v>
          </cell>
          <cell r="H1348">
            <v>36.846360048000001</v>
          </cell>
          <cell r="I1348">
            <v>145.21800724799999</v>
          </cell>
          <cell r="J1348">
            <v>21.7827010872</v>
          </cell>
          <cell r="K1348">
            <v>167.00070833519999</v>
          </cell>
          <cell r="L1348">
            <v>200.40085000223999</v>
          </cell>
          <cell r="M1348">
            <v>25.3</v>
          </cell>
          <cell r="N1348"/>
          <cell r="O1348">
            <v>15.000000000000002</v>
          </cell>
        </row>
        <row r="1349">
          <cell r="A1349">
            <v>25100106</v>
          </cell>
          <cell r="B1349" t="str">
            <v>Комплексная обработка (дератизация, дезинсекция мух, дезинсекция бытовых насекомых) от 40 до 50 кв.м. (за 1 кв.м.)</v>
          </cell>
          <cell r="C1349">
            <v>25.3</v>
          </cell>
          <cell r="D1349">
            <v>0.18</v>
          </cell>
          <cell r="E1349">
            <v>67.031647199999995</v>
          </cell>
          <cell r="F1349">
            <v>41.34</v>
          </cell>
          <cell r="G1349">
            <v>108.3716472</v>
          </cell>
          <cell r="H1349">
            <v>36.846360048000001</v>
          </cell>
          <cell r="I1349">
            <v>145.21800724799999</v>
          </cell>
          <cell r="J1349">
            <v>21.7827010872</v>
          </cell>
          <cell r="K1349">
            <v>167.00070833519999</v>
          </cell>
          <cell r="L1349">
            <v>200.40085000223999</v>
          </cell>
          <cell r="M1349">
            <v>29.1</v>
          </cell>
          <cell r="N1349"/>
          <cell r="O1349">
            <v>15.019762845849804</v>
          </cell>
        </row>
        <row r="1350">
          <cell r="A1350">
            <v>25100066</v>
          </cell>
          <cell r="B1350" t="str">
            <v>Комплексная обработка (дезинфекция, дезинсекция) контейнеров для сбора ТБО (1 контейнер)</v>
          </cell>
          <cell r="C1350">
            <v>690</v>
          </cell>
          <cell r="D1350">
            <v>0.18</v>
          </cell>
          <cell r="E1350">
            <v>67.031647199999995</v>
          </cell>
          <cell r="F1350">
            <v>0.97900000000000009</v>
          </cell>
          <cell r="G1350">
            <v>68.010647199999994</v>
          </cell>
          <cell r="H1350">
            <v>23.123620047999999</v>
          </cell>
          <cell r="I1350">
            <v>91.134267247999986</v>
          </cell>
          <cell r="J1350">
            <v>13.670140087199998</v>
          </cell>
          <cell r="K1350">
            <v>104.80440733519998</v>
          </cell>
          <cell r="L1350">
            <v>125.76528880223998</v>
          </cell>
          <cell r="M1350">
            <v>792</v>
          </cell>
          <cell r="N1350"/>
          <cell r="O1350">
            <v>14.782608695652174</v>
          </cell>
        </row>
        <row r="1351">
          <cell r="A1351">
            <v>25100291</v>
          </cell>
          <cell r="B1351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51">
            <v>900</v>
          </cell>
          <cell r="D1351">
            <v>0.18</v>
          </cell>
          <cell r="E1351">
            <v>67.031647199999995</v>
          </cell>
          <cell r="F1351">
            <v>41.34</v>
          </cell>
          <cell r="G1351">
            <v>108.3716472</v>
          </cell>
          <cell r="H1351">
            <v>36.846360048000001</v>
          </cell>
          <cell r="I1351">
            <v>145.21800724799999</v>
          </cell>
          <cell r="J1351">
            <v>21.7827010872</v>
          </cell>
          <cell r="K1351">
            <v>167.00070833519999</v>
          </cell>
          <cell r="L1351">
            <v>200.40085000223999</v>
          </cell>
          <cell r="M1351">
            <v>1020</v>
          </cell>
          <cell r="N1351"/>
          <cell r="O1351">
            <v>13.333333333333334</v>
          </cell>
        </row>
        <row r="1352">
          <cell r="A1352">
            <v>25100303</v>
          </cell>
          <cell r="B1352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52">
            <v>1020</v>
          </cell>
          <cell r="D1352">
            <v>0.18</v>
          </cell>
          <cell r="E1352">
            <v>67.031647199999995</v>
          </cell>
          <cell r="F1352">
            <v>41.34</v>
          </cell>
          <cell r="G1352">
            <v>108.3716472</v>
          </cell>
          <cell r="H1352">
            <v>36.846360048000001</v>
          </cell>
          <cell r="I1352">
            <v>145.21800724799999</v>
          </cell>
          <cell r="J1352">
            <v>21.7827010872</v>
          </cell>
          <cell r="K1352">
            <v>167.00070833519999</v>
          </cell>
          <cell r="L1352">
            <v>200.40085000223999</v>
          </cell>
          <cell r="M1352">
            <v>1170</v>
          </cell>
          <cell r="N1352"/>
          <cell r="O1352">
            <v>14.705882352941178</v>
          </cell>
        </row>
        <row r="1353">
          <cell r="A1353" t="str">
            <v>Дезинфекция</v>
          </cell>
          <cell r="B1353"/>
          <cell r="C1353"/>
          <cell r="D1353"/>
          <cell r="E1353"/>
          <cell r="F1353"/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/>
          <cell r="N1353"/>
          <cell r="O1353"/>
        </row>
        <row r="1354">
          <cell r="A1354">
            <v>25110043</v>
          </cell>
          <cell r="B1354" t="str">
            <v>Дезинфекция помещений, овощехранилищ, холодильных камер по договорам (за 1 кв.м)</v>
          </cell>
          <cell r="C1354">
            <v>11.5</v>
          </cell>
          <cell r="D1354">
            <v>0.18</v>
          </cell>
          <cell r="E1354">
            <v>67.031647199999995</v>
          </cell>
          <cell r="F1354">
            <v>13.08</v>
          </cell>
          <cell r="G1354">
            <v>80.111647199999993</v>
          </cell>
          <cell r="H1354">
            <v>27.237960047999998</v>
          </cell>
          <cell r="I1354">
            <v>107.34960724799998</v>
          </cell>
          <cell r="J1354">
            <v>16.102441087199995</v>
          </cell>
          <cell r="K1354">
            <v>123.45204833519998</v>
          </cell>
          <cell r="L1354">
            <v>148.14245800223998</v>
          </cell>
          <cell r="M1354">
            <v>13.2</v>
          </cell>
          <cell r="N1354"/>
          <cell r="O1354">
            <v>14.782608695652169</v>
          </cell>
        </row>
        <row r="1355">
          <cell r="A1355">
            <v>25100027</v>
          </cell>
          <cell r="B1355" t="str">
            <v>Дезинфекция емкостей, помещений, овощехранилищ до 25 кв.м.  (за 1 объект)</v>
          </cell>
          <cell r="C1355">
            <v>1170</v>
          </cell>
          <cell r="D1355">
            <v>0.18</v>
          </cell>
          <cell r="E1355">
            <v>67.031647199999995</v>
          </cell>
          <cell r="F1355">
            <v>13.08</v>
          </cell>
          <cell r="G1355">
            <v>80.111647199999993</v>
          </cell>
          <cell r="H1355">
            <v>27.237960047999998</v>
          </cell>
          <cell r="I1355">
            <v>107.34960724799998</v>
          </cell>
          <cell r="J1355">
            <v>16.102441087199995</v>
          </cell>
          <cell r="K1355">
            <v>123.45204833519998</v>
          </cell>
          <cell r="L1355">
            <v>148.14245800223998</v>
          </cell>
          <cell r="M1355">
            <v>1344</v>
          </cell>
          <cell r="N1355"/>
          <cell r="O1355">
            <v>14.871794871794872</v>
          </cell>
        </row>
        <row r="1356">
          <cell r="A1356">
            <v>25100164</v>
          </cell>
          <cell r="B1356" t="str">
            <v>Заключительная дезинфекция пассажирского автобуса до 40 посадочных мест дезинфицирующими препаратами</v>
          </cell>
          <cell r="C1356">
            <v>7200</v>
          </cell>
          <cell r="D1356">
            <v>7.0000000000000007E-2</v>
          </cell>
          <cell r="E1356">
            <v>26.0678628</v>
          </cell>
          <cell r="F1356">
            <v>182.36</v>
          </cell>
          <cell r="G1356">
            <v>208.42786280000001</v>
          </cell>
          <cell r="H1356">
            <v>70.865473352000009</v>
          </cell>
          <cell r="I1356">
            <v>279.29333615200005</v>
          </cell>
          <cell r="J1356">
            <v>41.894000422800005</v>
          </cell>
          <cell r="K1356">
            <v>321.18733657480004</v>
          </cell>
          <cell r="L1356">
            <v>385.42480388976003</v>
          </cell>
          <cell r="M1356">
            <v>8280</v>
          </cell>
          <cell r="N1356"/>
          <cell r="O1356">
            <v>15</v>
          </cell>
        </row>
        <row r="1357">
          <cell r="A1357">
            <v>25100128</v>
          </cell>
          <cell r="B1357" t="str">
            <v>Заключительная дезинфекция железнодорожного вагона</v>
          </cell>
          <cell r="C1357">
            <v>2760</v>
          </cell>
          <cell r="D1357">
            <v>7.0000000000000007E-2</v>
          </cell>
          <cell r="E1357">
            <v>26.0678628</v>
          </cell>
          <cell r="F1357">
            <v>178.51</v>
          </cell>
          <cell r="G1357">
            <v>204.57786279999999</v>
          </cell>
          <cell r="H1357">
            <v>69.556473351999998</v>
          </cell>
          <cell r="I1357">
            <v>274.134336152</v>
          </cell>
          <cell r="J1357">
            <v>41.120150422800002</v>
          </cell>
          <cell r="K1357">
            <v>315.25448657480001</v>
          </cell>
          <cell r="L1357">
            <v>378.30538388975998</v>
          </cell>
          <cell r="M1357">
            <v>3174</v>
          </cell>
          <cell r="N1357"/>
          <cell r="O1357">
            <v>15</v>
          </cell>
        </row>
        <row r="1358">
          <cell r="A1358">
            <v>25100017</v>
          </cell>
          <cell r="B1358" t="str">
            <v>Заключительная дезинфекция помещений дезинфицирующими препаратами (в вечернее и ночное время, в праздничные и выходные дни)</v>
          </cell>
          <cell r="C1358">
            <v>57.5</v>
          </cell>
          <cell r="D1358">
            <v>0.04</v>
          </cell>
          <cell r="E1358">
            <v>14.895921599999999</v>
          </cell>
          <cell r="F1358">
            <v>5.14</v>
          </cell>
          <cell r="G1358">
            <v>20.035921599999998</v>
          </cell>
          <cell r="H1358">
            <v>6.8122133439999999</v>
          </cell>
          <cell r="I1358">
            <v>26.848134943999998</v>
          </cell>
          <cell r="J1358">
            <v>4.0272202415999994</v>
          </cell>
          <cell r="K1358">
            <v>30.875355185599997</v>
          </cell>
          <cell r="L1358">
            <v>37.050426222719992</v>
          </cell>
          <cell r="M1358">
            <v>66</v>
          </cell>
          <cell r="N1358"/>
          <cell r="O1358">
            <v>14.782608695652174</v>
          </cell>
        </row>
        <row r="1359">
          <cell r="A1359" t="str">
            <v>Профдезинфекционные работы</v>
          </cell>
          <cell r="B1359"/>
          <cell r="C1359"/>
          <cell r="D1359"/>
          <cell r="E1359"/>
          <cell r="F1359"/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/>
          <cell r="N1359"/>
          <cell r="O1359"/>
        </row>
        <row r="1360">
          <cell r="A1360" t="str">
            <v xml:space="preserve">Разовые заявки </v>
          </cell>
          <cell r="B1360"/>
          <cell r="C1360"/>
          <cell r="D1360"/>
          <cell r="E1360"/>
          <cell r="F1360"/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/>
          <cell r="N1360"/>
          <cell r="O1360"/>
        </row>
        <row r="1361">
          <cell r="A1361">
            <v>25110017</v>
          </cell>
          <cell r="B1361" t="str">
            <v>Дератизация (за 1 кв.м)</v>
          </cell>
          <cell r="C1361">
            <v>17.7</v>
          </cell>
          <cell r="D1361">
            <v>0.3</v>
          </cell>
          <cell r="E1361">
            <v>111.71941200000001</v>
          </cell>
          <cell r="F1361">
            <v>9.4499999999999993</v>
          </cell>
          <cell r="G1361">
            <v>121.16941200000001</v>
          </cell>
          <cell r="H1361">
            <v>41.197600080000008</v>
          </cell>
          <cell r="I1361">
            <v>162.36701208000002</v>
          </cell>
          <cell r="J1361">
            <v>24.355051812000003</v>
          </cell>
          <cell r="K1361">
            <v>186.72206389200002</v>
          </cell>
          <cell r="L1361">
            <v>224.06647667040002</v>
          </cell>
          <cell r="M1361">
            <v>20.36</v>
          </cell>
          <cell r="N1361"/>
          <cell r="O1361">
            <v>15.028248587570623</v>
          </cell>
        </row>
        <row r="1362">
          <cell r="A1362">
            <v>25110020</v>
          </cell>
          <cell r="B1362" t="str">
            <v>Дезинсекция свыше 101 кв.м.(за 1 кв.м)</v>
          </cell>
          <cell r="C1362">
            <v>21.6</v>
          </cell>
          <cell r="D1362">
            <v>0.3</v>
          </cell>
          <cell r="E1362">
            <v>111.71941200000001</v>
          </cell>
          <cell r="F1362">
            <v>9.4499999999999993</v>
          </cell>
          <cell r="G1362">
            <v>121.16941200000001</v>
          </cell>
          <cell r="H1362">
            <v>41.197600080000008</v>
          </cell>
          <cell r="I1362">
            <v>162.36701208000002</v>
          </cell>
          <cell r="J1362">
            <v>24.355051812000003</v>
          </cell>
          <cell r="K1362">
            <v>186.72206389200002</v>
          </cell>
          <cell r="L1362">
            <v>224.06647667040002</v>
          </cell>
          <cell r="M1362">
            <v>24.8</v>
          </cell>
          <cell r="N1362"/>
          <cell r="O1362">
            <v>14.814814814814811</v>
          </cell>
        </row>
        <row r="1363">
          <cell r="A1363">
            <v>25110022</v>
          </cell>
          <cell r="B1363" t="str">
            <v>Дезинсекция мух свыше 101 кв.м. (за 1 кв.м)</v>
          </cell>
          <cell r="C1363">
            <v>23</v>
          </cell>
          <cell r="D1363">
            <v>0.3</v>
          </cell>
          <cell r="E1363">
            <v>111.71941200000001</v>
          </cell>
          <cell r="F1363">
            <v>9.4499999999999993</v>
          </cell>
          <cell r="G1363">
            <v>121.16941200000001</v>
          </cell>
          <cell r="H1363">
            <v>41.197600080000008</v>
          </cell>
          <cell r="I1363">
            <v>162.36701208000002</v>
          </cell>
          <cell r="J1363">
            <v>24.355051812000003</v>
          </cell>
          <cell r="K1363">
            <v>186.72206389200002</v>
          </cell>
          <cell r="L1363">
            <v>224.06647667040002</v>
          </cell>
          <cell r="M1363">
            <v>26.5</v>
          </cell>
          <cell r="N1363"/>
          <cell r="O1363">
            <v>15.217391304347828</v>
          </cell>
        </row>
        <row r="1364">
          <cell r="A1364">
            <v>25110021</v>
          </cell>
          <cell r="B1364" t="str">
            <v>Дезинсекция мух до 100 кв.м. (за 1 кв.м)</v>
          </cell>
          <cell r="C1364">
            <v>27.3</v>
          </cell>
          <cell r="D1364">
            <v>0.3</v>
          </cell>
          <cell r="E1364">
            <v>111.71941200000001</v>
          </cell>
          <cell r="F1364">
            <v>9.4499999999999993</v>
          </cell>
          <cell r="G1364">
            <v>121.16941200000001</v>
          </cell>
          <cell r="H1364">
            <v>41.197600080000008</v>
          </cell>
          <cell r="I1364">
            <v>162.36701208000002</v>
          </cell>
          <cell r="J1364">
            <v>24.355051812000003</v>
          </cell>
          <cell r="K1364">
            <v>186.72206389200002</v>
          </cell>
          <cell r="L1364">
            <v>224.06647667040002</v>
          </cell>
          <cell r="M1364">
            <v>31.4</v>
          </cell>
          <cell r="N1364"/>
          <cell r="O1364">
            <v>15.018315018315009</v>
          </cell>
        </row>
        <row r="1365">
          <cell r="A1365">
            <v>25110019</v>
          </cell>
          <cell r="B1365" t="str">
            <v>Дезинсекция до 100 кв.м. (за 1 кв.м)</v>
          </cell>
          <cell r="C1365">
            <v>34.5</v>
          </cell>
          <cell r="D1365">
            <v>0.3</v>
          </cell>
          <cell r="E1365">
            <v>111.71941200000001</v>
          </cell>
          <cell r="F1365">
            <v>9.4499999999999993</v>
          </cell>
          <cell r="G1365">
            <v>121.16941200000001</v>
          </cell>
          <cell r="H1365">
            <v>41.197600080000008</v>
          </cell>
          <cell r="I1365">
            <v>162.36701208000002</v>
          </cell>
          <cell r="J1365">
            <v>24.355051812000003</v>
          </cell>
          <cell r="K1365">
            <v>186.72206389200002</v>
          </cell>
          <cell r="L1365">
            <v>224.06647667040002</v>
          </cell>
          <cell r="M1365">
            <v>39.700000000000003</v>
          </cell>
          <cell r="N1365"/>
          <cell r="O1365">
            <v>15.072463768115952</v>
          </cell>
        </row>
        <row r="1366">
          <cell r="A1366">
            <v>25102005</v>
          </cell>
          <cell r="B1366" t="str">
            <v>Дезинфекция помещений (за 1 кв.м)</v>
          </cell>
          <cell r="C1366">
            <v>39</v>
          </cell>
          <cell r="D1366">
            <v>7.0000000000000007E-2</v>
          </cell>
          <cell r="E1366">
            <v>26.0678628</v>
          </cell>
          <cell r="F1366">
            <v>13.08</v>
          </cell>
          <cell r="G1366">
            <v>39.147862799999999</v>
          </cell>
          <cell r="H1366">
            <v>13.310273352000001</v>
          </cell>
          <cell r="I1366">
            <v>52.458136152000002</v>
          </cell>
          <cell r="J1366">
            <v>7.8687204228000001</v>
          </cell>
          <cell r="K1366">
            <v>60.326856574800004</v>
          </cell>
          <cell r="L1366">
            <v>72.392227889760008</v>
          </cell>
          <cell r="M1366">
            <v>44.9</v>
          </cell>
          <cell r="N1366"/>
          <cell r="O1366">
            <v>15.128205128205124</v>
          </cell>
        </row>
        <row r="1367">
          <cell r="A1367" t="str">
            <v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v>
          </cell>
          <cell r="B1367"/>
          <cell r="C1367"/>
          <cell r="D1367"/>
          <cell r="E1367"/>
          <cell r="F1367"/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/>
          <cell r="N1367"/>
          <cell r="O1367"/>
        </row>
        <row r="1368">
          <cell r="A1368" t="str">
            <v>Профдезинфекционные работы</v>
          </cell>
          <cell r="B1368"/>
          <cell r="C1368"/>
          <cell r="D1368"/>
          <cell r="E1368"/>
          <cell r="F1368"/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/>
          <cell r="N1368"/>
          <cell r="O1368">
            <v>14.579307811169414</v>
          </cell>
        </row>
        <row r="1369">
          <cell r="A1369">
            <v>25001411</v>
          </cell>
          <cell r="B1369" t="str">
            <v>Дезинсекция мух социально-значимых объектов г. Рубцовск (1кв.м.)</v>
          </cell>
          <cell r="C1369">
            <v>3.8</v>
          </cell>
          <cell r="D1369">
            <v>7.0000000000000007E-2</v>
          </cell>
          <cell r="E1369">
            <v>26.0678628</v>
          </cell>
          <cell r="F1369">
            <v>3.88</v>
          </cell>
          <cell r="G1369">
            <v>29.947862799999999</v>
          </cell>
          <cell r="H1369">
            <v>10.182273352000001</v>
          </cell>
          <cell r="I1369">
            <v>40.130136151999999</v>
          </cell>
          <cell r="J1369">
            <v>6.0195204227999994</v>
          </cell>
          <cell r="K1369">
            <v>46.149656574799998</v>
          </cell>
          <cell r="L1369">
            <v>55.379587889759996</v>
          </cell>
          <cell r="M1369">
            <v>4.37</v>
          </cell>
          <cell r="N1369"/>
          <cell r="O1369">
            <v>15.000000000000007</v>
          </cell>
        </row>
        <row r="1370">
          <cell r="A1370">
            <v>25000127</v>
          </cell>
          <cell r="B1370" t="str">
            <v>Хлорирование канализационных очков</v>
          </cell>
          <cell r="C1370">
            <v>7.2</v>
          </cell>
          <cell r="D1370">
            <v>7.0000000000000007E-2</v>
          </cell>
          <cell r="E1370">
            <v>26.0678628</v>
          </cell>
          <cell r="F1370">
            <v>1.53</v>
          </cell>
          <cell r="G1370">
            <v>27.597862800000001</v>
          </cell>
          <cell r="H1370">
            <v>9.3832733520000016</v>
          </cell>
          <cell r="I1370">
            <v>36.981136152000005</v>
          </cell>
          <cell r="J1370">
            <v>5.5471704228000007</v>
          </cell>
          <cell r="K1370">
            <v>42.528306574800006</v>
          </cell>
          <cell r="L1370">
            <v>51.033967889760007</v>
          </cell>
          <cell r="M1370">
            <v>8.2799999999999994</v>
          </cell>
          <cell r="N1370"/>
          <cell r="O1370">
            <v>14.999999999999988</v>
          </cell>
        </row>
        <row r="1371">
          <cell r="A1371">
            <v>25000149</v>
          </cell>
          <cell r="B1371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1">
            <v>516</v>
          </cell>
          <cell r="D1371">
            <v>0.18</v>
          </cell>
          <cell r="E1371">
            <v>67.031647199999995</v>
          </cell>
          <cell r="F1371">
            <v>41.34</v>
          </cell>
          <cell r="G1371">
            <v>108.3716472</v>
          </cell>
          <cell r="H1371">
            <v>36.846360048000001</v>
          </cell>
          <cell r="I1371">
            <v>145.21800724799999</v>
          </cell>
          <cell r="J1371">
            <v>21.7827010872</v>
          </cell>
          <cell r="K1371">
            <v>167.00070833519999</v>
          </cell>
          <cell r="L1371">
            <v>200.40085000223999</v>
          </cell>
          <cell r="M1371">
            <v>591</v>
          </cell>
          <cell r="N1371"/>
          <cell r="O1371">
            <v>14.534883720930234</v>
          </cell>
        </row>
        <row r="1372">
          <cell r="A1372" t="str">
            <v>Отдел эпидемиологии</v>
          </cell>
          <cell r="B1372"/>
          <cell r="C1372"/>
          <cell r="D1372"/>
          <cell r="E1372"/>
          <cell r="F1372"/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/>
          <cell r="N1372"/>
          <cell r="O1372"/>
        </row>
        <row r="1373">
          <cell r="A1373">
            <v>21160002</v>
          </cell>
          <cell r="B1373" t="str">
            <v>Камерная обработка дезинфекционной камерой  ВФС 3\1,8</v>
          </cell>
          <cell r="C1373">
            <v>33</v>
          </cell>
          <cell r="D1373">
            <v>1.5</v>
          </cell>
          <cell r="E1373">
            <v>558.59705999999994</v>
          </cell>
          <cell r="F1373">
            <v>0</v>
          </cell>
          <cell r="G1373">
            <v>558.59705999999994</v>
          </cell>
          <cell r="H1373">
            <v>189.92300040000001</v>
          </cell>
          <cell r="I1373">
            <v>748.52006039999992</v>
          </cell>
          <cell r="J1373">
            <v>112.27800905999999</v>
          </cell>
          <cell r="K1373">
            <v>860.79806945999985</v>
          </cell>
          <cell r="L1373">
            <v>1032.9576833519998</v>
          </cell>
          <cell r="M1373">
            <v>37.5</v>
          </cell>
          <cell r="N1373"/>
          <cell r="O1373">
            <v>13.636363636363635</v>
          </cell>
        </row>
        <row r="1374">
          <cell r="A1374">
            <v>21000033</v>
          </cell>
          <cell r="B1374" t="str">
            <v>Обработка педикулеза (длинный волос)</v>
          </cell>
          <cell r="C1374">
            <v>636</v>
          </cell>
          <cell r="D1374">
            <v>0.96</v>
          </cell>
          <cell r="E1374">
            <v>357.50211839999997</v>
          </cell>
          <cell r="F1374">
            <v>17.399999999999999</v>
          </cell>
          <cell r="G1374">
            <v>374.90211839999995</v>
          </cell>
          <cell r="H1374">
            <v>127.46672025599999</v>
          </cell>
          <cell r="I1374">
            <v>502.36883865599992</v>
          </cell>
          <cell r="J1374">
            <v>75.355325798399988</v>
          </cell>
          <cell r="K1374">
            <v>577.7241644543999</v>
          </cell>
          <cell r="L1374">
            <v>693.2689973452799</v>
          </cell>
          <cell r="M1374">
            <v>729</v>
          </cell>
          <cell r="N1374"/>
          <cell r="O1374">
            <v>14.622641509433961</v>
          </cell>
        </row>
        <row r="1375">
          <cell r="A1375">
            <v>21000034</v>
          </cell>
          <cell r="B1375" t="str">
            <v>Обработка педикулеза (средний волос)</v>
          </cell>
          <cell r="C1375">
            <v>600</v>
          </cell>
          <cell r="D1375">
            <v>0.92</v>
          </cell>
          <cell r="E1375">
            <v>342.60619680000002</v>
          </cell>
          <cell r="F1375">
            <v>10.6</v>
          </cell>
          <cell r="G1375">
            <v>353.20619680000004</v>
          </cell>
          <cell r="H1375">
            <v>120.09010691200002</v>
          </cell>
          <cell r="I1375">
            <v>473.29630371200005</v>
          </cell>
          <cell r="J1375">
            <v>70.994445556800002</v>
          </cell>
          <cell r="K1375">
            <v>544.29074926880003</v>
          </cell>
          <cell r="L1375">
            <v>653.14889912256001</v>
          </cell>
          <cell r="M1375">
            <v>690</v>
          </cell>
          <cell r="N1375"/>
          <cell r="O1375">
            <v>15</v>
          </cell>
        </row>
        <row r="1376">
          <cell r="A1376">
            <v>21000035</v>
          </cell>
          <cell r="B1376" t="str">
            <v>Санитарная обработка людей (1 чел.)</v>
          </cell>
          <cell r="C1376">
            <v>453</v>
          </cell>
          <cell r="D1376">
            <v>0.75</v>
          </cell>
          <cell r="E1376">
            <v>279.29852999999997</v>
          </cell>
          <cell r="F1376">
            <v>1.6</v>
          </cell>
          <cell r="G1376">
            <v>280.89852999999999</v>
          </cell>
          <cell r="H1376">
            <v>95.5055002</v>
          </cell>
          <cell r="I1376">
            <v>376.40403019999997</v>
          </cell>
          <cell r="J1376">
            <v>56.460604529999991</v>
          </cell>
          <cell r="K1376">
            <v>432.86463472999998</v>
          </cell>
          <cell r="L1376">
            <v>519.43756167599997</v>
          </cell>
          <cell r="M1376">
            <v>519</v>
          </cell>
          <cell r="N1376"/>
          <cell r="O1376">
            <v>14.569536423841059</v>
          </cell>
        </row>
        <row r="1377">
          <cell r="A1377">
            <v>21000039</v>
          </cell>
          <cell r="B1377" t="str">
            <v>Забор крови из вены</v>
          </cell>
          <cell r="C1377">
            <v>195</v>
          </cell>
          <cell r="D1377">
            <v>0.5</v>
          </cell>
          <cell r="E1377">
            <v>186.19901999999999</v>
          </cell>
          <cell r="F1377">
            <v>0</v>
          </cell>
          <cell r="G1377">
            <v>186.19901999999999</v>
          </cell>
          <cell r="H1377">
            <v>63.3076668</v>
          </cell>
          <cell r="I1377">
            <v>249.50668679999998</v>
          </cell>
          <cell r="J1377">
            <v>37.426003019999996</v>
          </cell>
          <cell r="K1377">
            <v>286.93268981999995</v>
          </cell>
          <cell r="L1377">
            <v>344.31922778399991</v>
          </cell>
          <cell r="M1377">
            <v>222</v>
          </cell>
          <cell r="N1377"/>
          <cell r="O1377">
            <v>13.846153846153847</v>
          </cell>
        </row>
        <row r="1378">
          <cell r="A1378" t="str">
            <v xml:space="preserve">Микробиологическая лаборатория </v>
          </cell>
          <cell r="B1378"/>
          <cell r="C1378"/>
          <cell r="D1378"/>
          <cell r="E1378"/>
          <cell r="F1378"/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/>
          <cell r="N1378"/>
          <cell r="O1378"/>
        </row>
        <row r="1379">
          <cell r="A1379">
            <v>30160827</v>
          </cell>
          <cell r="B1379" t="str">
            <v>Соскоб с глицерином по Торгушину</v>
          </cell>
          <cell r="C1379">
            <v>123</v>
          </cell>
          <cell r="D1379">
            <v>0.2</v>
          </cell>
          <cell r="E1379">
            <v>74.479607999999999</v>
          </cell>
          <cell r="F1379">
            <v>0</v>
          </cell>
          <cell r="G1379">
            <v>74.479607999999999</v>
          </cell>
          <cell r="H1379">
            <v>25.32306672</v>
          </cell>
          <cell r="I1379">
            <v>99.802674719999999</v>
          </cell>
          <cell r="J1379">
            <v>14.970401207999998</v>
          </cell>
          <cell r="K1379">
            <v>114.773075928</v>
          </cell>
          <cell r="L1379">
            <v>137.7276911136</v>
          </cell>
          <cell r="M1379">
            <v>141</v>
          </cell>
          <cell r="N1379"/>
          <cell r="O1379">
            <v>14.634146341463413</v>
          </cell>
        </row>
        <row r="1380">
          <cell r="A1380">
            <v>10000187</v>
          </cell>
          <cell r="B1380" t="str">
            <v>Определение в кале антигена норовируса методом ИФА</v>
          </cell>
          <cell r="C1380">
            <v>516</v>
          </cell>
          <cell r="D1380">
            <v>1</v>
          </cell>
          <cell r="E1380">
            <v>372.39803999999998</v>
          </cell>
          <cell r="F1380">
            <v>12.4</v>
          </cell>
          <cell r="G1380">
            <v>384.79803999999996</v>
          </cell>
          <cell r="H1380">
            <v>130.83133359999999</v>
          </cell>
          <cell r="I1380">
            <v>515.62937360000001</v>
          </cell>
          <cell r="J1380">
            <v>77.344406039999996</v>
          </cell>
          <cell r="K1380">
            <v>592.97377963999998</v>
          </cell>
          <cell r="L1380">
            <v>711.5685355679999</v>
          </cell>
          <cell r="M1380">
            <v>591</v>
          </cell>
          <cell r="N1380"/>
          <cell r="O1380">
            <v>14.534883720930234</v>
          </cell>
        </row>
        <row r="1381">
          <cell r="A1381">
            <v>10000188</v>
          </cell>
          <cell r="B1381" t="str">
            <v>Определение в кале антигена астровируса методом ИФА</v>
          </cell>
          <cell r="C1381">
            <v>972</v>
          </cell>
          <cell r="D1381">
            <v>1</v>
          </cell>
          <cell r="E1381">
            <v>372.39803999999998</v>
          </cell>
          <cell r="F1381">
            <v>16.399999999999999</v>
          </cell>
          <cell r="G1381">
            <v>388.79803999999996</v>
          </cell>
          <cell r="H1381">
            <v>132.19133360000001</v>
          </cell>
          <cell r="I1381">
            <v>520.98937359999991</v>
          </cell>
          <cell r="J1381">
            <v>78.148406039999983</v>
          </cell>
          <cell r="K1381">
            <v>599.13777963999985</v>
          </cell>
          <cell r="L1381">
            <v>718.96533556799977</v>
          </cell>
          <cell r="M1381">
            <v>1116</v>
          </cell>
          <cell r="N1381"/>
          <cell r="O1381">
            <v>14.814814814814813</v>
          </cell>
        </row>
        <row r="1382">
          <cell r="A1382">
            <v>10000189</v>
          </cell>
          <cell r="B1382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v>
          </cell>
          <cell r="C1382">
            <v>1179</v>
          </cell>
          <cell r="D1382">
            <v>1</v>
          </cell>
          <cell r="E1382">
            <v>372.39803999999998</v>
          </cell>
          <cell r="F1382">
            <v>151.16</v>
          </cell>
          <cell r="G1382">
            <v>523.55804000000001</v>
          </cell>
          <cell r="H1382">
            <v>178.0097336</v>
          </cell>
          <cell r="I1382">
            <v>701.56777360000001</v>
          </cell>
          <cell r="J1382">
            <v>105.23516604</v>
          </cell>
          <cell r="K1382">
            <v>806.80293963999998</v>
          </cell>
          <cell r="L1382">
            <v>968.16352756799995</v>
          </cell>
          <cell r="M1382">
            <v>1353</v>
          </cell>
          <cell r="N1382"/>
          <cell r="O1382">
            <v>14.758269720101779</v>
          </cell>
        </row>
        <row r="1383">
          <cell r="A1383" t="str">
            <v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v>
          </cell>
          <cell r="B1383"/>
          <cell r="C1383"/>
          <cell r="D1383"/>
          <cell r="E1383"/>
          <cell r="F1383"/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/>
          <cell r="N1383"/>
          <cell r="O1383"/>
        </row>
        <row r="1384">
          <cell r="A1384" t="str">
            <v xml:space="preserve">Лаборатория  физико-химических методов исследования  </v>
          </cell>
          <cell r="B1384"/>
          <cell r="C1384"/>
          <cell r="D1384"/>
          <cell r="E1384"/>
          <cell r="F1384"/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/>
          <cell r="N1384"/>
          <cell r="O1384">
            <v>14.338499786174204</v>
          </cell>
        </row>
        <row r="1385">
          <cell r="A1385">
            <v>60000019</v>
          </cell>
          <cell r="B1385" t="str">
            <v>Исследование почвы на нитраты</v>
          </cell>
          <cell r="C1385">
            <v>468</v>
          </cell>
          <cell r="D1385">
            <v>0.8</v>
          </cell>
          <cell r="E1385">
            <v>297.918432</v>
          </cell>
          <cell r="F1385">
            <v>42.85</v>
          </cell>
          <cell r="G1385">
            <v>340.76843200000002</v>
          </cell>
          <cell r="H1385">
            <v>115.86126688000002</v>
          </cell>
          <cell r="I1385">
            <v>456.62969888000003</v>
          </cell>
          <cell r="J1385">
            <v>68.494454832000002</v>
          </cell>
          <cell r="K1385">
            <v>525.12415371200007</v>
          </cell>
          <cell r="L1385">
            <v>630.14898445440008</v>
          </cell>
          <cell r="M1385">
            <v>537</v>
          </cell>
          <cell r="N1385"/>
          <cell r="O1385">
            <v>14.743589743589745</v>
          </cell>
        </row>
        <row r="1386">
          <cell r="A1386">
            <v>60001305</v>
          </cell>
          <cell r="B1386" t="str">
            <v>Определение доброкачественности ядра в крупах</v>
          </cell>
          <cell r="C1386">
            <v>600</v>
          </cell>
          <cell r="D1386">
            <v>2</v>
          </cell>
          <cell r="E1386">
            <v>744.79607999999996</v>
          </cell>
          <cell r="F1386">
            <v>0</v>
          </cell>
          <cell r="G1386">
            <v>744.79607999999996</v>
          </cell>
          <cell r="H1386">
            <v>253.2306672</v>
          </cell>
          <cell r="I1386">
            <v>998.02674719999993</v>
          </cell>
          <cell r="J1386">
            <v>149.70401207999998</v>
          </cell>
          <cell r="K1386">
            <v>1147.7307592799998</v>
          </cell>
          <cell r="L1386">
            <v>1377.2769111359996</v>
          </cell>
          <cell r="M1386">
            <v>690</v>
          </cell>
          <cell r="N1386"/>
          <cell r="O1386">
            <v>15</v>
          </cell>
        </row>
        <row r="1387">
          <cell r="A1387">
            <v>60001306</v>
          </cell>
          <cell r="B1387" t="str">
            <v>Определение сорной примеси в крупах и пищевых продуктах</v>
          </cell>
          <cell r="C1387">
            <v>297</v>
          </cell>
          <cell r="D1387">
            <v>1</v>
          </cell>
          <cell r="E1387">
            <v>372.39803999999998</v>
          </cell>
          <cell r="F1387">
            <v>0</v>
          </cell>
          <cell r="G1387">
            <v>372.39803999999998</v>
          </cell>
          <cell r="H1387">
            <v>126.6153336</v>
          </cell>
          <cell r="I1387">
            <v>499.01337359999997</v>
          </cell>
          <cell r="J1387">
            <v>74.852006039999992</v>
          </cell>
          <cell r="K1387">
            <v>573.8653796399999</v>
          </cell>
          <cell r="L1387">
            <v>688.63845556799981</v>
          </cell>
          <cell r="M1387">
            <v>339</v>
          </cell>
          <cell r="N1387"/>
          <cell r="O1387">
            <v>14.14141414141414</v>
          </cell>
        </row>
        <row r="1388">
          <cell r="A1388" t="str">
            <v>Отделение профилактической дезинфекции</v>
          </cell>
          <cell r="B1388"/>
          <cell r="C1388"/>
          <cell r="D1388"/>
          <cell r="E1388"/>
          <cell r="F1388"/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/>
          <cell r="N1388"/>
          <cell r="O1388"/>
        </row>
        <row r="1389">
          <cell r="A1389" t="str">
            <v>25 000 072</v>
          </cell>
          <cell r="B1389" t="str">
            <v>Дезинсекция бытовых насекомых</v>
          </cell>
          <cell r="C1389">
            <v>4.5</v>
          </cell>
          <cell r="D1389">
            <v>7.0000000000000007E-2</v>
          </cell>
          <cell r="E1389">
            <v>26.0678628</v>
          </cell>
          <cell r="F1389">
            <v>27.87</v>
          </cell>
          <cell r="G1389">
            <v>53.937862800000005</v>
          </cell>
          <cell r="H1389">
            <v>18.338873352000004</v>
          </cell>
          <cell r="I1389">
            <v>72.276736152000012</v>
          </cell>
          <cell r="J1389">
            <v>10.841510422800001</v>
          </cell>
          <cell r="K1389">
            <v>83.118246574800011</v>
          </cell>
          <cell r="L1389">
            <v>99.741895889760016</v>
          </cell>
          <cell r="M1389">
            <v>5.18</v>
          </cell>
          <cell r="N1389"/>
          <cell r="O1389">
            <v>15.111111111111105</v>
          </cell>
        </row>
        <row r="1390">
          <cell r="A1390" t="str">
            <v>25 000 206</v>
          </cell>
          <cell r="B1390" t="str">
            <v>Ежемесячная комплексная обработка объектов площадью до 50 кв.м., принадлежащих субъектам малого предпринимательства</v>
          </cell>
          <cell r="C1390">
            <v>516</v>
          </cell>
          <cell r="D1390">
            <v>0.18</v>
          </cell>
          <cell r="E1390">
            <v>67.031647199999995</v>
          </cell>
          <cell r="F1390">
            <v>41.34</v>
          </cell>
          <cell r="G1390">
            <v>108.3716472</v>
          </cell>
          <cell r="H1390">
            <v>36.846360048000001</v>
          </cell>
          <cell r="I1390">
            <v>145.21800724799999</v>
          </cell>
          <cell r="J1390">
            <v>21.7827010872</v>
          </cell>
          <cell r="K1390">
            <v>167.00070833519999</v>
          </cell>
          <cell r="L1390">
            <v>200.40085000223999</v>
          </cell>
          <cell r="M1390">
            <v>591</v>
          </cell>
          <cell r="N1390"/>
          <cell r="O1390">
            <v>14.534883720930234</v>
          </cell>
        </row>
        <row r="1391">
          <cell r="A1391" t="str">
            <v>Санитарно-гигиенический отдел</v>
          </cell>
          <cell r="B1391"/>
          <cell r="C1391"/>
          <cell r="D1391"/>
          <cell r="E1391"/>
          <cell r="F1391"/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/>
          <cell r="N1391"/>
          <cell r="O1391"/>
        </row>
        <row r="1392">
          <cell r="A1392">
            <v>22000059</v>
          </cell>
          <cell r="B1392" t="str">
            <v>Предрейсовый/послерейсовый медицинский осмотр водителей, г. Бийск</v>
          </cell>
          <cell r="C1392">
            <v>96</v>
          </cell>
          <cell r="D1392">
            <v>7.0000000000000007E-2</v>
          </cell>
          <cell r="E1392">
            <v>26.0678628</v>
          </cell>
          <cell r="F1392">
            <v>23.61</v>
          </cell>
          <cell r="G1392">
            <v>49.6778628</v>
          </cell>
          <cell r="H1392">
            <v>16.890473352000001</v>
          </cell>
          <cell r="I1392">
            <v>66.568336152000001</v>
          </cell>
          <cell r="J1392">
            <v>9.9852504228000001</v>
          </cell>
          <cell r="K1392">
            <v>76.553586574799994</v>
          </cell>
          <cell r="L1392">
            <v>91.864303889759995</v>
          </cell>
          <cell r="M1392">
            <v>108</v>
          </cell>
          <cell r="N1392"/>
          <cell r="O1392">
            <v>12.5</v>
          </cell>
        </row>
        <row r="1393">
          <cell r="A1393" t="str">
            <v>Филиал ФБУЗ "Центр гигиены и эпидемиологии в Алтайском крае в городах Славгород и Яровом, Бурлинском, Немецком и Хабарском районах</v>
          </cell>
          <cell r="B1393"/>
          <cell r="C1393"/>
          <cell r="D1393"/>
          <cell r="E1393"/>
          <cell r="F1393"/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/>
          <cell r="N1393"/>
          <cell r="O1393">
            <v>14.610665036366683</v>
          </cell>
        </row>
        <row r="1394">
          <cell r="A1394">
            <v>60000031</v>
          </cell>
          <cell r="B1394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394">
            <v>1200</v>
          </cell>
          <cell r="D1394">
            <v>2.14</v>
          </cell>
          <cell r="E1394">
            <v>796.93180560000008</v>
          </cell>
          <cell r="F1394">
            <v>153.24</v>
          </cell>
          <cell r="G1394">
            <v>950.17180560000008</v>
          </cell>
          <cell r="H1394">
            <v>323.05841390400008</v>
          </cell>
          <cell r="I1394">
            <v>1273.2302195040002</v>
          </cell>
          <cell r="J1394">
            <v>190.98453292560001</v>
          </cell>
          <cell r="K1394">
            <v>1464.2147524296001</v>
          </cell>
          <cell r="L1394">
            <v>1757.0577029155202</v>
          </cell>
          <cell r="M1394">
            <v>1380</v>
          </cell>
          <cell r="N1394"/>
          <cell r="O1394">
            <v>15</v>
          </cell>
        </row>
        <row r="1395">
          <cell r="A1395">
            <v>60000032</v>
          </cell>
          <cell r="B1395" t="str">
            <v>Определение меди, цинка, свинца, кадмия вольтамперометрическим методом в продуктах питания</v>
          </cell>
          <cell r="C1395">
            <v>516</v>
          </cell>
          <cell r="D1395">
            <v>1.5</v>
          </cell>
          <cell r="E1395">
            <v>558.59705999999994</v>
          </cell>
          <cell r="F1395">
            <v>3.16</v>
          </cell>
          <cell r="G1395">
            <v>561.75705999999991</v>
          </cell>
          <cell r="H1395">
            <v>190.99740039999998</v>
          </cell>
          <cell r="I1395">
            <v>752.75446039999986</v>
          </cell>
          <cell r="J1395">
            <v>112.91316905999997</v>
          </cell>
          <cell r="K1395">
            <v>865.66762945999983</v>
          </cell>
          <cell r="L1395">
            <v>1038.8011553519998</v>
          </cell>
          <cell r="M1395">
            <v>591</v>
          </cell>
          <cell r="N1395"/>
          <cell r="O1395">
            <v>14.534883720930234</v>
          </cell>
        </row>
        <row r="1396">
          <cell r="A1396">
            <v>60000033</v>
          </cell>
          <cell r="B1396" t="str">
            <v>Определение мышьяка вольтамперометрическим методом в продуктах питания</v>
          </cell>
          <cell r="C1396">
            <v>516</v>
          </cell>
          <cell r="D1396">
            <v>1</v>
          </cell>
          <cell r="E1396">
            <v>372.39803999999998</v>
          </cell>
          <cell r="F1396">
            <v>12.87</v>
          </cell>
          <cell r="G1396">
            <v>385.26803999999998</v>
          </cell>
          <cell r="H1396">
            <v>130.99113360000001</v>
          </cell>
          <cell r="I1396">
            <v>516.25917359999994</v>
          </cell>
          <cell r="J1396">
            <v>77.438876039999982</v>
          </cell>
          <cell r="K1396">
            <v>593.69804963999991</v>
          </cell>
          <cell r="L1396">
            <v>712.43765956799984</v>
          </cell>
          <cell r="M1396">
            <v>591</v>
          </cell>
          <cell r="N1396"/>
          <cell r="O1396">
            <v>14.534883720930234</v>
          </cell>
        </row>
        <row r="1397">
          <cell r="A1397">
            <v>60001108</v>
          </cell>
          <cell r="B1397" t="str">
            <v>Определение  массовой доли клетчатки в жмыхе, в мясокостной муке, комбикормах</v>
          </cell>
          <cell r="C1397">
            <v>363</v>
          </cell>
          <cell r="D1397">
            <v>1</v>
          </cell>
          <cell r="E1397">
            <v>372.39803999999998</v>
          </cell>
          <cell r="F1397">
            <v>3.7000000000000002E-3</v>
          </cell>
          <cell r="G1397">
            <v>372.40173999999996</v>
          </cell>
          <cell r="H1397">
            <v>126.61659159999999</v>
          </cell>
          <cell r="I1397">
            <v>499.01833159999995</v>
          </cell>
          <cell r="J1397">
            <v>74.852749739999993</v>
          </cell>
          <cell r="K1397">
            <v>573.87108133999993</v>
          </cell>
          <cell r="L1397">
            <v>688.64529760799985</v>
          </cell>
          <cell r="M1397">
            <v>417</v>
          </cell>
          <cell r="N1397"/>
          <cell r="O1397">
            <v>14.87603305785124</v>
          </cell>
        </row>
        <row r="1398">
          <cell r="A1398">
            <v>60001009</v>
          </cell>
          <cell r="B1398" t="str">
            <v>Определение масличности семян</v>
          </cell>
          <cell r="C1398">
            <v>1461</v>
          </cell>
          <cell r="D1398">
            <v>1</v>
          </cell>
          <cell r="E1398">
            <v>372.39803999999998</v>
          </cell>
          <cell r="F1398">
            <v>0.32</v>
          </cell>
          <cell r="G1398">
            <v>372.71803999999997</v>
          </cell>
          <cell r="H1398">
            <v>126.7241336</v>
          </cell>
          <cell r="I1398">
            <v>499.44217359999999</v>
          </cell>
          <cell r="J1398">
            <v>74.916326040000001</v>
          </cell>
          <cell r="K1398">
            <v>574.35849963999999</v>
          </cell>
          <cell r="L1398">
            <v>689.23019956799999</v>
          </cell>
          <cell r="M1398">
            <v>1680</v>
          </cell>
          <cell r="N1398"/>
          <cell r="O1398">
            <v>14.989733059548255</v>
          </cell>
        </row>
        <row r="1399">
          <cell r="A1399">
            <v>60001016</v>
          </cell>
          <cell r="B1399" t="str">
            <v>Определение способности прорастания  зерновых культур</v>
          </cell>
          <cell r="C1399">
            <v>336</v>
          </cell>
          <cell r="D1399">
            <v>1.5</v>
          </cell>
          <cell r="E1399">
            <v>558.59705999999994</v>
          </cell>
          <cell r="F1399">
            <v>2.83</v>
          </cell>
          <cell r="G1399">
            <v>561.42705999999998</v>
          </cell>
          <cell r="H1399">
            <v>190.8852004</v>
          </cell>
          <cell r="I1399">
            <v>752.31226040000001</v>
          </cell>
          <cell r="J1399">
            <v>112.84683905999999</v>
          </cell>
          <cell r="K1399">
            <v>865.15909945999999</v>
          </cell>
          <cell r="L1399">
            <v>1038.190919352</v>
          </cell>
          <cell r="M1399">
            <v>384</v>
          </cell>
          <cell r="N1399"/>
          <cell r="O1399">
            <v>14.285714285714285</v>
          </cell>
        </row>
        <row r="1400">
          <cell r="A1400">
            <v>60001021</v>
          </cell>
          <cell r="B1400" t="str">
            <v>Определение жизнеспособности зерновых культур</v>
          </cell>
          <cell r="C1400">
            <v>336</v>
          </cell>
          <cell r="D1400">
            <v>1.5</v>
          </cell>
          <cell r="E1400">
            <v>558.59705999999994</v>
          </cell>
          <cell r="F1400">
            <v>2.83</v>
          </cell>
          <cell r="G1400">
            <v>561.42705999999998</v>
          </cell>
          <cell r="H1400">
            <v>190.8852004</v>
          </cell>
          <cell r="I1400">
            <v>752.31226040000001</v>
          </cell>
          <cell r="J1400">
            <v>112.84683905999999</v>
          </cell>
          <cell r="K1400">
            <v>865.15909945999999</v>
          </cell>
          <cell r="L1400">
            <v>1038.190919352</v>
          </cell>
          <cell r="M1400">
            <v>384</v>
          </cell>
          <cell r="N1400"/>
          <cell r="O1400">
            <v>14.285714285714285</v>
          </cell>
        </row>
        <row r="1401">
          <cell r="A1401">
            <v>60000007</v>
          </cell>
          <cell r="B1401" t="str">
            <v>Определение массовой доли кальций-ион в соли</v>
          </cell>
          <cell r="C1401">
            <v>495</v>
          </cell>
          <cell r="D1401">
            <v>1.5</v>
          </cell>
          <cell r="E1401">
            <v>558.59705999999994</v>
          </cell>
          <cell r="F1401">
            <v>0</v>
          </cell>
          <cell r="G1401">
            <v>558.59705999999994</v>
          </cell>
          <cell r="H1401">
            <v>189.92300040000001</v>
          </cell>
          <cell r="I1401">
            <v>748.52006039999992</v>
          </cell>
          <cell r="J1401">
            <v>112.27800905999999</v>
          </cell>
          <cell r="K1401">
            <v>860.79806945999985</v>
          </cell>
          <cell r="L1401">
            <v>1032.9576833519998</v>
          </cell>
          <cell r="M1401">
            <v>567</v>
          </cell>
          <cell r="N1401"/>
          <cell r="O1401">
            <v>14.545454545454545</v>
          </cell>
        </row>
        <row r="1402">
          <cell r="A1402">
            <v>60000008</v>
          </cell>
          <cell r="B1402" t="str">
            <v>Определение массовой доли магний-ион в соли</v>
          </cell>
          <cell r="C1402">
            <v>495</v>
          </cell>
          <cell r="D1402">
            <v>1.5</v>
          </cell>
          <cell r="E1402">
            <v>558.59705999999994</v>
          </cell>
          <cell r="F1402">
            <v>0</v>
          </cell>
          <cell r="G1402">
            <v>558.59705999999994</v>
          </cell>
          <cell r="H1402">
            <v>189.92300040000001</v>
          </cell>
          <cell r="I1402">
            <v>748.52006039999992</v>
          </cell>
          <cell r="J1402">
            <v>112.27800905999999</v>
          </cell>
          <cell r="K1402">
            <v>860.79806945999985</v>
          </cell>
          <cell r="L1402">
            <v>1032.9576833519998</v>
          </cell>
          <cell r="M1402">
            <v>567</v>
          </cell>
          <cell r="N1402"/>
          <cell r="O1402">
            <v>14.545454545454545</v>
          </cell>
        </row>
        <row r="1403">
          <cell r="A1403">
            <v>60000009</v>
          </cell>
          <cell r="B1403" t="str">
            <v>Исследование массовой доли сульфат-ион в соли</v>
          </cell>
          <cell r="C1403">
            <v>1344</v>
          </cell>
          <cell r="D1403">
            <v>4</v>
          </cell>
          <cell r="E1403">
            <v>1489.5921599999999</v>
          </cell>
          <cell r="F1403">
            <v>0</v>
          </cell>
          <cell r="G1403">
            <v>1489.5921599999999</v>
          </cell>
          <cell r="H1403">
            <v>506.4613344</v>
          </cell>
          <cell r="I1403">
            <v>1996.0534943999999</v>
          </cell>
          <cell r="J1403">
            <v>299.40802415999997</v>
          </cell>
          <cell r="K1403">
            <v>2295.4615185599996</v>
          </cell>
          <cell r="L1403">
            <v>2754.5538222719993</v>
          </cell>
          <cell r="M1403">
            <v>1545</v>
          </cell>
          <cell r="N1403"/>
          <cell r="O1403">
            <v>14.955357142857142</v>
          </cell>
        </row>
        <row r="1404">
          <cell r="A1404">
            <v>60000011</v>
          </cell>
          <cell r="B1404" t="str">
            <v>Определение массовой доли хлористого натрия в соли</v>
          </cell>
          <cell r="C1404">
            <v>495</v>
          </cell>
          <cell r="D1404">
            <v>1.5</v>
          </cell>
          <cell r="E1404">
            <v>558.59705999999994</v>
          </cell>
          <cell r="F1404">
            <v>0</v>
          </cell>
          <cell r="G1404">
            <v>558.59705999999994</v>
          </cell>
          <cell r="H1404">
            <v>189.92300040000001</v>
          </cell>
          <cell r="I1404">
            <v>748.52006039999992</v>
          </cell>
          <cell r="J1404">
            <v>112.27800905999999</v>
          </cell>
          <cell r="K1404">
            <v>860.79806945999985</v>
          </cell>
          <cell r="L1404">
            <v>1032.9576833519998</v>
          </cell>
          <cell r="M1404">
            <v>567</v>
          </cell>
          <cell r="N1404"/>
          <cell r="O1404">
            <v>14.545454545454545</v>
          </cell>
        </row>
        <row r="1405">
          <cell r="A1405">
            <v>60000124</v>
          </cell>
          <cell r="B1405" t="str">
            <v>Массовая доля нерастворимого остатка в соли</v>
          </cell>
          <cell r="C1405">
            <v>189</v>
          </cell>
          <cell r="D1405">
            <v>0.5</v>
          </cell>
          <cell r="E1405">
            <v>186.19901999999999</v>
          </cell>
          <cell r="F1405">
            <v>8.24</v>
          </cell>
          <cell r="G1405">
            <v>194.43902</v>
          </cell>
          <cell r="H1405">
            <v>66.1092668</v>
          </cell>
          <cell r="I1405">
            <v>260.54828680000003</v>
          </cell>
          <cell r="J1405">
            <v>39.08224302</v>
          </cell>
          <cell r="K1405">
            <v>299.63052982000005</v>
          </cell>
          <cell r="L1405">
            <v>359.55663578400004</v>
          </cell>
          <cell r="M1405">
            <v>216</v>
          </cell>
          <cell r="N1405"/>
          <cell r="O1405">
            <v>14.285714285714285</v>
          </cell>
        </row>
        <row r="1406">
          <cell r="A1406">
            <v>60000125</v>
          </cell>
          <cell r="B1406" t="str">
            <v>Массовая доля хлор-иона в соли</v>
          </cell>
          <cell r="C1406">
            <v>324</v>
          </cell>
          <cell r="D1406">
            <v>1</v>
          </cell>
          <cell r="E1406">
            <v>372.39803999999998</v>
          </cell>
          <cell r="F1406">
            <v>1.67</v>
          </cell>
          <cell r="G1406">
            <v>374.06804</v>
          </cell>
          <cell r="H1406">
            <v>127.18313360000001</v>
          </cell>
          <cell r="I1406">
            <v>501.25117360000002</v>
          </cell>
          <cell r="J1406">
            <v>75.187676039999999</v>
          </cell>
          <cell r="K1406">
            <v>576.43884964000006</v>
          </cell>
          <cell r="L1406">
            <v>691.72661956800005</v>
          </cell>
          <cell r="M1406">
            <v>372</v>
          </cell>
          <cell r="N1406"/>
          <cell r="O1406">
            <v>14.814814814814813</v>
          </cell>
        </row>
        <row r="1407">
          <cell r="A1407">
            <v>60000126</v>
          </cell>
          <cell r="B1407" t="str">
            <v>Массовая доля сорной примеси в масляничных культурах</v>
          </cell>
          <cell r="C1407">
            <v>168</v>
          </cell>
          <cell r="D1407">
            <v>0.5</v>
          </cell>
          <cell r="E1407">
            <v>186.19901999999999</v>
          </cell>
          <cell r="F1407">
            <v>0</v>
          </cell>
          <cell r="G1407">
            <v>186.19901999999999</v>
          </cell>
          <cell r="H1407">
            <v>63.3076668</v>
          </cell>
          <cell r="I1407">
            <v>249.50668679999998</v>
          </cell>
          <cell r="J1407">
            <v>37.426003019999996</v>
          </cell>
          <cell r="K1407">
            <v>286.93268981999995</v>
          </cell>
          <cell r="L1407">
            <v>344.31922778399991</v>
          </cell>
          <cell r="M1407">
            <v>192</v>
          </cell>
          <cell r="N1407"/>
          <cell r="O1407">
            <v>14.285714285714285</v>
          </cell>
        </row>
        <row r="1408">
          <cell r="A1408">
            <v>60000127</v>
          </cell>
          <cell r="B1408" t="str">
            <v>Лузжистость в масляничных культурах</v>
          </cell>
          <cell r="C1408">
            <v>168</v>
          </cell>
          <cell r="D1408">
            <v>0.5</v>
          </cell>
          <cell r="E1408">
            <v>186.19901999999999</v>
          </cell>
          <cell r="F1408">
            <v>0</v>
          </cell>
          <cell r="G1408">
            <v>186.19901999999999</v>
          </cell>
          <cell r="H1408">
            <v>63.3076668</v>
          </cell>
          <cell r="I1408">
            <v>249.50668679999998</v>
          </cell>
          <cell r="J1408">
            <v>37.426003019999996</v>
          </cell>
          <cell r="K1408">
            <v>286.93268981999995</v>
          </cell>
          <cell r="L1408">
            <v>344.31922778399991</v>
          </cell>
          <cell r="M1408">
            <v>192</v>
          </cell>
          <cell r="N1408"/>
          <cell r="O1408">
            <v>14.285714285714285</v>
          </cell>
        </row>
        <row r="1409">
          <cell r="A1409">
            <v>60000128</v>
          </cell>
          <cell r="B1409" t="str">
            <v>Анизидиновое число в растительных маслах</v>
          </cell>
          <cell r="C1409">
            <v>360</v>
          </cell>
          <cell r="D1409">
            <v>1</v>
          </cell>
          <cell r="E1409">
            <v>372.39803999999998</v>
          </cell>
          <cell r="F1409">
            <v>12.05</v>
          </cell>
          <cell r="G1409">
            <v>384.44803999999999</v>
          </cell>
          <cell r="H1409">
            <v>130.71233359999999</v>
          </cell>
          <cell r="I1409">
            <v>515.16037359999996</v>
          </cell>
          <cell r="J1409">
            <v>77.274056039999991</v>
          </cell>
          <cell r="K1409">
            <v>592.43442963999996</v>
          </cell>
          <cell r="L1409">
            <v>710.92131556799995</v>
          </cell>
          <cell r="M1409">
            <v>414</v>
          </cell>
          <cell r="N1409"/>
          <cell r="O1409">
            <v>15</v>
          </cell>
        </row>
        <row r="1410">
          <cell r="A1410" t="str">
            <v>Управление качеством</v>
          </cell>
          <cell r="B1410"/>
          <cell r="C1410"/>
          <cell r="D1410"/>
          <cell r="E1410"/>
          <cell r="F1410"/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/>
          <cell r="N1410"/>
          <cell r="O1410">
            <v>14.994318811371151</v>
          </cell>
        </row>
        <row r="1411">
          <cell r="A1411" t="str">
            <v>13 000 001</v>
          </cell>
          <cell r="B1411" t="str">
            <v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v>
          </cell>
          <cell r="C1411">
            <v>27294</v>
          </cell>
          <cell r="D1411">
            <v>24</v>
          </cell>
          <cell r="E1411">
            <v>8937.5529599999991</v>
          </cell>
          <cell r="F1411">
            <v>1095.5999999999999</v>
          </cell>
          <cell r="G1411">
            <v>10033.152959999999</v>
          </cell>
          <cell r="H1411">
            <v>3411.2720064</v>
          </cell>
          <cell r="I1411">
            <v>13444.4249664</v>
          </cell>
          <cell r="J1411">
            <v>2016.6637449599998</v>
          </cell>
          <cell r="K1411">
            <v>15461.08871136</v>
          </cell>
          <cell r="L1411">
            <v>18553.306453631998</v>
          </cell>
          <cell r="M1411">
            <v>31386</v>
          </cell>
          <cell r="N1411"/>
          <cell r="O1411">
            <v>14.992306001318973</v>
          </cell>
        </row>
        <row r="1412">
          <cell r="A1412" t="str">
            <v>13 000 003</v>
          </cell>
          <cell r="B1412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v>
          </cell>
          <cell r="C1412">
            <v>20445</v>
          </cell>
          <cell r="D1412">
            <v>24</v>
          </cell>
          <cell r="E1412">
            <v>8937.5529599999991</v>
          </cell>
          <cell r="F1412">
            <v>795.6</v>
          </cell>
          <cell r="G1412">
            <v>9733.1529599999994</v>
          </cell>
          <cell r="H1412">
            <v>3309.2720064</v>
          </cell>
          <cell r="I1412">
            <v>13042.4249664</v>
          </cell>
          <cell r="J1412">
            <v>1956.3637449599998</v>
          </cell>
          <cell r="K1412">
            <v>14998.788711359999</v>
          </cell>
          <cell r="L1412">
            <v>17998.546453632</v>
          </cell>
          <cell r="M1412">
            <v>23511</v>
          </cell>
          <cell r="N1412"/>
          <cell r="O1412">
            <v>14.99633162142333</v>
          </cell>
        </row>
        <row r="1413">
          <cell r="A1413"/>
          <cell r="B1413"/>
        </row>
        <row r="1414">
          <cell r="A1414"/>
          <cell r="B1414"/>
        </row>
        <row r="1415">
          <cell r="A1415"/>
          <cell r="B1415"/>
        </row>
        <row r="1416">
          <cell r="A1416"/>
          <cell r="B1416"/>
        </row>
        <row r="1417">
          <cell r="A1417"/>
          <cell r="B1417"/>
        </row>
        <row r="1418">
          <cell r="A1418"/>
          <cell r="B1418"/>
        </row>
        <row r="1419">
          <cell r="A1419"/>
          <cell r="B1419"/>
        </row>
        <row r="1420">
          <cell r="A1420"/>
          <cell r="B1420"/>
        </row>
        <row r="1421">
          <cell r="A1421"/>
          <cell r="B1421"/>
          <cell r="D1421"/>
        </row>
        <row r="1422">
          <cell r="A1422"/>
          <cell r="B1422"/>
        </row>
        <row r="1423">
          <cell r="A1423"/>
          <cell r="B1423"/>
          <cell r="D1423"/>
        </row>
        <row r="1424">
          <cell r="D1424"/>
        </row>
        <row r="1425">
          <cell r="A1425"/>
          <cell r="B1425"/>
          <cell r="D1425"/>
        </row>
        <row r="1426">
          <cell r="D1426"/>
        </row>
        <row r="1427">
          <cell r="A1427"/>
          <cell r="B1427"/>
          <cell r="D1427"/>
        </row>
        <row r="1429">
          <cell r="A1429"/>
          <cell r="B1429"/>
          <cell r="D1429"/>
        </row>
        <row r="1529">
          <cell r="A1529"/>
          <cell r="B1529"/>
          <cell r="E1529"/>
        </row>
        <row r="1530">
          <cell r="A1530"/>
          <cell r="B1530"/>
          <cell r="E1530"/>
        </row>
        <row r="1531">
          <cell r="A1531"/>
          <cell r="B1531"/>
          <cell r="E1531"/>
        </row>
        <row r="1532">
          <cell r="A1532"/>
          <cell r="B1532"/>
          <cell r="E1532"/>
        </row>
        <row r="1533">
          <cell r="A1533"/>
          <cell r="B1533"/>
          <cell r="E1533"/>
        </row>
        <row r="1534">
          <cell r="A1534"/>
          <cell r="B1534"/>
          <cell r="E1534"/>
        </row>
        <row r="1535">
          <cell r="A1535"/>
          <cell r="B1535"/>
          <cell r="E1535"/>
        </row>
        <row r="1536">
          <cell r="A1536"/>
          <cell r="B1536"/>
          <cell r="D1536"/>
          <cell r="E1536"/>
        </row>
        <row r="1537">
          <cell r="A1537"/>
          <cell r="B1537"/>
          <cell r="E1537"/>
        </row>
        <row r="1538">
          <cell r="A1538"/>
          <cell r="B1538"/>
          <cell r="D1538"/>
          <cell r="E1538"/>
        </row>
        <row r="1539">
          <cell r="D1539"/>
          <cell r="E1539"/>
        </row>
        <row r="1540">
          <cell r="A1540"/>
          <cell r="B1540"/>
          <cell r="D1540"/>
          <cell r="E1540"/>
        </row>
        <row r="1541">
          <cell r="E1541"/>
        </row>
        <row r="1542">
          <cell r="A1542"/>
          <cell r="B1542"/>
          <cell r="D1542"/>
          <cell r="E1542"/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21"/>
      <sheetName val="Лист1"/>
      <sheetName val="Таблица"/>
      <sheetName val="Лист3"/>
      <sheetName val="КГБУЗ &quot;АКГВВ&quot;"/>
      <sheetName val="Лист2"/>
    </sheetNames>
    <sheetDataSet>
      <sheetData sheetId="0" refreshError="1">
        <row r="11">
          <cell r="A11" t="str">
            <v>Код</v>
          </cell>
          <cell r="B11" t="str">
            <v>Наименование работ, услуг</v>
          </cell>
          <cell r="C11" t="str">
            <v>Ед. изм.</v>
          </cell>
          <cell r="D11" t="str">
            <v>Цена без учета НДС, руб.</v>
          </cell>
          <cell r="E11" t="str">
            <v>Цена с учетом НДС, руб. 2020 год</v>
          </cell>
          <cell r="F11" t="str">
            <v>Цена без учета НДС, руб. 2021</v>
          </cell>
          <cell r="G11" t="str">
            <v>Цена с учетом НДС, руб. 2021 год</v>
          </cell>
          <cell r="H11">
            <v>1.04</v>
          </cell>
          <cell r="I11" t="str">
            <v>Цена с учетом НДС, руб. 2021 год</v>
          </cell>
        </row>
        <row r="12">
          <cell r="A12" t="str">
            <v xml:space="preserve">Вирусологическая  лаборатория  </v>
          </cell>
          <cell r="B12"/>
          <cell r="C12"/>
          <cell r="D12"/>
          <cell r="E12"/>
          <cell r="F12"/>
          <cell r="G12"/>
          <cell r="H12"/>
          <cell r="I12"/>
        </row>
        <row r="13">
          <cell r="A13" t="str">
            <v>Метод ИФА</v>
          </cell>
          <cell r="B13"/>
          <cell r="C13"/>
          <cell r="D13"/>
          <cell r="E13"/>
          <cell r="F13"/>
          <cell r="G13"/>
          <cell r="H13"/>
          <cell r="I13"/>
        </row>
        <row r="14">
          <cell r="A14">
            <v>10000646</v>
          </cell>
          <cell r="B14" t="str">
            <v>Определение антигена хантавирусов во внешней среде методом ИФА</v>
          </cell>
          <cell r="C14" t="str">
            <v>иссл.</v>
          </cell>
          <cell r="D14">
            <v>527.5</v>
          </cell>
          <cell r="E14">
            <v>633</v>
          </cell>
          <cell r="F14">
            <v>550</v>
          </cell>
          <cell r="G14">
            <v>658.32</v>
          </cell>
          <cell r="H14"/>
          <cell r="I14">
            <v>660</v>
          </cell>
        </row>
        <row r="15">
          <cell r="A15">
            <v>10000800</v>
          </cell>
          <cell r="B15" t="str">
            <v>Исследование на бореллиоз методом ИФА (lgM, lgG) один вид иммуноглобулина</v>
          </cell>
          <cell r="C15" t="str">
            <v>иссл.</v>
          </cell>
          <cell r="D15">
            <v>452.5</v>
          </cell>
          <cell r="E15">
            <v>543</v>
          </cell>
          <cell r="F15">
            <v>470</v>
          </cell>
          <cell r="G15">
            <v>564.72</v>
          </cell>
          <cell r="H15"/>
          <cell r="I15">
            <v>564</v>
          </cell>
        </row>
        <row r="16">
          <cell r="A16">
            <v>10000167</v>
          </cell>
          <cell r="B16" t="str">
            <v>Исследование на краснуху методом ИФА (lgG) один вид иммуноглобулина</v>
          </cell>
          <cell r="C16" t="str">
            <v>иссл.</v>
          </cell>
          <cell r="D16">
            <v>475</v>
          </cell>
          <cell r="E16">
            <v>570</v>
          </cell>
          <cell r="F16">
            <v>495</v>
          </cell>
          <cell r="G16">
            <v>592.80000000000007</v>
          </cell>
          <cell r="H16"/>
          <cell r="I16">
            <v>594</v>
          </cell>
        </row>
        <row r="17">
          <cell r="A17">
            <v>10000803</v>
          </cell>
          <cell r="B17" t="str">
            <v>Определение HBS – антигена в ИФА</v>
          </cell>
          <cell r="C17" t="str">
            <v>иссл.</v>
          </cell>
          <cell r="D17">
            <v>404.16666666666669</v>
          </cell>
          <cell r="E17">
            <v>485</v>
          </cell>
          <cell r="F17">
            <v>420</v>
          </cell>
          <cell r="G17">
            <v>504.40000000000003</v>
          </cell>
          <cell r="H17"/>
          <cell r="I17">
            <v>504</v>
          </cell>
        </row>
        <row r="18">
          <cell r="A18">
            <v>10001304</v>
          </cell>
          <cell r="B18" t="str">
            <v xml:space="preserve">Диагностика поверхностного антигена гепатита В + подтверждающий тест методом ИФА </v>
          </cell>
          <cell r="C18" t="str">
            <v>иссл.</v>
          </cell>
          <cell r="D18">
            <v>366.66666666666669</v>
          </cell>
          <cell r="E18">
            <v>440</v>
          </cell>
          <cell r="F18">
            <v>380</v>
          </cell>
          <cell r="G18">
            <v>457.6</v>
          </cell>
          <cell r="H18"/>
          <cell r="I18">
            <v>456</v>
          </cell>
        </row>
        <row r="19">
          <cell r="A19">
            <v>10000804</v>
          </cell>
          <cell r="B19" t="str">
            <v>Определение антител к вирусам гепатита А (ИФА) (lgM) один вид иммуноглобулина</v>
          </cell>
          <cell r="C19" t="str">
            <v>иссл.</v>
          </cell>
          <cell r="D19">
            <v>404.16666666666669</v>
          </cell>
          <cell r="E19">
            <v>485</v>
          </cell>
          <cell r="F19">
            <v>420</v>
          </cell>
          <cell r="G19">
            <v>504.40000000000003</v>
          </cell>
          <cell r="H19"/>
          <cell r="I19">
            <v>504</v>
          </cell>
        </row>
        <row r="20">
          <cell r="A20">
            <v>10000805</v>
          </cell>
          <cell r="B20" t="str">
            <v xml:space="preserve"> Определение антител к вирусам гепатита С (ИФА) (lgM, lgG) один вид иммуноглобулина</v>
          </cell>
          <cell r="C20" t="str">
            <v>иссл.</v>
          </cell>
          <cell r="D20">
            <v>404.16666666666669</v>
          </cell>
          <cell r="E20">
            <v>485</v>
          </cell>
          <cell r="F20">
            <v>420</v>
          </cell>
          <cell r="G20">
            <v>504.40000000000003</v>
          </cell>
          <cell r="H20"/>
          <cell r="I20">
            <v>504</v>
          </cell>
        </row>
        <row r="21">
          <cell r="A21">
            <v>10001306</v>
          </cell>
          <cell r="B21" t="str">
            <v>Диагностика антител к вирусу гепатита С + подтверждающий тест методом ИФА</v>
          </cell>
          <cell r="C21" t="str">
            <v>иссл.</v>
          </cell>
          <cell r="D21">
            <v>366.66666666666669</v>
          </cell>
          <cell r="E21">
            <v>440</v>
          </cell>
          <cell r="F21">
            <v>380</v>
          </cell>
          <cell r="G21">
            <v>457.6</v>
          </cell>
          <cell r="H21"/>
          <cell r="I21">
            <v>456</v>
          </cell>
        </row>
        <row r="22">
          <cell r="A22">
            <v>10000806</v>
          </cell>
          <cell r="B22" t="str">
            <v>Определение в кале вируса гепатита А (антиген) в ИФА.</v>
          </cell>
          <cell r="C22" t="str">
            <v>иссл.</v>
          </cell>
          <cell r="D22">
            <v>436.66666666666669</v>
          </cell>
          <cell r="E22">
            <v>524</v>
          </cell>
          <cell r="F22">
            <v>455</v>
          </cell>
          <cell r="G22">
            <v>544.96</v>
          </cell>
          <cell r="H22"/>
          <cell r="I22">
            <v>546</v>
          </cell>
        </row>
        <row r="23">
          <cell r="A23">
            <v>10000807</v>
          </cell>
          <cell r="B23" t="str">
            <v>Определение в кале антигена  ротавирусов методом ИФА.</v>
          </cell>
          <cell r="C23" t="str">
            <v>иссл.</v>
          </cell>
          <cell r="D23">
            <v>380</v>
          </cell>
          <cell r="E23">
            <v>456</v>
          </cell>
          <cell r="F23">
            <v>395</v>
          </cell>
          <cell r="G23">
            <v>474.24</v>
          </cell>
          <cell r="H23"/>
          <cell r="I23">
            <v>474</v>
          </cell>
        </row>
        <row r="24">
          <cell r="A24">
            <v>10000809</v>
          </cell>
          <cell r="B24" t="str">
            <v>Определение антител к кори методом ИФА в одной сыворотке (lgG) один вид иммуноглобулина</v>
          </cell>
          <cell r="C24" t="str">
            <v>иссл.</v>
          </cell>
          <cell r="D24">
            <v>436.66666666666669</v>
          </cell>
          <cell r="E24">
            <v>524</v>
          </cell>
          <cell r="F24">
            <v>455</v>
          </cell>
          <cell r="G24">
            <v>544.96</v>
          </cell>
          <cell r="H24"/>
          <cell r="I24">
            <v>546</v>
          </cell>
        </row>
        <row r="25">
          <cell r="A25">
            <v>10000813</v>
          </cell>
          <cell r="B25" t="str">
            <v>Определение антител к вирусу клещевого энцефалита в одной сыворотке методом ИФА (lgM, lgG) один вид иммуноглобулина</v>
          </cell>
          <cell r="C25" t="str">
            <v>иссл.</v>
          </cell>
          <cell r="D25">
            <v>452.5</v>
          </cell>
          <cell r="E25">
            <v>543</v>
          </cell>
          <cell r="F25">
            <v>470</v>
          </cell>
          <cell r="G25">
            <v>564.72</v>
          </cell>
          <cell r="H25"/>
          <cell r="I25">
            <v>564</v>
          </cell>
        </row>
        <row r="26">
          <cell r="A26">
            <v>10000831</v>
          </cell>
          <cell r="B26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6" t="str">
            <v>иссл.</v>
          </cell>
          <cell r="D26">
            <v>588.33333333333337</v>
          </cell>
          <cell r="E26">
            <v>706</v>
          </cell>
          <cell r="F26">
            <v>610</v>
          </cell>
          <cell r="G26">
            <v>734.24</v>
          </cell>
          <cell r="H26"/>
          <cell r="I26">
            <v>732</v>
          </cell>
        </row>
        <row r="27">
          <cell r="A27">
            <v>10000816</v>
          </cell>
          <cell r="B27" t="str">
            <v>Определение антигена клещевого энцефалита в клещах</v>
          </cell>
          <cell r="C27" t="str">
            <v>иссл.</v>
          </cell>
          <cell r="D27">
            <v>416.66666666666669</v>
          </cell>
          <cell r="E27">
            <v>500</v>
          </cell>
          <cell r="F27">
            <v>458.33333333333337</v>
          </cell>
          <cell r="G27">
            <v>520</v>
          </cell>
          <cell r="H27"/>
          <cell r="I27">
            <v>550</v>
          </cell>
        </row>
        <row r="28">
          <cell r="A28">
            <v>10000817</v>
          </cell>
          <cell r="B28" t="str">
            <v>Определение антител  на паротит (lgM, lgG) один вид иммуноглобулина</v>
          </cell>
          <cell r="C28" t="str">
            <v>иссл.</v>
          </cell>
          <cell r="D28">
            <v>436.66666666666669</v>
          </cell>
          <cell r="E28">
            <v>524</v>
          </cell>
          <cell r="F28">
            <v>455</v>
          </cell>
          <cell r="G28">
            <v>544.96</v>
          </cell>
          <cell r="H28"/>
          <cell r="I28">
            <v>546</v>
          </cell>
        </row>
        <row r="29">
          <cell r="A29">
            <v>10000992</v>
          </cell>
          <cell r="B29" t="str">
            <v>Исследование воды на ротавирус методом ИФА с использованием макропористого стекла.</v>
          </cell>
          <cell r="C29" t="str">
            <v>проба</v>
          </cell>
          <cell r="D29">
            <v>740.83333333333337</v>
          </cell>
          <cell r="E29">
            <v>889</v>
          </cell>
          <cell r="F29">
            <v>770</v>
          </cell>
          <cell r="G29">
            <v>924.56000000000006</v>
          </cell>
          <cell r="H29"/>
          <cell r="I29">
            <v>924</v>
          </cell>
        </row>
        <row r="30">
          <cell r="A30">
            <v>10000994</v>
          </cell>
          <cell r="B30" t="str">
            <v>Исследование воды на антиген А в ИФА с использованием МПС.</v>
          </cell>
          <cell r="C30" t="str">
            <v>проба</v>
          </cell>
          <cell r="D30">
            <v>436.66666666666669</v>
          </cell>
          <cell r="E30">
            <v>524</v>
          </cell>
          <cell r="F30">
            <v>455</v>
          </cell>
          <cell r="G30">
            <v>544.96</v>
          </cell>
          <cell r="H30"/>
          <cell r="I30">
            <v>546</v>
          </cell>
        </row>
        <row r="31">
          <cell r="A31">
            <v>10000997</v>
          </cell>
          <cell r="B31" t="str">
            <v>Определение антител к ЛЗН методом ИФА с отрицательным результатом (lgM, lgG) один вид иммуноглобулина</v>
          </cell>
          <cell r="C31" t="str">
            <v>иссл.</v>
          </cell>
          <cell r="D31">
            <v>380</v>
          </cell>
          <cell r="E31">
            <v>456</v>
          </cell>
          <cell r="F31">
            <v>395</v>
          </cell>
          <cell r="G31">
            <v>474.24</v>
          </cell>
          <cell r="H31"/>
          <cell r="I31">
            <v>474</v>
          </cell>
        </row>
        <row r="32">
          <cell r="A32">
            <v>10001312</v>
          </cell>
          <cell r="B32" t="str">
            <v>Определение антител к ЛЗН методом ИФА с положительным результатом (lgM, lgG) один вид иммуноглобулина</v>
          </cell>
          <cell r="C32" t="str">
            <v>иссл.</v>
          </cell>
          <cell r="D32">
            <v>711.66666666666674</v>
          </cell>
          <cell r="E32">
            <v>854</v>
          </cell>
          <cell r="F32">
            <v>740</v>
          </cell>
          <cell r="G32">
            <v>888.16000000000008</v>
          </cell>
          <cell r="H32"/>
          <cell r="I32">
            <v>888</v>
          </cell>
        </row>
        <row r="33">
          <cell r="A33">
            <v>10001301</v>
          </cell>
          <cell r="B33" t="str">
            <v>Диагностика антител к цитамегаловирусу методом ИФА (lgM) один вид иммуноглобулина</v>
          </cell>
          <cell r="C33" t="str">
            <v>иссл.</v>
          </cell>
          <cell r="D33">
            <v>419.16666666666669</v>
          </cell>
          <cell r="E33">
            <v>503</v>
          </cell>
          <cell r="F33">
            <v>435</v>
          </cell>
          <cell r="G33">
            <v>523.12</v>
          </cell>
          <cell r="H33"/>
          <cell r="I33">
            <v>522</v>
          </cell>
        </row>
        <row r="34">
          <cell r="A34">
            <v>10001302</v>
          </cell>
          <cell r="B34" t="str">
            <v>Диагностика антител к вирусу простого герпеса 1 и 2 типов методом ИФА (lgM) один вид иммуноглобулина</v>
          </cell>
          <cell r="C34" t="str">
            <v>иссл.</v>
          </cell>
          <cell r="D34">
            <v>398.33333333333337</v>
          </cell>
          <cell r="E34">
            <v>478</v>
          </cell>
          <cell r="F34">
            <v>415</v>
          </cell>
          <cell r="G34">
            <v>497.12</v>
          </cell>
          <cell r="H34"/>
          <cell r="I34">
            <v>498</v>
          </cell>
        </row>
        <row r="35">
          <cell r="A35">
            <v>10001309</v>
          </cell>
          <cell r="B35" t="str">
            <v>Диагностика антител к вирусу Эпштейна-Барр методом ИФА (lgM) один вид иммуноглобулина</v>
          </cell>
          <cell r="C35" t="str">
            <v>иссл.</v>
          </cell>
          <cell r="D35">
            <v>399.16666666666669</v>
          </cell>
          <cell r="E35">
            <v>479</v>
          </cell>
          <cell r="F35">
            <v>415</v>
          </cell>
          <cell r="G35">
            <v>498.16</v>
          </cell>
          <cell r="H35"/>
          <cell r="I35">
            <v>498</v>
          </cell>
        </row>
        <row r="36">
          <cell r="A36">
            <v>10001310</v>
          </cell>
          <cell r="B36" t="str">
            <v>Определение антител к ВИЧ 1,2 и антигена р24 ВИЧ - 1 методом ИФА (комплект)</v>
          </cell>
          <cell r="C36" t="str">
            <v>иссл.</v>
          </cell>
          <cell r="D36">
            <v>303.33333333333337</v>
          </cell>
          <cell r="E36">
            <v>364</v>
          </cell>
          <cell r="F36">
            <v>315</v>
          </cell>
          <cell r="G36">
            <v>378.56</v>
          </cell>
          <cell r="H36"/>
          <cell r="I36">
            <v>378</v>
          </cell>
        </row>
        <row r="37">
          <cell r="A37">
            <v>10001311</v>
          </cell>
          <cell r="B37" t="str">
            <v>Определение антител класс М к Treponema pallidum методом ИФА</v>
          </cell>
          <cell r="C37" t="str">
            <v>иссл.</v>
          </cell>
          <cell r="D37">
            <v>228.33333333333334</v>
          </cell>
          <cell r="E37">
            <v>274</v>
          </cell>
          <cell r="F37">
            <v>235</v>
          </cell>
          <cell r="G37">
            <v>284.96000000000004</v>
          </cell>
          <cell r="H37"/>
          <cell r="I37">
            <v>282</v>
          </cell>
        </row>
        <row r="38">
          <cell r="A38">
            <v>10000151</v>
          </cell>
          <cell r="B38" t="str">
            <v>Определение антител к SARS-CoV-2 в одной сыворотке методом ИФА (Lg G)</v>
          </cell>
          <cell r="C38" t="str">
            <v>иссл.</v>
          </cell>
          <cell r="D38">
            <v>650</v>
          </cell>
          <cell r="E38">
            <v>780</v>
          </cell>
          <cell r="F38">
            <v>650</v>
          </cell>
          <cell r="G38">
            <v>811.2</v>
          </cell>
          <cell r="H38"/>
          <cell r="I38">
            <v>780</v>
          </cell>
        </row>
        <row r="39">
          <cell r="A39">
            <v>10000152</v>
          </cell>
          <cell r="B39" t="str">
            <v>Определение антител к SARS-CoV-2 в одной сыворотке методом ИФА (Lg M)</v>
          </cell>
          <cell r="C39" t="str">
            <v>иссл.</v>
          </cell>
          <cell r="D39">
            <v>650</v>
          </cell>
          <cell r="E39">
            <v>780</v>
          </cell>
          <cell r="F39">
            <v>650</v>
          </cell>
          <cell r="G39">
            <v>811.2</v>
          </cell>
          <cell r="H39"/>
          <cell r="I39">
            <v>780</v>
          </cell>
        </row>
        <row r="40">
          <cell r="A40">
            <v>10000154</v>
          </cell>
          <cell r="B40" t="str">
            <v>Определение антител к SARS-CoV-2 в одной сыворотке методом ИФА (Lg M, Lg G)</v>
          </cell>
          <cell r="C40" t="str">
            <v>иссл.</v>
          </cell>
          <cell r="D40">
            <v>1000</v>
          </cell>
          <cell r="E40">
            <v>1200</v>
          </cell>
          <cell r="F40">
            <v>1000</v>
          </cell>
          <cell r="G40">
            <v>1248</v>
          </cell>
          <cell r="H40"/>
          <cell r="I40">
            <v>1200</v>
          </cell>
        </row>
        <row r="41">
          <cell r="A41" t="str">
            <v>Серологический метод</v>
          </cell>
          <cell r="B41"/>
          <cell r="C41"/>
          <cell r="D41"/>
          <cell r="E41"/>
          <cell r="F41"/>
          <cell r="G41"/>
          <cell r="H41"/>
          <cell r="I41"/>
        </row>
        <row r="42">
          <cell r="A42">
            <v>10000801</v>
          </cell>
          <cell r="B42" t="str">
            <v>Определение антител к гриппу в парных сыворотках с 4 антигенами (РТГА).</v>
          </cell>
          <cell r="C42" t="str">
            <v>проба</v>
          </cell>
          <cell r="D42">
            <v>760</v>
          </cell>
          <cell r="E42">
            <v>912</v>
          </cell>
          <cell r="F42">
            <v>790</v>
          </cell>
          <cell r="G42">
            <v>948.48</v>
          </cell>
          <cell r="H42"/>
          <cell r="I42">
            <v>948</v>
          </cell>
        </row>
        <row r="43">
          <cell r="A43">
            <v>10000822</v>
          </cell>
          <cell r="B43" t="str">
            <v>Исследования секционного материала, смывов на антиген  вируса гриппа методом ИФА</v>
          </cell>
          <cell r="C43" t="str">
            <v>проба</v>
          </cell>
          <cell r="D43">
            <v>649.16666666666674</v>
          </cell>
          <cell r="E43">
            <v>779</v>
          </cell>
          <cell r="F43">
            <v>675</v>
          </cell>
          <cell r="G43">
            <v>810.16000000000008</v>
          </cell>
          <cell r="H43"/>
          <cell r="I43">
            <v>810</v>
          </cell>
        </row>
        <row r="44">
          <cell r="A44">
            <v>10000823</v>
          </cell>
          <cell r="B44" t="str">
            <v>Исследования на птичий грипп  от людей в РТГА.</v>
          </cell>
          <cell r="C44" t="str">
            <v>проба</v>
          </cell>
          <cell r="D44">
            <v>418.33333333333337</v>
          </cell>
          <cell r="E44">
            <v>502</v>
          </cell>
          <cell r="F44">
            <v>435</v>
          </cell>
          <cell r="G44">
            <v>522.08000000000004</v>
          </cell>
          <cell r="H44"/>
          <cell r="I44">
            <v>522</v>
          </cell>
        </row>
        <row r="45">
          <cell r="A45">
            <v>10000825</v>
          </cell>
          <cell r="B45" t="str">
            <v xml:space="preserve">Исследования на птичий грипп биологического материала от людей </v>
          </cell>
          <cell r="C45" t="str">
            <v>проба</v>
          </cell>
          <cell r="D45">
            <v>418.33333333333337</v>
          </cell>
          <cell r="E45">
            <v>502</v>
          </cell>
          <cell r="F45">
            <v>435</v>
          </cell>
          <cell r="G45">
            <v>522.08000000000004</v>
          </cell>
          <cell r="H45"/>
          <cell r="I45">
            <v>522</v>
          </cell>
        </row>
        <row r="46">
          <cell r="A46">
            <v>10000186</v>
          </cell>
          <cell r="B46" t="str">
            <v>Реакция микропреципитации (экспресс-реакция на сифилис)</v>
          </cell>
          <cell r="C46" t="str">
            <v>иссл.</v>
          </cell>
          <cell r="D46">
            <v>109.16666666666667</v>
          </cell>
          <cell r="E46">
            <v>131</v>
          </cell>
          <cell r="F46">
            <v>110</v>
          </cell>
          <cell r="G46">
            <v>136.24</v>
          </cell>
          <cell r="H46"/>
          <cell r="I46">
            <v>132</v>
          </cell>
        </row>
        <row r="47">
          <cell r="A47" t="str">
            <v>Вирусологический метод</v>
          </cell>
          <cell r="B47"/>
          <cell r="C47"/>
          <cell r="D47"/>
          <cell r="E47"/>
          <cell r="F47"/>
          <cell r="G47"/>
          <cell r="H47"/>
          <cell r="I47"/>
        </row>
        <row r="48">
          <cell r="A48">
            <v>10000795</v>
          </cell>
          <cell r="B48" t="str">
            <v xml:space="preserve">Исследования на энтеровирусы  с отрицательным результатом от людей </v>
          </cell>
          <cell r="C48" t="str">
            <v>проба</v>
          </cell>
          <cell r="D48">
            <v>1239.1666666666667</v>
          </cell>
          <cell r="E48">
            <v>1487</v>
          </cell>
          <cell r="F48">
            <v>1285</v>
          </cell>
          <cell r="G48">
            <v>1546.48</v>
          </cell>
          <cell r="H48"/>
          <cell r="I48">
            <v>1542</v>
          </cell>
        </row>
        <row r="49">
          <cell r="A49">
            <v>10000796</v>
          </cell>
          <cell r="B49" t="str">
            <v>Типирование выделенных штаммов энтеровирусов с положительным результатом от людей в РН (реакция нейтрализации)</v>
          </cell>
          <cell r="C49" t="str">
            <v>проба</v>
          </cell>
          <cell r="D49">
            <v>2184.166666666667</v>
          </cell>
          <cell r="E49">
            <v>2621</v>
          </cell>
          <cell r="F49">
            <v>2270</v>
          </cell>
          <cell r="G49">
            <v>2725.84</v>
          </cell>
          <cell r="H49"/>
          <cell r="I49">
            <v>2724</v>
          </cell>
        </row>
        <row r="50">
          <cell r="A50">
            <v>10000810</v>
          </cell>
          <cell r="B50" t="str">
            <v>Определение антител вируса полиомиелита к 2 типам в одной сыворотке от здоровых людей</v>
          </cell>
          <cell r="C50" t="str">
            <v>проба</v>
          </cell>
          <cell r="D50">
            <v>740.83333333333337</v>
          </cell>
          <cell r="E50">
            <v>889</v>
          </cell>
          <cell r="F50">
            <v>770</v>
          </cell>
          <cell r="G50">
            <v>924.56000000000006</v>
          </cell>
          <cell r="H50"/>
          <cell r="I50">
            <v>924</v>
          </cell>
        </row>
        <row r="51">
          <cell r="A51">
            <v>10000818</v>
          </cell>
          <cell r="B51" t="str">
            <v>Вирусологическое исследование речной, сточной воды на энтеровирусы</v>
          </cell>
          <cell r="C51" t="str">
            <v>иссл.</v>
          </cell>
          <cell r="D51">
            <v>1961.6666666666667</v>
          </cell>
          <cell r="E51">
            <v>2354</v>
          </cell>
          <cell r="F51">
            <v>2040</v>
          </cell>
          <cell r="G51">
            <v>2448.1600000000003</v>
          </cell>
          <cell r="H51"/>
          <cell r="I51">
            <v>2448</v>
          </cell>
        </row>
        <row r="52">
          <cell r="A52">
            <v>10000821</v>
          </cell>
          <cell r="B52" t="str">
            <v>Реакция нейтрализации с аутоштаммом парных сывороток от больного на энтеровирусы</v>
          </cell>
          <cell r="C52" t="str">
            <v>иссл.</v>
          </cell>
          <cell r="D52">
            <v>807.5</v>
          </cell>
          <cell r="E52">
            <v>969</v>
          </cell>
          <cell r="F52">
            <v>840</v>
          </cell>
          <cell r="G52">
            <v>1007.76</v>
          </cell>
          <cell r="H52"/>
          <cell r="I52">
            <v>1008</v>
          </cell>
        </row>
        <row r="53">
          <cell r="A53">
            <v>10000827</v>
          </cell>
          <cell r="B53" t="str">
            <v>Вирусологическое исследование  водопроводной (питьевой) воды на энтеровирусы</v>
          </cell>
          <cell r="C53" t="str">
            <v>проба</v>
          </cell>
          <cell r="D53">
            <v>2020</v>
          </cell>
          <cell r="E53">
            <v>2424</v>
          </cell>
          <cell r="F53">
            <v>2100</v>
          </cell>
          <cell r="G53">
            <v>2520.96</v>
          </cell>
          <cell r="H53"/>
          <cell r="I53">
            <v>2520</v>
          </cell>
        </row>
        <row r="54">
          <cell r="A54">
            <v>10000828</v>
          </cell>
          <cell r="B54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4" t="str">
            <v>проба</v>
          </cell>
          <cell r="D54">
            <v>4011.666666666667</v>
          </cell>
          <cell r="E54">
            <v>4814</v>
          </cell>
          <cell r="F54">
            <v>4170</v>
          </cell>
          <cell r="G54">
            <v>5006.5600000000004</v>
          </cell>
          <cell r="H54"/>
          <cell r="I54">
            <v>5004</v>
          </cell>
        </row>
        <row r="55">
          <cell r="A55" t="str">
            <v>Другие методы</v>
          </cell>
          <cell r="B55"/>
          <cell r="C55"/>
          <cell r="D55"/>
          <cell r="E55"/>
          <cell r="F55"/>
          <cell r="G55"/>
          <cell r="H55"/>
          <cell r="I55"/>
        </row>
        <row r="56">
          <cell r="A56">
            <v>10000177</v>
          </cell>
          <cell r="B56" t="str">
            <v>Бактериологическое исследование воздуха закрытых помещений.</v>
          </cell>
          <cell r="C56" t="str">
            <v>проба</v>
          </cell>
          <cell r="D56">
            <v>200</v>
          </cell>
          <cell r="E56">
            <v>240</v>
          </cell>
          <cell r="F56">
            <v>210</v>
          </cell>
          <cell r="G56">
            <v>249.60000000000002</v>
          </cell>
          <cell r="H56"/>
          <cell r="I56">
            <v>252</v>
          </cell>
        </row>
        <row r="57">
          <cell r="A57" t="str">
            <v>Лаборатория особо опасных инфекций</v>
          </cell>
          <cell r="B57"/>
          <cell r="C57"/>
          <cell r="D57"/>
          <cell r="E57"/>
          <cell r="F57"/>
          <cell r="G57"/>
          <cell r="H57"/>
          <cell r="I57"/>
        </row>
        <row r="58">
          <cell r="A58" t="str">
            <v>Бактериологический метод</v>
          </cell>
          <cell r="B58"/>
          <cell r="C58"/>
          <cell r="D58"/>
          <cell r="E58"/>
          <cell r="F58"/>
          <cell r="G58"/>
          <cell r="H58"/>
          <cell r="I58"/>
        </row>
        <row r="59">
          <cell r="A59">
            <v>20000762</v>
          </cell>
          <cell r="B59" t="str">
            <v>Исследование воды на иерсинии методом мембранного фильтрования</v>
          </cell>
          <cell r="C59" t="str">
            <v>иссл.</v>
          </cell>
          <cell r="D59">
            <v>319.16666666666669</v>
          </cell>
          <cell r="E59">
            <v>383</v>
          </cell>
          <cell r="F59">
            <v>330</v>
          </cell>
          <cell r="G59">
            <v>398.32</v>
          </cell>
          <cell r="H59"/>
          <cell r="I59">
            <v>396</v>
          </cell>
        </row>
        <row r="60">
          <cell r="A60">
            <v>20000766</v>
          </cell>
          <cell r="B60" t="str">
            <v>Бактериологическое исследование на псевдотуберкулез от людей, грызунов, из объектов внешней среды.</v>
          </cell>
          <cell r="C60" t="str">
            <v>иссл.</v>
          </cell>
          <cell r="D60">
            <v>489.16666666666669</v>
          </cell>
          <cell r="E60">
            <v>587</v>
          </cell>
          <cell r="F60">
            <v>505</v>
          </cell>
          <cell r="G60">
            <v>610.48</v>
          </cell>
          <cell r="H60"/>
          <cell r="I60">
            <v>606</v>
          </cell>
        </row>
        <row r="61">
          <cell r="A61">
            <v>20000768</v>
          </cell>
          <cell r="B61" t="str">
            <v>Бактериологическое исследование на иерсиниоз  от людей, грызунов, из объектов внешней среды</v>
          </cell>
          <cell r="C61" t="str">
            <v>иссл.</v>
          </cell>
          <cell r="D61">
            <v>384.16666666666669</v>
          </cell>
          <cell r="E61">
            <v>461</v>
          </cell>
          <cell r="F61">
            <v>400</v>
          </cell>
          <cell r="G61">
            <v>479.44</v>
          </cell>
          <cell r="H61"/>
          <cell r="I61">
            <v>480</v>
          </cell>
        </row>
        <row r="62">
          <cell r="A62">
            <v>20000784</v>
          </cell>
          <cell r="B62" t="str">
            <v>Исследования на сибирскую язву от людей и объектов внешней среды бакпосев, биопроба, люм. микроскопия.</v>
          </cell>
          <cell r="C62" t="str">
            <v>проба</v>
          </cell>
          <cell r="D62">
            <v>2388.3333333333335</v>
          </cell>
          <cell r="E62">
            <v>2866</v>
          </cell>
          <cell r="F62">
            <v>2480</v>
          </cell>
          <cell r="G62">
            <v>2980.6400000000003</v>
          </cell>
          <cell r="H62"/>
          <cell r="I62">
            <v>2976</v>
          </cell>
        </row>
        <row r="63">
          <cell r="A63">
            <v>20000788</v>
          </cell>
          <cell r="B63" t="str">
            <v>Исследования на холеру:  контроль питательных сред</v>
          </cell>
          <cell r="C63" t="str">
            <v>иссл.</v>
          </cell>
          <cell r="D63">
            <v>964.16666666666674</v>
          </cell>
          <cell r="E63">
            <v>1157</v>
          </cell>
          <cell r="F63">
            <v>1000</v>
          </cell>
          <cell r="G63">
            <v>1203.28</v>
          </cell>
          <cell r="H63"/>
          <cell r="I63">
            <v>1200</v>
          </cell>
        </row>
        <row r="64">
          <cell r="A64">
            <v>20000789</v>
          </cell>
          <cell r="B64" t="str">
            <v>Исследования на холеру:  бак. метод  - люди по эпид. показаниям</v>
          </cell>
          <cell r="C64" t="str">
            <v>иссл.</v>
          </cell>
          <cell r="D64">
            <v>935.83333333333337</v>
          </cell>
          <cell r="E64">
            <v>1123</v>
          </cell>
          <cell r="F64">
            <v>970</v>
          </cell>
          <cell r="G64">
            <v>1167.92</v>
          </cell>
          <cell r="H64"/>
          <cell r="I64">
            <v>1164</v>
          </cell>
        </row>
        <row r="65">
          <cell r="A65">
            <v>20000790</v>
          </cell>
          <cell r="B65" t="str">
            <v>Исследования на холеру:  бак. метод - вода,  продукты, гидробионты и другие объекты внешней среды.</v>
          </cell>
          <cell r="C65" t="str">
            <v>иссл.</v>
          </cell>
          <cell r="D65">
            <v>1115.8333333333335</v>
          </cell>
          <cell r="E65">
            <v>1339</v>
          </cell>
          <cell r="F65">
            <v>1160</v>
          </cell>
          <cell r="G65">
            <v>1392.56</v>
          </cell>
          <cell r="H65"/>
          <cell r="I65">
            <v>1392</v>
          </cell>
        </row>
        <row r="66">
          <cell r="A66">
            <v>20001098</v>
          </cell>
          <cell r="B66" t="str">
            <v>Бактериологическое исследование продуктов на иерсиниоз</v>
          </cell>
          <cell r="C66" t="str">
            <v>иссл.</v>
          </cell>
          <cell r="D66">
            <v>406.66666666666669</v>
          </cell>
          <cell r="E66">
            <v>488</v>
          </cell>
          <cell r="F66">
            <v>420</v>
          </cell>
          <cell r="G66">
            <v>507.52000000000004</v>
          </cell>
          <cell r="H66"/>
          <cell r="I66">
            <v>504</v>
          </cell>
        </row>
        <row r="67">
          <cell r="A67">
            <v>20000763</v>
          </cell>
          <cell r="B67" t="str">
            <v>Исследование методом биопроб на туляремию</v>
          </cell>
          <cell r="C67" t="str">
            <v>проба</v>
          </cell>
          <cell r="D67">
            <v>1578.3333333333335</v>
          </cell>
          <cell r="E67">
            <v>1894</v>
          </cell>
          <cell r="F67">
            <v>1640</v>
          </cell>
          <cell r="G67">
            <v>1969.76</v>
          </cell>
          <cell r="H67"/>
          <cell r="I67">
            <v>1968</v>
          </cell>
        </row>
        <row r="68">
          <cell r="A68">
            <v>20000764</v>
          </cell>
          <cell r="B68" t="str">
            <v>Идентификация возбудителя туляремии</v>
          </cell>
          <cell r="C68" t="str">
            <v>проба</v>
          </cell>
          <cell r="D68">
            <v>1656.6666666666667</v>
          </cell>
          <cell r="E68">
            <v>1988</v>
          </cell>
          <cell r="F68">
            <v>1720</v>
          </cell>
          <cell r="G68">
            <v>2067.52</v>
          </cell>
          <cell r="H68"/>
          <cell r="I68">
            <v>2064</v>
          </cell>
        </row>
        <row r="69">
          <cell r="A69">
            <v>20000783</v>
          </cell>
          <cell r="B69" t="str">
            <v>Исследования на ботулизм методом РН с поливалентной сывороткой.</v>
          </cell>
          <cell r="C69" t="str">
            <v>проба</v>
          </cell>
          <cell r="D69">
            <v>2131.666666666667</v>
          </cell>
          <cell r="E69">
            <v>2558</v>
          </cell>
          <cell r="F69">
            <v>2215</v>
          </cell>
          <cell r="G69">
            <v>2660.32</v>
          </cell>
          <cell r="H69"/>
          <cell r="I69">
            <v>2658</v>
          </cell>
        </row>
        <row r="70">
          <cell r="A70">
            <v>20000801</v>
          </cell>
          <cell r="B70" t="str">
            <v>Исследования на ботулизм методом РН с моновалентными сыворотками.</v>
          </cell>
          <cell r="C70" t="str">
            <v>проба</v>
          </cell>
          <cell r="D70">
            <v>2388.3333333333335</v>
          </cell>
          <cell r="E70">
            <v>2866</v>
          </cell>
          <cell r="F70">
            <v>2480</v>
          </cell>
          <cell r="G70">
            <v>2980.6400000000003</v>
          </cell>
          <cell r="H70"/>
          <cell r="I70">
            <v>2976</v>
          </cell>
        </row>
        <row r="71">
          <cell r="A71">
            <v>20000956</v>
          </cell>
          <cell r="B71" t="str">
            <v>Автоклавирование при 132 ° С</v>
          </cell>
          <cell r="C71" t="str">
            <v>проба</v>
          </cell>
          <cell r="D71">
            <v>222.5</v>
          </cell>
          <cell r="E71">
            <v>267</v>
          </cell>
          <cell r="F71">
            <v>230</v>
          </cell>
          <cell r="G71">
            <v>277.68</v>
          </cell>
          <cell r="H71"/>
          <cell r="I71">
            <v>276</v>
          </cell>
        </row>
        <row r="72">
          <cell r="A72" t="str">
            <v>Серологический метод</v>
          </cell>
          <cell r="B72"/>
          <cell r="C72"/>
          <cell r="D72"/>
          <cell r="E72"/>
          <cell r="F72"/>
          <cell r="G72"/>
          <cell r="H72"/>
          <cell r="I72"/>
        </row>
        <row r="73">
          <cell r="A73">
            <v>20000765</v>
          </cell>
          <cell r="B73" t="str">
            <v>Исследования на псевдотуберкулез серологические от людей и грызунов (РНГА)</v>
          </cell>
          <cell r="C73" t="str">
            <v>иссл.</v>
          </cell>
          <cell r="D73">
            <v>380</v>
          </cell>
          <cell r="E73">
            <v>456</v>
          </cell>
          <cell r="F73">
            <v>395</v>
          </cell>
          <cell r="G73">
            <v>474.24</v>
          </cell>
          <cell r="H73"/>
          <cell r="I73">
            <v>474</v>
          </cell>
        </row>
        <row r="74">
          <cell r="A74">
            <v>20000767</v>
          </cell>
          <cell r="B74" t="str">
            <v>Исследования на иерсиниоз серологическим методом от людей и грызунов  (РНГА)</v>
          </cell>
          <cell r="C74" t="str">
            <v>иссл.</v>
          </cell>
          <cell r="D74">
            <v>380</v>
          </cell>
          <cell r="E74">
            <v>456</v>
          </cell>
          <cell r="F74">
            <v>395</v>
          </cell>
          <cell r="G74">
            <v>474.24</v>
          </cell>
          <cell r="H74"/>
          <cell r="I74">
            <v>474</v>
          </cell>
        </row>
        <row r="75">
          <cell r="A75">
            <v>20000769</v>
          </cell>
          <cell r="B75" t="str">
            <v>Исследования на сыпной тиф методом РНГА  от людей</v>
          </cell>
          <cell r="C75" t="str">
            <v>иссл.</v>
          </cell>
          <cell r="D75">
            <v>507.5</v>
          </cell>
          <cell r="E75">
            <v>609</v>
          </cell>
          <cell r="F75">
            <v>525</v>
          </cell>
          <cell r="G75">
            <v>633.36</v>
          </cell>
          <cell r="H75"/>
          <cell r="I75">
            <v>630</v>
          </cell>
        </row>
        <row r="76">
          <cell r="A76">
            <v>20000780</v>
          </cell>
          <cell r="B76" t="str">
            <v>Исследования на бруцеллез реакцией Хеддлсона  от людей</v>
          </cell>
          <cell r="C76" t="str">
            <v>иссл.</v>
          </cell>
          <cell r="D76">
            <v>246.66666666666669</v>
          </cell>
          <cell r="E76">
            <v>296</v>
          </cell>
          <cell r="F76">
            <v>255</v>
          </cell>
          <cell r="G76">
            <v>307.84000000000003</v>
          </cell>
          <cell r="H76"/>
          <cell r="I76">
            <v>306</v>
          </cell>
        </row>
        <row r="77">
          <cell r="A77">
            <v>20000781</v>
          </cell>
          <cell r="B77" t="str">
            <v>Исследования на бруцеллез методом Райта от людей</v>
          </cell>
          <cell r="C77" t="str">
            <v>иссл.</v>
          </cell>
          <cell r="D77">
            <v>327.5</v>
          </cell>
          <cell r="E77">
            <v>393</v>
          </cell>
          <cell r="F77">
            <v>340</v>
          </cell>
          <cell r="G77">
            <v>408.72</v>
          </cell>
          <cell r="H77"/>
          <cell r="I77">
            <v>408</v>
          </cell>
        </row>
        <row r="78">
          <cell r="A78">
            <v>20000792</v>
          </cell>
          <cell r="B78" t="str">
            <v>Исследования на туляремию методом РА от людей</v>
          </cell>
          <cell r="C78" t="str">
            <v>иссл.</v>
          </cell>
          <cell r="D78">
            <v>408.33333333333337</v>
          </cell>
          <cell r="E78">
            <v>490</v>
          </cell>
          <cell r="F78">
            <v>425</v>
          </cell>
          <cell r="G78">
            <v>509.6</v>
          </cell>
          <cell r="H78"/>
          <cell r="I78">
            <v>510</v>
          </cell>
        </row>
        <row r="79">
          <cell r="A79">
            <v>20000793</v>
          </cell>
          <cell r="B79" t="str">
            <v>Исследования на туляремию методом РНГА  от людей, грызунов</v>
          </cell>
          <cell r="C79" t="str">
            <v>иссл.</v>
          </cell>
          <cell r="D79">
            <v>455.83333333333337</v>
          </cell>
          <cell r="E79">
            <v>547</v>
          </cell>
          <cell r="F79">
            <v>470</v>
          </cell>
          <cell r="G79">
            <v>568.88</v>
          </cell>
          <cell r="H79"/>
          <cell r="I79">
            <v>564</v>
          </cell>
        </row>
        <row r="80">
          <cell r="A80">
            <v>20000794</v>
          </cell>
          <cell r="B80" t="str">
            <v>Исследования на туляремию методом РНАТ – грызуны, клещи и т. п.</v>
          </cell>
          <cell r="C80" t="str">
            <v>иссл.</v>
          </cell>
          <cell r="D80">
            <v>555.83333333333337</v>
          </cell>
          <cell r="E80">
            <v>667</v>
          </cell>
          <cell r="F80">
            <v>575</v>
          </cell>
          <cell r="G80">
            <v>693.68000000000006</v>
          </cell>
          <cell r="H80"/>
          <cell r="I80">
            <v>690</v>
          </cell>
        </row>
        <row r="81">
          <cell r="A81">
            <v>20001093</v>
          </cell>
          <cell r="B81" t="str">
            <v>Исследования на иерсиниоз О3 серотипа объемным методом РА от людей и животных</v>
          </cell>
          <cell r="C81" t="str">
            <v>иссл.</v>
          </cell>
          <cell r="D81">
            <v>406.66666666666669</v>
          </cell>
          <cell r="E81">
            <v>488</v>
          </cell>
          <cell r="F81">
            <v>420</v>
          </cell>
          <cell r="G81">
            <v>507.52000000000004</v>
          </cell>
          <cell r="H81"/>
          <cell r="I81">
            <v>504</v>
          </cell>
        </row>
        <row r="82">
          <cell r="A82">
            <v>20001094</v>
          </cell>
          <cell r="B82" t="str">
            <v>Исследования на иерсиниоз О9 серотипа объемным методом РА от людей и животных</v>
          </cell>
          <cell r="C82" t="str">
            <v>иссл.</v>
          </cell>
          <cell r="D82">
            <v>406.66666666666669</v>
          </cell>
          <cell r="E82">
            <v>488</v>
          </cell>
          <cell r="F82">
            <v>420</v>
          </cell>
          <cell r="G82">
            <v>507.52000000000004</v>
          </cell>
          <cell r="H82"/>
          <cell r="I82">
            <v>504</v>
          </cell>
        </row>
        <row r="83">
          <cell r="A83">
            <v>20001095</v>
          </cell>
          <cell r="B83" t="str">
            <v>Исследования на иерсиниоз О5;27 серотипа объемным методом РА от людей и животных</v>
          </cell>
          <cell r="C83" t="str">
            <v>иссл.</v>
          </cell>
          <cell r="D83">
            <v>406.66666666666669</v>
          </cell>
          <cell r="E83">
            <v>488</v>
          </cell>
          <cell r="F83">
            <v>420</v>
          </cell>
          <cell r="G83">
            <v>507.52000000000004</v>
          </cell>
          <cell r="H83"/>
          <cell r="I83">
            <v>504</v>
          </cell>
        </row>
        <row r="84">
          <cell r="A84">
            <v>20001096</v>
          </cell>
          <cell r="B84" t="str">
            <v>Исследования на псевдотуберкулез I серотипа объемным методом РА от людей и животных</v>
          </cell>
          <cell r="C84" t="str">
            <v>иссл.</v>
          </cell>
          <cell r="D84">
            <v>406.66666666666669</v>
          </cell>
          <cell r="E84">
            <v>488</v>
          </cell>
          <cell r="F84">
            <v>420</v>
          </cell>
          <cell r="G84">
            <v>507.52000000000004</v>
          </cell>
          <cell r="H84"/>
          <cell r="I84">
            <v>504</v>
          </cell>
        </row>
        <row r="85">
          <cell r="A85">
            <v>20001097</v>
          </cell>
          <cell r="B85" t="str">
            <v>Исследования на псевдотуберкулез III серотипа объемным методом РА от людей и животных</v>
          </cell>
          <cell r="C85" t="str">
            <v>иссл.</v>
          </cell>
          <cell r="D85">
            <v>406.66666666666669</v>
          </cell>
          <cell r="E85">
            <v>488</v>
          </cell>
          <cell r="F85">
            <v>420</v>
          </cell>
          <cell r="G85">
            <v>507.52000000000004</v>
          </cell>
          <cell r="H85"/>
          <cell r="I85">
            <v>504</v>
          </cell>
        </row>
        <row r="86">
          <cell r="A86" t="str">
            <v>ИФА - метод</v>
          </cell>
          <cell r="B86"/>
          <cell r="C86"/>
          <cell r="D86"/>
          <cell r="E86"/>
          <cell r="F86"/>
          <cell r="G86"/>
          <cell r="H86"/>
          <cell r="I86"/>
        </row>
        <row r="87">
          <cell r="A87">
            <v>20000795</v>
          </cell>
          <cell r="B87" t="str">
            <v>Иммуноферментный анализ (ИФА) - определение антигена коксиелл Бернета (Ку-лихорадка) во внешней среде.</v>
          </cell>
          <cell r="C87" t="str">
            <v>иссл.</v>
          </cell>
          <cell r="D87">
            <v>484.16666666666669</v>
          </cell>
          <cell r="E87">
            <v>581</v>
          </cell>
          <cell r="F87">
            <v>500</v>
          </cell>
          <cell r="G87">
            <v>604.24</v>
          </cell>
          <cell r="H87"/>
          <cell r="I87">
            <v>600</v>
          </cell>
        </row>
        <row r="88">
          <cell r="A88">
            <v>20000798</v>
          </cell>
          <cell r="B88" t="str">
            <v>ИФА качественное определение антител к лихорадке - Ку в материале от людей и из объектов внешней среды</v>
          </cell>
          <cell r="C88" t="str">
            <v>иссл.</v>
          </cell>
          <cell r="D88">
            <v>507.5</v>
          </cell>
          <cell r="E88">
            <v>609</v>
          </cell>
          <cell r="F88">
            <v>525</v>
          </cell>
          <cell r="G88">
            <v>633.36</v>
          </cell>
          <cell r="H88"/>
          <cell r="I88">
            <v>630</v>
          </cell>
        </row>
        <row r="89">
          <cell r="A89">
            <v>20000803</v>
          </cell>
          <cell r="B89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9" t="str">
            <v>иссл.</v>
          </cell>
          <cell r="D89">
            <v>317.5</v>
          </cell>
          <cell r="E89">
            <v>381</v>
          </cell>
          <cell r="F89">
            <v>330</v>
          </cell>
          <cell r="G89">
            <v>396.24</v>
          </cell>
          <cell r="H89"/>
          <cell r="I89">
            <v>396</v>
          </cell>
        </row>
        <row r="90">
          <cell r="A90">
            <v>20000804</v>
          </cell>
          <cell r="B90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90" t="str">
            <v>иссл.</v>
          </cell>
          <cell r="D90">
            <v>341.66666666666669</v>
          </cell>
          <cell r="E90">
            <v>410</v>
          </cell>
          <cell r="F90">
            <v>355</v>
          </cell>
          <cell r="G90">
            <v>426.40000000000003</v>
          </cell>
          <cell r="H90"/>
          <cell r="I90">
            <v>426</v>
          </cell>
        </row>
        <row r="91">
          <cell r="A91">
            <v>20000805</v>
          </cell>
          <cell r="B91" t="str">
            <v>Иммуноферментный анализ (ИФА) - определение антител класса М к иерсиниям (полуколич. метод)</v>
          </cell>
          <cell r="C91" t="str">
            <v>иссл.</v>
          </cell>
          <cell r="D91">
            <v>304.16666666666669</v>
          </cell>
          <cell r="E91">
            <v>365</v>
          </cell>
          <cell r="F91">
            <v>315</v>
          </cell>
          <cell r="G91">
            <v>379.6</v>
          </cell>
          <cell r="H91"/>
          <cell r="I91">
            <v>378</v>
          </cell>
        </row>
        <row r="92">
          <cell r="A92">
            <v>20000806</v>
          </cell>
          <cell r="B92" t="str">
            <v>Иммуноферментный анализ (ИФА) - определение антител класса G к патогенным иерсиниям (полуколич. метод)</v>
          </cell>
          <cell r="C92" t="str">
            <v>иссл.</v>
          </cell>
          <cell r="D92">
            <v>304.16666666666669</v>
          </cell>
          <cell r="E92">
            <v>365</v>
          </cell>
          <cell r="F92">
            <v>315</v>
          </cell>
          <cell r="G92">
            <v>379.6</v>
          </cell>
          <cell r="H92"/>
          <cell r="I92">
            <v>378</v>
          </cell>
        </row>
        <row r="93">
          <cell r="A93">
            <v>20000807</v>
          </cell>
          <cell r="B93" t="str">
            <v>Иммуноферментный анализ (ИФА) - определение антител класса G к суммарному антигену бруцелл.</v>
          </cell>
          <cell r="C93" t="str">
            <v>иссл.</v>
          </cell>
          <cell r="D93">
            <v>325.83333333333337</v>
          </cell>
          <cell r="E93">
            <v>391</v>
          </cell>
          <cell r="F93">
            <v>340</v>
          </cell>
          <cell r="G93">
            <v>406.64</v>
          </cell>
          <cell r="H93"/>
          <cell r="I93">
            <v>408</v>
          </cell>
        </row>
        <row r="94">
          <cell r="A94">
            <v>20000808</v>
          </cell>
          <cell r="B94" t="str">
            <v>Определение антител класса А к хламидии трахоматис методом ИФА</v>
          </cell>
          <cell r="C94" t="str">
            <v>иссл.</v>
          </cell>
          <cell r="D94">
            <v>304.16666666666669</v>
          </cell>
          <cell r="E94">
            <v>365</v>
          </cell>
          <cell r="F94">
            <v>315</v>
          </cell>
          <cell r="G94">
            <v>379.6</v>
          </cell>
          <cell r="H94"/>
          <cell r="I94">
            <v>378</v>
          </cell>
        </row>
        <row r="95">
          <cell r="A95">
            <v>20000809</v>
          </cell>
          <cell r="B95" t="str">
            <v>Определение антител класса М к хламидии трахоматис методом ИФА</v>
          </cell>
          <cell r="C95" t="str">
            <v>иссл.</v>
          </cell>
          <cell r="D95">
            <v>304.16666666666669</v>
          </cell>
          <cell r="E95">
            <v>365</v>
          </cell>
          <cell r="F95">
            <v>315</v>
          </cell>
          <cell r="G95">
            <v>379.6</v>
          </cell>
          <cell r="H95"/>
          <cell r="I95">
            <v>378</v>
          </cell>
        </row>
        <row r="96">
          <cell r="A96">
            <v>20000810</v>
          </cell>
          <cell r="B96" t="str">
            <v>Определение антител класса G к хламидии трахоматис методом ИФА</v>
          </cell>
          <cell r="C96" t="str">
            <v>иссл.</v>
          </cell>
          <cell r="D96">
            <v>304.16666666666669</v>
          </cell>
          <cell r="E96">
            <v>365</v>
          </cell>
          <cell r="F96">
            <v>315</v>
          </cell>
          <cell r="G96">
            <v>379.6</v>
          </cell>
          <cell r="H96"/>
          <cell r="I96">
            <v>378</v>
          </cell>
        </row>
        <row r="97">
          <cell r="A97">
            <v>20000813</v>
          </cell>
          <cell r="B97" t="str">
            <v>Определение антител класса М к суммарному антигену бруцелл методом ИФА</v>
          </cell>
          <cell r="C97" t="str">
            <v>иссл.</v>
          </cell>
          <cell r="D97">
            <v>355.83333333333337</v>
          </cell>
          <cell r="E97">
            <v>427</v>
          </cell>
          <cell r="F97">
            <v>370</v>
          </cell>
          <cell r="G97">
            <v>444.08000000000004</v>
          </cell>
          <cell r="H97"/>
          <cell r="I97">
            <v>444</v>
          </cell>
        </row>
        <row r="98">
          <cell r="A98">
            <v>20000814</v>
          </cell>
          <cell r="B98" t="str">
            <v>Определение антител класса А к суммарному антигену бруцелл методом ИФА</v>
          </cell>
          <cell r="C98" t="str">
            <v>иссл.</v>
          </cell>
          <cell r="D98">
            <v>355.83333333333337</v>
          </cell>
          <cell r="E98">
            <v>427</v>
          </cell>
          <cell r="F98">
            <v>370</v>
          </cell>
          <cell r="G98">
            <v>444.08000000000004</v>
          </cell>
          <cell r="H98"/>
          <cell r="I98">
            <v>444</v>
          </cell>
        </row>
        <row r="99">
          <cell r="A99">
            <v>20000952</v>
          </cell>
          <cell r="B99" t="str">
            <v>Определение антител класса А к патогенным иерсиниям методом ИФА (полуколич. метод)</v>
          </cell>
          <cell r="C99" t="str">
            <v>иссл.</v>
          </cell>
          <cell r="D99">
            <v>304.16666666666669</v>
          </cell>
          <cell r="E99">
            <v>365</v>
          </cell>
          <cell r="F99">
            <v>315</v>
          </cell>
          <cell r="G99">
            <v>379.6</v>
          </cell>
          <cell r="H99"/>
          <cell r="I99">
            <v>378</v>
          </cell>
        </row>
        <row r="100">
          <cell r="A100">
            <v>20000953</v>
          </cell>
          <cell r="B100" t="str">
            <v>Определение антител класса G  к хламидиям пневмонии методом ИФА</v>
          </cell>
          <cell r="C100" t="str">
            <v>иссл.</v>
          </cell>
          <cell r="D100">
            <v>432.5</v>
          </cell>
          <cell r="E100">
            <v>519</v>
          </cell>
          <cell r="F100">
            <v>450</v>
          </cell>
          <cell r="G100">
            <v>539.76</v>
          </cell>
          <cell r="H100"/>
          <cell r="I100">
            <v>540</v>
          </cell>
        </row>
        <row r="101">
          <cell r="A101">
            <v>20000954</v>
          </cell>
          <cell r="B101" t="str">
            <v>Определение антител класса А к хламидии пневмонии</v>
          </cell>
          <cell r="C101" t="str">
            <v>иссл.</v>
          </cell>
          <cell r="D101">
            <v>432.5</v>
          </cell>
          <cell r="E101">
            <v>519</v>
          </cell>
          <cell r="F101">
            <v>450</v>
          </cell>
          <cell r="G101">
            <v>539.76</v>
          </cell>
          <cell r="H101"/>
          <cell r="I101">
            <v>540</v>
          </cell>
        </row>
        <row r="102">
          <cell r="A102">
            <v>20000955</v>
          </cell>
          <cell r="B102" t="str">
            <v>Определение антител класса М к хламидии пневмонии</v>
          </cell>
          <cell r="C102" t="str">
            <v>иссл.</v>
          </cell>
          <cell r="D102">
            <v>432.5</v>
          </cell>
          <cell r="E102">
            <v>519</v>
          </cell>
          <cell r="F102">
            <v>450</v>
          </cell>
          <cell r="G102">
            <v>539.76</v>
          </cell>
          <cell r="H102"/>
          <cell r="I102">
            <v>540</v>
          </cell>
        </row>
        <row r="103">
          <cell r="A103">
            <v>20000172</v>
          </cell>
          <cell r="B103" t="str">
            <v>ИФА на суммарные антитела к бруцеллезу</v>
          </cell>
          <cell r="C103" t="str">
            <v>иссл.</v>
          </cell>
          <cell r="D103">
            <v>355.83333333333337</v>
          </cell>
          <cell r="E103">
            <v>427</v>
          </cell>
          <cell r="F103">
            <v>370</v>
          </cell>
          <cell r="G103">
            <v>444.08000000000004</v>
          </cell>
          <cell r="H103"/>
          <cell r="I103">
            <v>444</v>
          </cell>
        </row>
        <row r="104">
          <cell r="A104" t="str">
            <v xml:space="preserve">Паразитологическая лаборатория </v>
          </cell>
          <cell r="B104"/>
          <cell r="C104"/>
          <cell r="D104"/>
          <cell r="E104"/>
          <cell r="F104"/>
          <cell r="G104"/>
          <cell r="H104"/>
          <cell r="I104"/>
        </row>
        <row r="105">
          <cell r="A105">
            <v>30000823</v>
          </cell>
          <cell r="B105" t="str">
            <v>Копрологические исследования по Като</v>
          </cell>
          <cell r="C105" t="str">
            <v>иссл.</v>
          </cell>
          <cell r="D105">
            <v>110.83333333333334</v>
          </cell>
          <cell r="E105">
            <v>133</v>
          </cell>
          <cell r="F105">
            <v>115</v>
          </cell>
          <cell r="G105">
            <v>138.32</v>
          </cell>
          <cell r="H105"/>
          <cell r="I105">
            <v>138</v>
          </cell>
        </row>
        <row r="106">
          <cell r="A106">
            <v>30000824</v>
          </cell>
          <cell r="B106" t="str">
            <v>Копрологические исследования формалин-эфирным методом</v>
          </cell>
          <cell r="C106" t="str">
            <v>иссл.</v>
          </cell>
          <cell r="D106">
            <v>248.33333333333334</v>
          </cell>
          <cell r="E106">
            <v>298</v>
          </cell>
          <cell r="F106">
            <v>255</v>
          </cell>
          <cell r="G106">
            <v>309.92</v>
          </cell>
          <cell r="H106"/>
          <cell r="I106">
            <v>306</v>
          </cell>
        </row>
        <row r="107">
          <cell r="A107">
            <v>30000825</v>
          </cell>
          <cell r="B107" t="str">
            <v>Копрологические исследования на простейшие кишечника</v>
          </cell>
          <cell r="C107" t="str">
            <v>иссл.</v>
          </cell>
          <cell r="D107">
            <v>226.66666666666669</v>
          </cell>
          <cell r="E107">
            <v>272</v>
          </cell>
          <cell r="F107">
            <v>235</v>
          </cell>
          <cell r="G107">
            <v>282.88</v>
          </cell>
          <cell r="H107"/>
          <cell r="I107">
            <v>282</v>
          </cell>
        </row>
        <row r="108">
          <cell r="A108">
            <v>30000826</v>
          </cell>
          <cell r="B108" t="str">
            <v>Копрологические исследования по Калантарян (м.флотации)</v>
          </cell>
          <cell r="C108" t="str">
            <v>иссл.</v>
          </cell>
          <cell r="D108">
            <v>277.5</v>
          </cell>
          <cell r="E108">
            <v>333</v>
          </cell>
          <cell r="F108">
            <v>285</v>
          </cell>
          <cell r="G108">
            <v>346.32</v>
          </cell>
          <cell r="H108"/>
          <cell r="I108">
            <v>342</v>
          </cell>
        </row>
        <row r="109">
          <cell r="A109">
            <v>30000827</v>
          </cell>
          <cell r="B109" t="str">
            <v>Соскоб с глицерином</v>
          </cell>
          <cell r="C109" t="str">
            <v>иссл.</v>
          </cell>
          <cell r="D109">
            <v>107.5</v>
          </cell>
          <cell r="E109">
            <v>129</v>
          </cell>
          <cell r="F109">
            <v>110</v>
          </cell>
          <cell r="G109">
            <v>134.16</v>
          </cell>
          <cell r="H109"/>
          <cell r="I109">
            <v>132</v>
          </cell>
        </row>
        <row r="110">
          <cell r="A110">
            <v>30000828</v>
          </cell>
          <cell r="B110" t="str">
            <v>Соскоб липкой лентой (по Грэхему)</v>
          </cell>
          <cell r="C110" t="str">
            <v>иссл.</v>
          </cell>
          <cell r="D110">
            <v>146.66666666666669</v>
          </cell>
          <cell r="E110">
            <v>176</v>
          </cell>
          <cell r="F110">
            <v>150</v>
          </cell>
          <cell r="G110">
            <v>183.04000000000002</v>
          </cell>
          <cell r="H110"/>
          <cell r="I110">
            <v>180</v>
          </cell>
        </row>
        <row r="111">
          <cell r="A111">
            <v>30000830</v>
          </cell>
          <cell r="B111" t="str">
            <v>Макроанализ (идентификация паразитов, их фрагментов).</v>
          </cell>
          <cell r="C111" t="str">
            <v>иссл.</v>
          </cell>
          <cell r="D111">
            <v>208.33333333333334</v>
          </cell>
          <cell r="E111">
            <v>250</v>
          </cell>
          <cell r="F111">
            <v>215</v>
          </cell>
          <cell r="G111">
            <v>260</v>
          </cell>
          <cell r="H111"/>
          <cell r="I111">
            <v>258</v>
          </cell>
        </row>
        <row r="112">
          <cell r="A112">
            <v>30000831</v>
          </cell>
          <cell r="B112" t="str">
            <v>Исследование фекалий на криптоспоридии</v>
          </cell>
          <cell r="C112" t="str">
            <v>иссл.</v>
          </cell>
          <cell r="D112">
            <v>328.33333333333337</v>
          </cell>
          <cell r="E112">
            <v>394</v>
          </cell>
          <cell r="F112">
            <v>340</v>
          </cell>
          <cell r="G112">
            <v>409.76</v>
          </cell>
          <cell r="H112"/>
          <cell r="I112">
            <v>408</v>
          </cell>
        </row>
        <row r="113">
          <cell r="A113">
            <v>30000855</v>
          </cell>
          <cell r="B113" t="str">
            <v>Исследование кала с использованием концентраторов Parasep</v>
          </cell>
          <cell r="C113" t="str">
            <v>иссл.</v>
          </cell>
          <cell r="D113">
            <v>416.66666666666669</v>
          </cell>
          <cell r="E113">
            <v>500</v>
          </cell>
          <cell r="F113">
            <v>430</v>
          </cell>
          <cell r="G113">
            <v>520</v>
          </cell>
          <cell r="H113"/>
          <cell r="I113">
            <v>516</v>
          </cell>
        </row>
        <row r="114">
          <cell r="A114">
            <v>30000864</v>
          </cell>
          <cell r="B114" t="str">
            <v>Выявление антигена лямблий в фекалиях методом ИФА</v>
          </cell>
          <cell r="C114" t="str">
            <v>иссл.</v>
          </cell>
          <cell r="D114">
            <v>430.83333333333337</v>
          </cell>
          <cell r="E114">
            <v>517</v>
          </cell>
          <cell r="F114">
            <v>445</v>
          </cell>
          <cell r="G114">
            <v>537.68000000000006</v>
          </cell>
          <cell r="H114"/>
          <cell r="I114">
            <v>534</v>
          </cell>
        </row>
        <row r="115">
          <cell r="A115" t="str">
            <v>Исследование препаратов крови, пунктатов</v>
          </cell>
          <cell r="B115"/>
          <cell r="C115"/>
          <cell r="D115"/>
          <cell r="E115"/>
          <cell r="F115"/>
          <cell r="G115"/>
          <cell r="H115"/>
          <cell r="I115"/>
        </row>
        <row r="116">
          <cell r="A116">
            <v>30000829</v>
          </cell>
          <cell r="B116" t="str">
            <v>Исследование желчи, дуоденального содержимого, мочи, мокроты на личинки и яйца гельминтов , цисты простейших.</v>
          </cell>
          <cell r="C116" t="str">
            <v>иссл.</v>
          </cell>
          <cell r="D116">
            <v>240.83333333333334</v>
          </cell>
          <cell r="E116">
            <v>289</v>
          </cell>
          <cell r="F116">
            <v>250</v>
          </cell>
          <cell r="G116">
            <v>300.56</v>
          </cell>
          <cell r="H116"/>
          <cell r="I116">
            <v>300</v>
          </cell>
        </row>
        <row r="117">
          <cell r="A117">
            <v>30000832</v>
          </cell>
          <cell r="B117" t="str">
            <v>Исследование мазков крови на малярию</v>
          </cell>
          <cell r="C117" t="str">
            <v>иссл.</v>
          </cell>
          <cell r="D117">
            <v>316.66666666666669</v>
          </cell>
          <cell r="E117">
            <v>380</v>
          </cell>
          <cell r="F117">
            <v>330</v>
          </cell>
          <cell r="G117">
            <v>395.2</v>
          </cell>
          <cell r="H117"/>
          <cell r="I117">
            <v>396</v>
          </cell>
        </row>
        <row r="118">
          <cell r="A118">
            <v>30000833</v>
          </cell>
          <cell r="B118" t="str">
            <v>Исследование мазков крови на микрофилярии</v>
          </cell>
          <cell r="C118" t="str">
            <v>иссл.</v>
          </cell>
          <cell r="D118">
            <v>332.5</v>
          </cell>
          <cell r="E118">
            <v>399</v>
          </cell>
          <cell r="F118">
            <v>345</v>
          </cell>
          <cell r="G118">
            <v>414.96000000000004</v>
          </cell>
          <cell r="H118"/>
          <cell r="I118">
            <v>414</v>
          </cell>
        </row>
        <row r="119">
          <cell r="A119">
            <v>30000834</v>
          </cell>
          <cell r="B119" t="str">
            <v>Исследование мазков на кожный лейшманиоз</v>
          </cell>
          <cell r="C119" t="str">
            <v>иссл.</v>
          </cell>
          <cell r="D119">
            <v>281.66666666666669</v>
          </cell>
          <cell r="E119">
            <v>338</v>
          </cell>
          <cell r="F119">
            <v>290</v>
          </cell>
          <cell r="G119">
            <v>351.52000000000004</v>
          </cell>
          <cell r="H119"/>
          <cell r="I119">
            <v>348</v>
          </cell>
        </row>
        <row r="120">
          <cell r="A120">
            <v>30000835</v>
          </cell>
          <cell r="B120" t="str">
            <v>Исследование мазков на висцеральный лейшманиоз</v>
          </cell>
          <cell r="C120" t="str">
            <v>иссл.</v>
          </cell>
          <cell r="D120">
            <v>281.66666666666669</v>
          </cell>
          <cell r="E120">
            <v>338</v>
          </cell>
          <cell r="F120">
            <v>290</v>
          </cell>
          <cell r="G120">
            <v>351.52000000000004</v>
          </cell>
          <cell r="H120"/>
          <cell r="I120">
            <v>348</v>
          </cell>
        </row>
        <row r="121">
          <cell r="A121">
            <v>30000836</v>
          </cell>
          <cell r="B121" t="str">
            <v>Исследования венозной крови на микрофилярии и других кровепаразитов</v>
          </cell>
          <cell r="C121" t="str">
            <v>иссл.</v>
          </cell>
          <cell r="D121">
            <v>311.66666666666669</v>
          </cell>
          <cell r="E121">
            <v>374</v>
          </cell>
          <cell r="F121">
            <v>325</v>
          </cell>
          <cell r="G121">
            <v>388.96000000000004</v>
          </cell>
          <cell r="H121"/>
          <cell r="I121">
            <v>390</v>
          </cell>
        </row>
        <row r="122">
          <cell r="A122" t="str">
            <v>Серологические исследования методом ИФА</v>
          </cell>
          <cell r="B122"/>
          <cell r="C122"/>
          <cell r="D122"/>
          <cell r="E122"/>
          <cell r="F122"/>
          <cell r="G122"/>
          <cell r="H122"/>
          <cell r="I122"/>
        </row>
        <row r="123">
          <cell r="A123">
            <v>30000820</v>
          </cell>
          <cell r="B123" t="str">
            <v>Исследование сыворотки крови на клонорхоз методом ИФА</v>
          </cell>
          <cell r="C123" t="str">
            <v>иссл.</v>
          </cell>
          <cell r="D123">
            <v>301.66666666666669</v>
          </cell>
          <cell r="E123">
            <v>362</v>
          </cell>
          <cell r="F123">
            <v>310</v>
          </cell>
          <cell r="G123">
            <v>376.48</v>
          </cell>
          <cell r="H123"/>
          <cell r="I123">
            <v>372</v>
          </cell>
        </row>
        <row r="124">
          <cell r="A124">
            <v>30000821</v>
          </cell>
          <cell r="B124" t="str">
            <v>Исследование сыворотки крови на трихинеллез острый методом ИФА</v>
          </cell>
          <cell r="C124" t="str">
            <v>иссл.</v>
          </cell>
          <cell r="D124">
            <v>301.66666666666669</v>
          </cell>
          <cell r="E124">
            <v>362</v>
          </cell>
          <cell r="F124">
            <v>310</v>
          </cell>
          <cell r="G124">
            <v>376.48</v>
          </cell>
          <cell r="H124"/>
          <cell r="I124">
            <v>372</v>
          </cell>
        </row>
        <row r="125">
          <cell r="A125">
            <v>30000822</v>
          </cell>
          <cell r="B125" t="str">
            <v>Исследование сыворотки крови на трихинеллез хронический методом ИФА</v>
          </cell>
          <cell r="C125" t="str">
            <v>иссл.</v>
          </cell>
          <cell r="D125">
            <v>301.66666666666669</v>
          </cell>
          <cell r="E125">
            <v>362</v>
          </cell>
          <cell r="F125">
            <v>310</v>
          </cell>
          <cell r="G125">
            <v>376.48</v>
          </cell>
          <cell r="H125"/>
          <cell r="I125">
            <v>372</v>
          </cell>
        </row>
        <row r="126">
          <cell r="A126">
            <v>30000837</v>
          </cell>
          <cell r="B126" t="str">
            <v>Исследование сыворотки крови на описторхоз методом ИФА</v>
          </cell>
          <cell r="C126" t="str">
            <v>иссл.</v>
          </cell>
          <cell r="D126">
            <v>248.33333333333334</v>
          </cell>
          <cell r="E126">
            <v>298</v>
          </cell>
          <cell r="F126">
            <v>255</v>
          </cell>
          <cell r="G126">
            <v>309.92</v>
          </cell>
          <cell r="H126"/>
          <cell r="I126">
            <v>306</v>
          </cell>
        </row>
        <row r="127">
          <cell r="A127">
            <v>30000838</v>
          </cell>
          <cell r="B127" t="str">
            <v>Исследование сыворотки крови  на эхинококкоз методом ИФА</v>
          </cell>
          <cell r="C127" t="str">
            <v>иссл.</v>
          </cell>
          <cell r="D127">
            <v>257.5</v>
          </cell>
          <cell r="E127">
            <v>309</v>
          </cell>
          <cell r="F127">
            <v>265</v>
          </cell>
          <cell r="G127">
            <v>321.36</v>
          </cell>
          <cell r="H127"/>
          <cell r="I127">
            <v>318</v>
          </cell>
        </row>
        <row r="128">
          <cell r="A128">
            <v>30000839</v>
          </cell>
          <cell r="B128" t="str">
            <v>Исследование сыворотки крови на  аскаридоз методом ИФА</v>
          </cell>
          <cell r="C128" t="str">
            <v>иссл.</v>
          </cell>
          <cell r="D128">
            <v>248.33333333333334</v>
          </cell>
          <cell r="E128">
            <v>298</v>
          </cell>
          <cell r="F128">
            <v>255</v>
          </cell>
          <cell r="G128">
            <v>309.92</v>
          </cell>
          <cell r="H128"/>
          <cell r="I128">
            <v>306</v>
          </cell>
        </row>
        <row r="129">
          <cell r="A129">
            <v>30000840</v>
          </cell>
          <cell r="B129" t="str">
            <v>Исследование сыворотки крови  на токсокароз методом ИФА</v>
          </cell>
          <cell r="C129" t="str">
            <v>иссл.</v>
          </cell>
          <cell r="D129">
            <v>248.33333333333334</v>
          </cell>
          <cell r="E129">
            <v>298</v>
          </cell>
          <cell r="F129">
            <v>255</v>
          </cell>
          <cell r="G129">
            <v>309.92</v>
          </cell>
          <cell r="H129"/>
          <cell r="I129">
            <v>306</v>
          </cell>
        </row>
        <row r="130">
          <cell r="A130">
            <v>30000842</v>
          </cell>
          <cell r="B130" t="str">
            <v>Исследование сыворотки крови на токсоплазмоз острый методом  ИФА</v>
          </cell>
          <cell r="C130" t="str">
            <v>иссл.</v>
          </cell>
          <cell r="D130">
            <v>235</v>
          </cell>
          <cell r="E130">
            <v>282</v>
          </cell>
          <cell r="F130">
            <v>240</v>
          </cell>
          <cell r="G130">
            <v>293.28000000000003</v>
          </cell>
          <cell r="H130"/>
          <cell r="I130">
            <v>288</v>
          </cell>
        </row>
        <row r="131">
          <cell r="A131">
            <v>30000843</v>
          </cell>
          <cell r="B131" t="str">
            <v>Сыворотки крови  на токсоплазмоз хронический  методом ИФА</v>
          </cell>
          <cell r="C131" t="str">
            <v>иссл.</v>
          </cell>
          <cell r="D131">
            <v>235</v>
          </cell>
          <cell r="E131">
            <v>282</v>
          </cell>
          <cell r="F131">
            <v>240</v>
          </cell>
          <cell r="G131">
            <v>293.28000000000003</v>
          </cell>
          <cell r="H131"/>
          <cell r="I131">
            <v>288</v>
          </cell>
        </row>
        <row r="132">
          <cell r="A132">
            <v>30000844</v>
          </cell>
          <cell r="B132" t="str">
            <v>Исследование сыворотки крови на лямблиоз методом ИФА</v>
          </cell>
          <cell r="C132" t="str">
            <v>иссл.</v>
          </cell>
          <cell r="D132">
            <v>244.16666666666669</v>
          </cell>
          <cell r="E132">
            <v>293</v>
          </cell>
          <cell r="F132">
            <v>250</v>
          </cell>
          <cell r="G132">
            <v>304.72000000000003</v>
          </cell>
          <cell r="H132"/>
          <cell r="I132">
            <v>300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 t="str">
            <v>иссл.</v>
          </cell>
          <cell r="D133">
            <v>324.16666666666669</v>
          </cell>
          <cell r="E133">
            <v>389</v>
          </cell>
          <cell r="F133">
            <v>335</v>
          </cell>
          <cell r="G133">
            <v>404.56</v>
          </cell>
          <cell r="H133"/>
          <cell r="I133">
            <v>402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 t="str">
            <v>иссл.</v>
          </cell>
          <cell r="D134">
            <v>324.16666666666669</v>
          </cell>
          <cell r="E134">
            <v>389</v>
          </cell>
          <cell r="F134">
            <v>335</v>
          </cell>
          <cell r="G134">
            <v>404.56</v>
          </cell>
          <cell r="H134"/>
          <cell r="I134">
            <v>402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 t="str">
            <v>иссл.</v>
          </cell>
          <cell r="D135">
            <v>160</v>
          </cell>
          <cell r="E135">
            <v>192</v>
          </cell>
          <cell r="F135">
            <v>165</v>
          </cell>
          <cell r="G135">
            <v>199.68</v>
          </cell>
          <cell r="H135"/>
          <cell r="I135">
            <v>198</v>
          </cell>
        </row>
        <row r="136">
          <cell r="A136">
            <v>30000167</v>
          </cell>
          <cell r="B136" t="str">
            <v>Экспресс-метод определения лямблий и криптоспоридий в суспензии фекалий (иммунохроматографический метод)</v>
          </cell>
          <cell r="C136" t="str">
            <v>иссл.</v>
          </cell>
          <cell r="D136"/>
          <cell r="E136"/>
          <cell r="F136">
            <v>1015</v>
          </cell>
          <cell r="G136"/>
          <cell r="H136"/>
          <cell r="I136">
            <v>1218</v>
          </cell>
        </row>
        <row r="137">
          <cell r="A137" t="str">
            <v xml:space="preserve"> Почва, вода</v>
          </cell>
          <cell r="B137"/>
          <cell r="C137"/>
          <cell r="D137"/>
          <cell r="E137"/>
          <cell r="F137"/>
          <cell r="G137"/>
          <cell r="H137"/>
          <cell r="I137"/>
        </row>
        <row r="138">
          <cell r="A138">
            <v>30000845</v>
          </cell>
          <cell r="B138" t="str">
            <v>Исследования почвы на я/гельминтов</v>
          </cell>
          <cell r="C138" t="str">
            <v>иссл.</v>
          </cell>
          <cell r="D138">
            <v>316.66666666666669</v>
          </cell>
          <cell r="E138">
            <v>380</v>
          </cell>
          <cell r="F138">
            <v>325</v>
          </cell>
          <cell r="G138">
            <v>395.2</v>
          </cell>
          <cell r="H138"/>
          <cell r="I138">
            <v>390</v>
          </cell>
        </row>
        <row r="139">
          <cell r="A139">
            <v>30000846</v>
          </cell>
          <cell r="B139" t="str">
            <v>Исследования воды  на я/гельминтов</v>
          </cell>
          <cell r="C139" t="str">
            <v>иссл.</v>
          </cell>
          <cell r="D139">
            <v>408.33333333333337</v>
          </cell>
          <cell r="E139">
            <v>490</v>
          </cell>
          <cell r="F139">
            <v>425</v>
          </cell>
          <cell r="G139">
            <v>509.6</v>
          </cell>
          <cell r="H139"/>
          <cell r="I139">
            <v>510</v>
          </cell>
        </row>
        <row r="140">
          <cell r="A140">
            <v>30000848</v>
          </cell>
          <cell r="B140" t="str">
            <v>Исследования почвы на криптоспоридии</v>
          </cell>
          <cell r="C140" t="str">
            <v>иссл.</v>
          </cell>
          <cell r="D140">
            <v>290</v>
          </cell>
          <cell r="E140">
            <v>348</v>
          </cell>
          <cell r="F140">
            <v>300</v>
          </cell>
          <cell r="G140">
            <v>361.92</v>
          </cell>
          <cell r="H140"/>
          <cell r="I140">
            <v>360</v>
          </cell>
        </row>
        <row r="141">
          <cell r="A141">
            <v>30000849</v>
          </cell>
          <cell r="B141" t="str">
            <v>Исследования почвы  на цисты патогенных простейших.</v>
          </cell>
          <cell r="C141" t="str">
            <v>иссл.</v>
          </cell>
          <cell r="D141">
            <v>316.66666666666669</v>
          </cell>
          <cell r="E141">
            <v>380</v>
          </cell>
          <cell r="F141">
            <v>325</v>
          </cell>
          <cell r="G141">
            <v>395.2</v>
          </cell>
          <cell r="H141"/>
          <cell r="I141">
            <v>390</v>
          </cell>
        </row>
        <row r="142">
          <cell r="A142">
            <v>30000850</v>
          </cell>
          <cell r="B142" t="str">
            <v>Исследование воды на цисты лямблий (питьевой, сточной, бассейнов, открытых водоемов).</v>
          </cell>
          <cell r="C142" t="str">
            <v>иссл.</v>
          </cell>
          <cell r="D142">
            <v>408.33333333333337</v>
          </cell>
          <cell r="E142">
            <v>490</v>
          </cell>
          <cell r="F142">
            <v>425</v>
          </cell>
          <cell r="G142">
            <v>509.6</v>
          </cell>
          <cell r="H142"/>
          <cell r="I142">
            <v>510</v>
          </cell>
        </row>
        <row r="143">
          <cell r="A143">
            <v>30000851</v>
          </cell>
          <cell r="B143" t="str">
            <v>Исследование воды на ооцисты криптоспоридий(питьевой,сточной, воды бассейнов и т.д.)</v>
          </cell>
          <cell r="C143" t="str">
            <v>иссл.</v>
          </cell>
          <cell r="D143">
            <v>395</v>
          </cell>
          <cell r="E143">
            <v>474</v>
          </cell>
          <cell r="F143">
            <v>410</v>
          </cell>
          <cell r="G143">
            <v>492.96000000000004</v>
          </cell>
          <cell r="H143"/>
          <cell r="I143">
            <v>492</v>
          </cell>
        </row>
        <row r="144">
          <cell r="A144" t="str">
            <v>Пищевые продукты</v>
          </cell>
          <cell r="B144"/>
          <cell r="C144"/>
          <cell r="D144"/>
          <cell r="E144"/>
          <cell r="F144"/>
          <cell r="G144"/>
          <cell r="H144"/>
          <cell r="I144"/>
        </row>
        <row r="145">
          <cell r="A145">
            <v>30000847</v>
          </cell>
          <cell r="B145" t="str">
            <v>Исследования овощей, фруктов, зелени на я/гельминтов</v>
          </cell>
          <cell r="C145" t="str">
            <v>иссл.</v>
          </cell>
          <cell r="D145">
            <v>372.5</v>
          </cell>
          <cell r="E145">
            <v>447</v>
          </cell>
          <cell r="F145">
            <v>385</v>
          </cell>
          <cell r="G145">
            <v>464.88</v>
          </cell>
          <cell r="H145"/>
          <cell r="I145">
            <v>462</v>
          </cell>
        </row>
        <row r="146">
          <cell r="A146">
            <v>30000852</v>
          </cell>
          <cell r="B146" t="str">
            <v>Исследование рыбы и рыбной продукции на личинки паразитов(нематод,трематод, цестод и скребней) 1 проба</v>
          </cell>
          <cell r="C146" t="str">
            <v>проба</v>
          </cell>
          <cell r="D146">
            <v>430.83333333333337</v>
          </cell>
          <cell r="E146">
            <v>517</v>
          </cell>
          <cell r="F146">
            <v>445</v>
          </cell>
          <cell r="G146">
            <v>537.68000000000006</v>
          </cell>
          <cell r="H146"/>
          <cell r="I146">
            <v>534</v>
          </cell>
        </row>
        <row r="147">
          <cell r="A147">
            <v>30000853</v>
          </cell>
          <cell r="B147" t="str">
            <v>Исследование мяса и мясопродукции на личинки биогельминтов</v>
          </cell>
          <cell r="C147" t="str">
            <v>проба</v>
          </cell>
          <cell r="D147">
            <v>287.5</v>
          </cell>
          <cell r="E147">
            <v>345</v>
          </cell>
          <cell r="F147">
            <v>295</v>
          </cell>
          <cell r="G147">
            <v>358.8</v>
          </cell>
          <cell r="H147"/>
          <cell r="I147">
            <v>354</v>
          </cell>
        </row>
        <row r="148">
          <cell r="A148">
            <v>30000856</v>
          </cell>
          <cell r="B148" t="str">
            <v>Исследование овощей,фруктов и зелени  на цисты простейших.</v>
          </cell>
          <cell r="C148" t="str">
            <v>иссл.</v>
          </cell>
          <cell r="D148">
            <v>341.66666666666669</v>
          </cell>
          <cell r="E148">
            <v>410</v>
          </cell>
          <cell r="F148">
            <v>355</v>
          </cell>
          <cell r="G148">
            <v>426.40000000000003</v>
          </cell>
          <cell r="H148"/>
          <cell r="I148">
            <v>426</v>
          </cell>
        </row>
        <row r="149">
          <cell r="A149">
            <v>30000857</v>
          </cell>
          <cell r="B149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9" t="str">
            <v>проба</v>
          </cell>
          <cell r="D149">
            <v>337.5</v>
          </cell>
          <cell r="E149">
            <v>405</v>
          </cell>
          <cell r="F149">
            <v>350</v>
          </cell>
          <cell r="G149">
            <v>421.2</v>
          </cell>
          <cell r="H149"/>
          <cell r="I149">
            <v>420</v>
          </cell>
        </row>
        <row r="150">
          <cell r="A150" t="str">
            <v>Смывы с объектов внешней среды</v>
          </cell>
          <cell r="B150"/>
          <cell r="C150"/>
          <cell r="D150"/>
          <cell r="E150"/>
          <cell r="F150"/>
          <cell r="G150"/>
          <cell r="H150"/>
          <cell r="I150"/>
        </row>
        <row r="151">
          <cell r="A151">
            <v>30000854</v>
          </cell>
          <cell r="B151" t="str">
            <v>Исследование смывов с предметов окружающей среды на яйца гельминтов и цисты патогенных  простейших.</v>
          </cell>
          <cell r="C151" t="str">
            <v>проба</v>
          </cell>
          <cell r="D151">
            <v>335.83333333333337</v>
          </cell>
          <cell r="E151">
            <v>403</v>
          </cell>
          <cell r="F151">
            <v>345</v>
          </cell>
          <cell r="G151">
            <v>419.12</v>
          </cell>
          <cell r="H151"/>
          <cell r="I151">
            <v>414</v>
          </cell>
        </row>
        <row r="152">
          <cell r="A152">
            <v>30000861</v>
          </cell>
          <cell r="B152" t="str">
            <v>Исследование смывов с предметов окружающей среды на яйца гельминтов (для бассейнов)</v>
          </cell>
          <cell r="C152" t="str">
            <v>иссл.</v>
          </cell>
          <cell r="D152">
            <v>190.83333333333334</v>
          </cell>
          <cell r="E152">
            <v>229</v>
          </cell>
          <cell r="F152">
            <v>195</v>
          </cell>
          <cell r="G152">
            <v>238.16</v>
          </cell>
          <cell r="H152"/>
          <cell r="I152">
            <v>234</v>
          </cell>
        </row>
        <row r="153">
          <cell r="A153">
            <v>30000868</v>
          </cell>
          <cell r="B153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3" t="str">
            <v>проба</v>
          </cell>
          <cell r="D153">
            <v>271.66666666666669</v>
          </cell>
          <cell r="E153">
            <v>326</v>
          </cell>
          <cell r="F153">
            <v>280</v>
          </cell>
          <cell r="G153">
            <v>339.04</v>
          </cell>
          <cell r="H153"/>
          <cell r="I153">
            <v>336</v>
          </cell>
        </row>
        <row r="154">
          <cell r="A154" t="str">
            <v>Внутрилабораторный контроль</v>
          </cell>
          <cell r="B154"/>
          <cell r="C154"/>
          <cell r="D154"/>
          <cell r="E154"/>
          <cell r="F154"/>
          <cell r="G154"/>
          <cell r="H154"/>
          <cell r="I154"/>
        </row>
        <row r="155">
          <cell r="A155">
            <v>30000862</v>
          </cell>
          <cell r="B155" t="str">
            <v>Контроль обсемененности предметов окружающей среды  методом смыва на цисты лямблий и яйца остриц (ВЛК)</v>
          </cell>
          <cell r="C155" t="str">
            <v>проба</v>
          </cell>
          <cell r="D155">
            <v>244.16666666666669</v>
          </cell>
          <cell r="E155">
            <v>293</v>
          </cell>
          <cell r="F155">
            <v>250</v>
          </cell>
          <cell r="G155">
            <v>304.72000000000003</v>
          </cell>
          <cell r="H155"/>
          <cell r="I155">
            <v>300</v>
          </cell>
        </row>
        <row r="156">
          <cell r="A156" t="str">
            <v>Обучение</v>
          </cell>
          <cell r="B156"/>
          <cell r="C156"/>
          <cell r="D156"/>
          <cell r="E156"/>
          <cell r="F156"/>
          <cell r="G156"/>
          <cell r="H156"/>
          <cell r="I156"/>
        </row>
        <row r="157">
          <cell r="A157">
            <v>30000860</v>
          </cell>
          <cell r="B157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7" t="str">
            <v>чел.</v>
          </cell>
          <cell r="D157">
            <v>10650</v>
          </cell>
          <cell r="E157">
            <v>12780</v>
          </cell>
          <cell r="F157">
            <v>11075</v>
          </cell>
          <cell r="G157">
            <v>13291.2</v>
          </cell>
          <cell r="H157"/>
          <cell r="I157">
            <v>13290</v>
          </cell>
        </row>
        <row r="158">
          <cell r="A158" t="str">
            <v>Музейные препараты</v>
          </cell>
          <cell r="B158"/>
          <cell r="C158"/>
          <cell r="D158"/>
          <cell r="E158"/>
          <cell r="F158"/>
          <cell r="G158"/>
          <cell r="H158"/>
          <cell r="I158"/>
        </row>
        <row r="159">
          <cell r="A159">
            <v>30000951</v>
          </cell>
          <cell r="B159" t="str">
            <v>Подготовка музейных препаратов</v>
          </cell>
          <cell r="C159" t="str">
            <v>иссл.</v>
          </cell>
          <cell r="D159">
            <v>285</v>
          </cell>
          <cell r="E159">
            <v>342</v>
          </cell>
          <cell r="F159">
            <v>295</v>
          </cell>
          <cell r="G159">
            <v>355.68</v>
          </cell>
          <cell r="H159"/>
          <cell r="I159">
            <v>354</v>
          </cell>
        </row>
        <row r="160">
          <cell r="A160" t="str">
            <v>Лаборатория исследования методом ПЦР</v>
          </cell>
          <cell r="B160"/>
          <cell r="C160"/>
          <cell r="D160"/>
          <cell r="E160"/>
          <cell r="F160"/>
          <cell r="G160"/>
          <cell r="H160"/>
          <cell r="I160"/>
        </row>
        <row r="161">
          <cell r="A161" t="str">
            <v>Клинический материал и объекты внешней среды</v>
          </cell>
          <cell r="B161"/>
          <cell r="C161"/>
          <cell r="D161"/>
          <cell r="E161"/>
          <cell r="F161"/>
          <cell r="G161"/>
          <cell r="H161"/>
          <cell r="I161"/>
        </row>
        <row r="162">
          <cell r="A162">
            <v>40000090</v>
          </cell>
          <cell r="B162" t="str">
            <v>Исследование проб биологического материала на грипп   с определением субтипов А(Н1N1)/А(Н3N2)</v>
          </cell>
          <cell r="C162" t="str">
            <v>иссл.</v>
          </cell>
          <cell r="D162">
            <v>763.33333333333337</v>
          </cell>
          <cell r="E162">
            <v>916</v>
          </cell>
          <cell r="F162">
            <v>790</v>
          </cell>
          <cell r="G162">
            <v>952.64</v>
          </cell>
          <cell r="H162"/>
          <cell r="I162">
            <v>948</v>
          </cell>
        </row>
        <row r="163">
          <cell r="A163">
            <v>40000091</v>
          </cell>
          <cell r="B163" t="str">
            <v>Исследование проб биологического материала  на грипп с определением субтипа  А/H1N1(sw2009)</v>
          </cell>
          <cell r="C163" t="str">
            <v>иссл.</v>
          </cell>
          <cell r="D163">
            <v>719.16666666666674</v>
          </cell>
          <cell r="E163">
            <v>863</v>
          </cell>
          <cell r="F163">
            <v>745</v>
          </cell>
          <cell r="G163">
            <v>897.52</v>
          </cell>
          <cell r="H163"/>
          <cell r="I163">
            <v>894</v>
          </cell>
        </row>
        <row r="164">
          <cell r="A164">
            <v>40000004</v>
          </cell>
          <cell r="B164" t="str">
            <v xml:space="preserve">Исследование проб биологического материала на вирус Эпштейн-Барра. </v>
          </cell>
          <cell r="C164" t="str">
            <v>иссл.</v>
          </cell>
          <cell r="D164">
            <v>408.33333333333337</v>
          </cell>
          <cell r="E164">
            <v>490</v>
          </cell>
          <cell r="F164">
            <v>425</v>
          </cell>
          <cell r="G164">
            <v>509.6</v>
          </cell>
          <cell r="H164"/>
          <cell r="I164">
            <v>510</v>
          </cell>
        </row>
        <row r="165">
          <cell r="A165">
            <v>40000005</v>
          </cell>
          <cell r="B165" t="str">
            <v>Исследование проб биологического материала на вирус простого герпеса 1-2 типа</v>
          </cell>
          <cell r="C165" t="str">
            <v>иссл.</v>
          </cell>
          <cell r="D165">
            <v>305.83333333333337</v>
          </cell>
          <cell r="E165">
            <v>367</v>
          </cell>
          <cell r="F165">
            <v>315</v>
          </cell>
          <cell r="G165">
            <v>381.68</v>
          </cell>
          <cell r="H165"/>
          <cell r="I165">
            <v>378</v>
          </cell>
        </row>
        <row r="166">
          <cell r="A166">
            <v>40000006</v>
          </cell>
          <cell r="B166" t="str">
            <v>Исследование проб биологического материала на цитомегаловирус</v>
          </cell>
          <cell r="C166" t="str">
            <v>иссл.</v>
          </cell>
          <cell r="D166">
            <v>399.16666666666669</v>
          </cell>
          <cell r="E166">
            <v>479</v>
          </cell>
          <cell r="F166">
            <v>415</v>
          </cell>
          <cell r="G166">
            <v>498.16</v>
          </cell>
          <cell r="H166"/>
          <cell r="I166">
            <v>498</v>
          </cell>
        </row>
        <row r="167">
          <cell r="A167">
            <v>40000007</v>
          </cell>
          <cell r="B167" t="str">
            <v>Исследование проб биологического материала на хламидию трахоматис</v>
          </cell>
          <cell r="C167" t="str">
            <v>иссл.</v>
          </cell>
          <cell r="D167">
            <v>265</v>
          </cell>
          <cell r="E167">
            <v>318</v>
          </cell>
          <cell r="F167">
            <v>275</v>
          </cell>
          <cell r="G167">
            <v>330.72</v>
          </cell>
          <cell r="H167"/>
          <cell r="I167">
            <v>330</v>
          </cell>
        </row>
        <row r="168">
          <cell r="A168">
            <v>40000008</v>
          </cell>
          <cell r="B168" t="str">
            <v>Исследование проб биологического материала на уреаплазму уреалитикум</v>
          </cell>
          <cell r="C168" t="str">
            <v>иссл.</v>
          </cell>
          <cell r="D168">
            <v>265</v>
          </cell>
          <cell r="E168">
            <v>318</v>
          </cell>
          <cell r="F168">
            <v>275</v>
          </cell>
          <cell r="G168">
            <v>330.72</v>
          </cell>
          <cell r="H168"/>
          <cell r="I168">
            <v>330</v>
          </cell>
        </row>
        <row r="169">
          <cell r="A169">
            <v>40000009</v>
          </cell>
          <cell r="B169" t="str">
            <v>Исследование проб биологического материала на микоплазму хоминис</v>
          </cell>
          <cell r="C169" t="str">
            <v>иссл.</v>
          </cell>
          <cell r="D169">
            <v>265</v>
          </cell>
          <cell r="E169">
            <v>318</v>
          </cell>
          <cell r="F169">
            <v>275</v>
          </cell>
          <cell r="G169">
            <v>330.72</v>
          </cell>
          <cell r="H169"/>
          <cell r="I169">
            <v>330</v>
          </cell>
        </row>
        <row r="170">
          <cell r="A170">
            <v>40000010</v>
          </cell>
          <cell r="B170" t="str">
            <v>Исследование проб биологического материала на микоплазму гениталис</v>
          </cell>
          <cell r="C170" t="str">
            <v>иссл.</v>
          </cell>
          <cell r="D170">
            <v>265</v>
          </cell>
          <cell r="E170">
            <v>318</v>
          </cell>
          <cell r="F170">
            <v>275</v>
          </cell>
          <cell r="G170">
            <v>330.72</v>
          </cell>
          <cell r="H170"/>
          <cell r="I170">
            <v>330</v>
          </cell>
        </row>
        <row r="171">
          <cell r="A171">
            <v>40000011</v>
          </cell>
          <cell r="B171" t="str">
            <v>Исследование проб биологического материала на нейссерию гонореи</v>
          </cell>
          <cell r="C171" t="str">
            <v>иссл.</v>
          </cell>
          <cell r="D171">
            <v>305.83333333333337</v>
          </cell>
          <cell r="E171">
            <v>367</v>
          </cell>
          <cell r="F171">
            <v>315</v>
          </cell>
          <cell r="G171">
            <v>381.68</v>
          </cell>
          <cell r="H171"/>
          <cell r="I171">
            <v>378</v>
          </cell>
        </row>
        <row r="172">
          <cell r="A172">
            <v>40000012</v>
          </cell>
          <cell r="B172" t="str">
            <v>Исследование проб биологического материала на трихомонас вагиналис</v>
          </cell>
          <cell r="C172" t="str">
            <v>иссл.</v>
          </cell>
          <cell r="D172">
            <v>255.83333333333334</v>
          </cell>
          <cell r="E172">
            <v>307</v>
          </cell>
          <cell r="F172">
            <v>265</v>
          </cell>
          <cell r="G172">
            <v>319.28000000000003</v>
          </cell>
          <cell r="H172"/>
          <cell r="I172">
            <v>318</v>
          </cell>
        </row>
        <row r="173">
          <cell r="A173">
            <v>40000013</v>
          </cell>
          <cell r="B173" t="str">
            <v>Исследование проб биологического материала на гарднерелла вагиналис</v>
          </cell>
          <cell r="C173" t="str">
            <v>иссл.</v>
          </cell>
          <cell r="D173">
            <v>265</v>
          </cell>
          <cell r="E173">
            <v>318</v>
          </cell>
          <cell r="F173">
            <v>275</v>
          </cell>
          <cell r="G173">
            <v>330.72</v>
          </cell>
          <cell r="H173"/>
          <cell r="I173">
            <v>330</v>
          </cell>
        </row>
        <row r="174">
          <cell r="A174">
            <v>40000015</v>
          </cell>
          <cell r="B174" t="str">
            <v>Исследование проб биологического материала на кандида альбиканс</v>
          </cell>
          <cell r="C174" t="str">
            <v>иссл.</v>
          </cell>
          <cell r="D174">
            <v>265</v>
          </cell>
          <cell r="E174">
            <v>318</v>
          </cell>
          <cell r="F174">
            <v>275</v>
          </cell>
          <cell r="G174">
            <v>330.72</v>
          </cell>
          <cell r="H174"/>
          <cell r="I174">
            <v>330</v>
          </cell>
        </row>
        <row r="175">
          <cell r="A175">
            <v>40000027</v>
          </cell>
          <cell r="B175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5" t="str">
            <v>иссл.</v>
          </cell>
          <cell r="D175">
            <v>399.16666666666669</v>
          </cell>
          <cell r="E175">
            <v>479</v>
          </cell>
          <cell r="F175">
            <v>415</v>
          </cell>
          <cell r="G175">
            <v>498.16</v>
          </cell>
          <cell r="H175"/>
          <cell r="I175">
            <v>498</v>
          </cell>
        </row>
        <row r="176">
          <cell r="A176">
            <v>40000028</v>
          </cell>
          <cell r="B176" t="str">
            <v xml:space="preserve">Исследование проб биологического материала на вирус папилломы человека 16 и 18 типов. </v>
          </cell>
          <cell r="C176" t="str">
            <v>проба</v>
          </cell>
          <cell r="D176">
            <v>280.83333333333337</v>
          </cell>
          <cell r="E176">
            <v>337</v>
          </cell>
          <cell r="F176">
            <v>290</v>
          </cell>
          <cell r="G176">
            <v>350.48</v>
          </cell>
          <cell r="H176"/>
          <cell r="I176">
            <v>348</v>
          </cell>
        </row>
        <row r="177">
          <cell r="A177">
            <v>40000034</v>
          </cell>
          <cell r="B177" t="str">
            <v>Исследование проб биологического материала на микоплазму пневмониэ и хламидофиллу пневмониэ</v>
          </cell>
          <cell r="C177" t="str">
            <v>проба</v>
          </cell>
          <cell r="D177">
            <v>710</v>
          </cell>
          <cell r="E177">
            <v>852</v>
          </cell>
          <cell r="F177">
            <v>735</v>
          </cell>
          <cell r="G177">
            <v>886.08</v>
          </cell>
          <cell r="H177"/>
          <cell r="I177">
            <v>882</v>
          </cell>
        </row>
        <row r="178">
          <cell r="A178">
            <v>40000037</v>
          </cell>
          <cell r="B178" t="str">
            <v xml:space="preserve">Исследование проб биологического материала на биовары уреаплазмы. </v>
          </cell>
          <cell r="C178" t="str">
            <v>иссл.</v>
          </cell>
          <cell r="D178">
            <v>265</v>
          </cell>
          <cell r="E178">
            <v>318</v>
          </cell>
          <cell r="F178">
            <v>275</v>
          </cell>
          <cell r="G178">
            <v>330.72</v>
          </cell>
          <cell r="H178"/>
          <cell r="I178">
            <v>330</v>
          </cell>
        </row>
        <row r="179">
          <cell r="A179">
            <v>40000041</v>
          </cell>
          <cell r="B179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9" t="str">
            <v>проба</v>
          </cell>
          <cell r="D179">
            <v>536.66666666666674</v>
          </cell>
          <cell r="E179">
            <v>644</v>
          </cell>
          <cell r="F179">
            <v>555</v>
          </cell>
          <cell r="G179">
            <v>669.76</v>
          </cell>
          <cell r="H179"/>
          <cell r="I179">
            <v>666</v>
          </cell>
        </row>
        <row r="180">
          <cell r="A180">
            <v>40000043</v>
          </cell>
          <cell r="B180" t="str">
            <v>Исследование проб биологического материала на бруцеллез.</v>
          </cell>
          <cell r="C180" t="str">
            <v>иссл.</v>
          </cell>
          <cell r="D180">
            <v>399.16666666666669</v>
          </cell>
          <cell r="E180">
            <v>479</v>
          </cell>
          <cell r="F180">
            <v>415</v>
          </cell>
          <cell r="G180">
            <v>498.16</v>
          </cell>
          <cell r="H180"/>
          <cell r="I180">
            <v>498</v>
          </cell>
        </row>
        <row r="181">
          <cell r="A181">
            <v>40000044</v>
          </cell>
          <cell r="B181" t="str">
            <v xml:space="preserve">Исследование проб биологического материала, внешней среды на сибирскую язву. </v>
          </cell>
          <cell r="C181" t="str">
            <v>иссл.</v>
          </cell>
          <cell r="D181">
            <v>385.83333333333337</v>
          </cell>
          <cell r="E181">
            <v>463</v>
          </cell>
          <cell r="F181">
            <v>400</v>
          </cell>
          <cell r="G181">
            <v>481.52000000000004</v>
          </cell>
          <cell r="H181"/>
          <cell r="I181">
            <v>480</v>
          </cell>
        </row>
        <row r="182">
          <cell r="A182">
            <v>40000045</v>
          </cell>
          <cell r="B182" t="str">
            <v>Исследование проб биологического материала на легионеллез.</v>
          </cell>
          <cell r="C182" t="str">
            <v>иссл.</v>
          </cell>
          <cell r="D182">
            <v>385.83333333333337</v>
          </cell>
          <cell r="E182">
            <v>463</v>
          </cell>
          <cell r="F182">
            <v>400</v>
          </cell>
          <cell r="G182">
            <v>481.52000000000004</v>
          </cell>
          <cell r="H182"/>
          <cell r="I182">
            <v>480</v>
          </cell>
        </row>
        <row r="183">
          <cell r="A183">
            <v>40000047</v>
          </cell>
          <cell r="B183" t="str">
            <v xml:space="preserve">Исследование проб биологического материала на РС - вирус </v>
          </cell>
          <cell r="C183" t="str">
            <v>иссл.</v>
          </cell>
          <cell r="D183">
            <v>444.16666666666669</v>
          </cell>
          <cell r="E183">
            <v>533</v>
          </cell>
          <cell r="F183">
            <v>460</v>
          </cell>
          <cell r="G183">
            <v>554.32000000000005</v>
          </cell>
          <cell r="H183"/>
          <cell r="I183">
            <v>552</v>
          </cell>
        </row>
        <row r="184">
          <cell r="A184">
            <v>40000048</v>
          </cell>
          <cell r="B184" t="str">
            <v xml:space="preserve">Исследование проб биологического материала на аденовирус </v>
          </cell>
          <cell r="C184" t="str">
            <v>иссл.</v>
          </cell>
          <cell r="D184">
            <v>444.16666666666669</v>
          </cell>
          <cell r="E184">
            <v>533</v>
          </cell>
          <cell r="F184">
            <v>460</v>
          </cell>
          <cell r="G184">
            <v>554.32000000000005</v>
          </cell>
          <cell r="H184"/>
          <cell r="I184">
            <v>552</v>
          </cell>
        </row>
        <row r="185">
          <cell r="A185">
            <v>40000035</v>
          </cell>
          <cell r="B185" t="str">
            <v>Исследование биологического материала на возбудителей ОРВИ</v>
          </cell>
          <cell r="C185" t="str">
            <v>проба</v>
          </cell>
          <cell r="D185">
            <v>1198.3333333333335</v>
          </cell>
          <cell r="E185">
            <v>1438</v>
          </cell>
          <cell r="F185">
            <v>1245</v>
          </cell>
          <cell r="G185">
            <v>1495.52</v>
          </cell>
          <cell r="H185"/>
          <cell r="I185">
            <v>1494</v>
          </cell>
        </row>
        <row r="186">
          <cell r="A186">
            <v>40000056</v>
          </cell>
          <cell r="B186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6" t="str">
            <v>проба</v>
          </cell>
          <cell r="D186">
            <v>1118.3333333333335</v>
          </cell>
          <cell r="E186">
            <v>1342</v>
          </cell>
          <cell r="F186">
            <v>1160</v>
          </cell>
          <cell r="G186">
            <v>1395.68</v>
          </cell>
          <cell r="H186"/>
          <cell r="I186">
            <v>1392</v>
          </cell>
        </row>
        <row r="187">
          <cell r="A187">
            <v>40000057</v>
          </cell>
          <cell r="B187" t="str">
            <v>Исследование проб биологического материала, внешней среды на эшерихиозы методом ПЦР</v>
          </cell>
          <cell r="C187" t="str">
            <v>иссл.</v>
          </cell>
          <cell r="D187">
            <v>1029.1666666666667</v>
          </cell>
          <cell r="E187">
            <v>1235</v>
          </cell>
          <cell r="F187">
            <v>1070</v>
          </cell>
          <cell r="G187">
            <v>1284.4000000000001</v>
          </cell>
          <cell r="H187"/>
          <cell r="I187">
            <v>1284</v>
          </cell>
        </row>
        <row r="188">
          <cell r="A188">
            <v>40000036</v>
          </cell>
          <cell r="B188" t="str">
            <v>Исследование биологического материала на метапневмовирус/бокавирус</v>
          </cell>
          <cell r="C188" t="str">
            <v>проба</v>
          </cell>
          <cell r="D188">
            <v>816.66666666666674</v>
          </cell>
          <cell r="E188">
            <v>980</v>
          </cell>
          <cell r="F188">
            <v>845</v>
          </cell>
          <cell r="G188">
            <v>1019.2</v>
          </cell>
          <cell r="H188"/>
          <cell r="I188">
            <v>1014</v>
          </cell>
        </row>
        <row r="189">
          <cell r="A189">
            <v>40000038</v>
          </cell>
          <cell r="B189" t="str">
            <v>Исследование биологического материала на риновирус</v>
          </cell>
          <cell r="C189" t="str">
            <v>иссл.</v>
          </cell>
          <cell r="D189">
            <v>816.66666666666674</v>
          </cell>
          <cell r="E189">
            <v>980</v>
          </cell>
          <cell r="F189">
            <v>845</v>
          </cell>
          <cell r="G189">
            <v>1019.2</v>
          </cell>
          <cell r="H189"/>
          <cell r="I189">
            <v>1014</v>
          </cell>
        </row>
        <row r="190">
          <cell r="A190">
            <v>40000856</v>
          </cell>
          <cell r="B190" t="str">
            <v>Исследование проб биологического материала на коронавирус ТОРС.</v>
          </cell>
          <cell r="C190" t="str">
            <v>иссл.</v>
          </cell>
          <cell r="D190">
            <v>488.33333333333337</v>
          </cell>
          <cell r="E190">
            <v>586</v>
          </cell>
          <cell r="F190">
            <v>505</v>
          </cell>
          <cell r="G190">
            <v>609.44000000000005</v>
          </cell>
          <cell r="H190"/>
          <cell r="I190">
            <v>606</v>
          </cell>
        </row>
        <row r="191">
          <cell r="A191">
            <v>40000857</v>
          </cell>
          <cell r="B191" t="str">
            <v xml:space="preserve">Исследование проб биологического материала, внешней среды на вирус гепатита А </v>
          </cell>
          <cell r="C191" t="str">
            <v>иссл.</v>
          </cell>
          <cell r="D191">
            <v>488.33333333333337</v>
          </cell>
          <cell r="E191">
            <v>586</v>
          </cell>
          <cell r="F191">
            <v>505</v>
          </cell>
          <cell r="G191">
            <v>609.44000000000005</v>
          </cell>
          <cell r="H191"/>
          <cell r="I191">
            <v>606</v>
          </cell>
        </row>
        <row r="192">
          <cell r="A192">
            <v>40000858</v>
          </cell>
          <cell r="B192" t="str">
            <v>Исследование проб биологического материала на вирус гепатита В.</v>
          </cell>
          <cell r="C192" t="str">
            <v>иссл.</v>
          </cell>
          <cell r="D192">
            <v>488.33333333333337</v>
          </cell>
          <cell r="E192">
            <v>586</v>
          </cell>
          <cell r="F192">
            <v>505</v>
          </cell>
          <cell r="G192">
            <v>609.44000000000005</v>
          </cell>
          <cell r="H192"/>
          <cell r="I192">
            <v>606</v>
          </cell>
        </row>
        <row r="193">
          <cell r="A193">
            <v>40000859</v>
          </cell>
          <cell r="B193" t="str">
            <v>Исследование проб биологического материала на вирус гепатита С.</v>
          </cell>
          <cell r="C193" t="str">
            <v>иссл.</v>
          </cell>
          <cell r="D193">
            <v>488.33333333333337</v>
          </cell>
          <cell r="E193">
            <v>586</v>
          </cell>
          <cell r="F193">
            <v>505</v>
          </cell>
          <cell r="G193">
            <v>609.44000000000005</v>
          </cell>
          <cell r="H193"/>
          <cell r="I193">
            <v>606</v>
          </cell>
        </row>
        <row r="194">
          <cell r="A194">
            <v>40000861</v>
          </cell>
          <cell r="B194" t="str">
            <v>Исследование проб биологического материала, клещей  на боррелиоз</v>
          </cell>
          <cell r="C194" t="str">
            <v>иссл.</v>
          </cell>
          <cell r="D194">
            <v>416.66666666666669</v>
          </cell>
          <cell r="E194">
            <v>500</v>
          </cell>
          <cell r="F194">
            <v>458.33333333333337</v>
          </cell>
          <cell r="G194">
            <v>520</v>
          </cell>
          <cell r="H194"/>
          <cell r="I194">
            <v>550</v>
          </cell>
        </row>
        <row r="195">
          <cell r="A195">
            <v>40000082</v>
          </cell>
          <cell r="B195" t="str">
            <v>Исследование проб биологического материала, клещей  на Rickettsia sibirica/Ricrettsia heilongjiangensis</v>
          </cell>
          <cell r="C195" t="str">
            <v>иссл.</v>
          </cell>
          <cell r="D195">
            <v>452.5</v>
          </cell>
          <cell r="E195">
            <v>543</v>
          </cell>
          <cell r="F195">
            <v>500</v>
          </cell>
          <cell r="G195">
            <v>564.72</v>
          </cell>
          <cell r="H195"/>
          <cell r="I195">
            <v>600</v>
          </cell>
        </row>
        <row r="196">
          <cell r="A196">
            <v>40000083</v>
          </cell>
          <cell r="B196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6" t="str">
            <v>иссл.</v>
          </cell>
          <cell r="D196">
            <v>452.5</v>
          </cell>
          <cell r="E196">
            <v>543</v>
          </cell>
          <cell r="F196">
            <v>500</v>
          </cell>
          <cell r="G196">
            <v>564.72</v>
          </cell>
          <cell r="H196"/>
          <cell r="I196">
            <v>600</v>
          </cell>
        </row>
        <row r="197">
          <cell r="A197">
            <v>40000863</v>
          </cell>
          <cell r="B197" t="str">
            <v>Исследование проб биологического материала на краснуху.</v>
          </cell>
          <cell r="C197" t="str">
            <v>иссл.</v>
          </cell>
          <cell r="D197">
            <v>470</v>
          </cell>
          <cell r="E197">
            <v>564</v>
          </cell>
          <cell r="F197">
            <v>485</v>
          </cell>
          <cell r="G197">
            <v>586.56000000000006</v>
          </cell>
          <cell r="H197"/>
          <cell r="I197">
            <v>582</v>
          </cell>
        </row>
        <row r="198">
          <cell r="A198">
            <v>40000864</v>
          </cell>
          <cell r="B198" t="str">
            <v>Исследование проб биологического материала на энтеровирусы.</v>
          </cell>
          <cell r="C198" t="str">
            <v>иссл.</v>
          </cell>
          <cell r="D198">
            <v>444.16666666666669</v>
          </cell>
          <cell r="E198">
            <v>533</v>
          </cell>
          <cell r="F198">
            <v>460</v>
          </cell>
          <cell r="G198">
            <v>554.32000000000005</v>
          </cell>
          <cell r="H198"/>
          <cell r="I198">
            <v>552</v>
          </cell>
        </row>
        <row r="199">
          <cell r="A199">
            <v>40000883</v>
          </cell>
          <cell r="B199" t="str">
            <v xml:space="preserve">Исследование проб внешней среды на туляремию. </v>
          </cell>
          <cell r="C199" t="str">
            <v>иссл.</v>
          </cell>
          <cell r="D199">
            <v>399.16666666666669</v>
          </cell>
          <cell r="E199">
            <v>479</v>
          </cell>
          <cell r="F199">
            <v>415</v>
          </cell>
          <cell r="G199">
            <v>498.16</v>
          </cell>
          <cell r="H199"/>
          <cell r="I199">
            <v>498</v>
          </cell>
        </row>
        <row r="200">
          <cell r="A200">
            <v>40000884</v>
          </cell>
          <cell r="B200" t="str">
            <v xml:space="preserve">Исследование проб биологического материала, внешней среды на холеру </v>
          </cell>
          <cell r="C200" t="str">
            <v>иссл.</v>
          </cell>
          <cell r="D200">
            <v>470</v>
          </cell>
          <cell r="E200">
            <v>564</v>
          </cell>
          <cell r="F200">
            <v>485</v>
          </cell>
          <cell r="G200">
            <v>586.56000000000006</v>
          </cell>
          <cell r="H200"/>
          <cell r="I200">
            <v>582</v>
          </cell>
        </row>
        <row r="201">
          <cell r="A201">
            <v>40000885</v>
          </cell>
          <cell r="B201" t="str">
            <v xml:space="preserve">Исследование проб внешней среды на энтеровирусы . </v>
          </cell>
          <cell r="C201" t="str">
            <v>иссл.</v>
          </cell>
          <cell r="D201">
            <v>576.66666666666674</v>
          </cell>
          <cell r="E201">
            <v>692</v>
          </cell>
          <cell r="F201">
            <v>600</v>
          </cell>
          <cell r="G201">
            <v>719.68000000000006</v>
          </cell>
          <cell r="H201"/>
          <cell r="I201">
            <v>720</v>
          </cell>
        </row>
        <row r="202">
          <cell r="A202">
            <v>40000894</v>
          </cell>
          <cell r="B202" t="str">
            <v xml:space="preserve">Исследование проб биологического материала, внешней среды  на ротавирусы, норовирусы, астровирусы </v>
          </cell>
          <cell r="C202" t="str">
            <v>проба</v>
          </cell>
          <cell r="D202">
            <v>621.66666666666674</v>
          </cell>
          <cell r="E202">
            <v>746</v>
          </cell>
          <cell r="F202">
            <v>645</v>
          </cell>
          <cell r="G202">
            <v>775.84</v>
          </cell>
          <cell r="H202"/>
          <cell r="I202">
            <v>774</v>
          </cell>
        </row>
        <row r="203">
          <cell r="A203">
            <v>40000895</v>
          </cell>
          <cell r="B203" t="str">
            <v>Исследование проб биологического материала на шигеллы, сальмонеллы, кампило бактерии.</v>
          </cell>
          <cell r="C203" t="str">
            <v>проба</v>
          </cell>
          <cell r="D203">
            <v>621.66666666666674</v>
          </cell>
          <cell r="E203">
            <v>746</v>
          </cell>
          <cell r="F203">
            <v>645</v>
          </cell>
          <cell r="G203">
            <v>775.84</v>
          </cell>
          <cell r="H203"/>
          <cell r="I203">
            <v>774</v>
          </cell>
        </row>
        <row r="204">
          <cell r="A204">
            <v>40000896</v>
          </cell>
          <cell r="B204" t="str">
            <v>Исследование проб биологического материала на парагрипп.</v>
          </cell>
          <cell r="C204" t="str">
            <v>иссл.</v>
          </cell>
          <cell r="D204">
            <v>430.83333333333337</v>
          </cell>
          <cell r="E204">
            <v>517</v>
          </cell>
          <cell r="F204">
            <v>445</v>
          </cell>
          <cell r="G204">
            <v>537.68000000000006</v>
          </cell>
          <cell r="H204"/>
          <cell r="I204">
            <v>534</v>
          </cell>
        </row>
        <row r="205">
          <cell r="A205">
            <v>40000897</v>
          </cell>
          <cell r="B205" t="str">
            <v>Исследование проб биологического материала, внешней среды на иерсиниозы методом ПЦР</v>
          </cell>
          <cell r="C205" t="str">
            <v>иссл.</v>
          </cell>
          <cell r="D205">
            <v>905</v>
          </cell>
          <cell r="E205">
            <v>1086</v>
          </cell>
          <cell r="F205">
            <v>940</v>
          </cell>
          <cell r="G205">
            <v>1129.44</v>
          </cell>
          <cell r="H205"/>
          <cell r="I205">
            <v>1128</v>
          </cell>
        </row>
        <row r="206">
          <cell r="A206">
            <v>40000054</v>
          </cell>
          <cell r="B206" t="str">
            <v>Исследование биологического материала на лихорадку Западного Нила</v>
          </cell>
          <cell r="C206" t="str">
            <v>иссл.</v>
          </cell>
          <cell r="D206">
            <v>816.66666666666674</v>
          </cell>
          <cell r="E206">
            <v>980</v>
          </cell>
          <cell r="F206">
            <v>845</v>
          </cell>
          <cell r="G206">
            <v>1019.2</v>
          </cell>
          <cell r="H206"/>
          <cell r="I206">
            <v>1014</v>
          </cell>
        </row>
        <row r="207">
          <cell r="A207">
            <v>40000965</v>
          </cell>
          <cell r="B207" t="str">
            <v>Исследование проб биологического материала, внешней среды на КУ-лихорадку</v>
          </cell>
          <cell r="C207" t="str">
            <v>иссл.</v>
          </cell>
          <cell r="D207">
            <v>816.66666666666674</v>
          </cell>
          <cell r="E207">
            <v>980</v>
          </cell>
          <cell r="F207">
            <v>845</v>
          </cell>
          <cell r="G207">
            <v>1019.2</v>
          </cell>
          <cell r="H207"/>
          <cell r="I207">
            <v>1014</v>
          </cell>
        </row>
        <row r="208">
          <cell r="A208">
            <v>40000079</v>
          </cell>
          <cell r="B208" t="str">
            <v>Исследование проб биологического материала на вирус Зика</v>
          </cell>
          <cell r="C208" t="str">
            <v>иссл.</v>
          </cell>
          <cell r="D208">
            <v>1002.5</v>
          </cell>
          <cell r="E208">
            <v>1203</v>
          </cell>
          <cell r="F208">
            <v>1045</v>
          </cell>
          <cell r="G208">
            <v>1251.1200000000001</v>
          </cell>
          <cell r="H208"/>
          <cell r="I208">
            <v>1254</v>
          </cell>
        </row>
        <row r="209">
          <cell r="A209">
            <v>40000097</v>
          </cell>
          <cell r="B209" t="str">
            <v>Исследование проб биологического материала, внешней среды на новую коронавирусную инфекцию COVID-19</v>
          </cell>
          <cell r="C209" t="str">
            <v>иссл.</v>
          </cell>
          <cell r="D209">
            <v>1000</v>
          </cell>
          <cell r="E209">
            <v>1200</v>
          </cell>
          <cell r="F209">
            <v>1000</v>
          </cell>
          <cell r="G209">
            <v>1248</v>
          </cell>
          <cell r="H209"/>
          <cell r="I209">
            <v>1200</v>
          </cell>
        </row>
        <row r="210">
          <cell r="A210">
            <v>40000100</v>
          </cell>
          <cell r="B210" t="str">
            <v>Исследование объектов внешней среды методом смывов на новую коронавирусную инфекцию COVID-19</v>
          </cell>
          <cell r="C210" t="str">
            <v>иссл.</v>
          </cell>
          <cell r="D210">
            <v>1000</v>
          </cell>
          <cell r="E210">
            <v>1200</v>
          </cell>
          <cell r="F210">
            <v>1000</v>
          </cell>
          <cell r="G210">
            <v>1248</v>
          </cell>
          <cell r="H210"/>
          <cell r="I210">
            <v>1200</v>
          </cell>
        </row>
        <row r="211">
          <cell r="A211">
            <v>40000103</v>
          </cell>
          <cell r="B211" t="str">
            <v>Исследование проб воды, в т.ч. бассейнов на новую коронавирусную инфекцию COVID-19</v>
          </cell>
          <cell r="C211" t="str">
            <v>иссл.</v>
          </cell>
          <cell r="D211"/>
          <cell r="E211">
            <v>1200</v>
          </cell>
          <cell r="F211">
            <v>1000</v>
          </cell>
          <cell r="G211"/>
          <cell r="H211"/>
          <cell r="I211">
            <v>1200</v>
          </cell>
        </row>
        <row r="212">
          <cell r="A212">
            <v>40000104</v>
          </cell>
          <cell r="B212" t="str">
            <v>Исследование проб биологического материала на грипп А/В с определением субтипов (H1N1/H3N2/H1N1pdm2009)</v>
          </cell>
          <cell r="C212" t="str">
            <v>иссл.</v>
          </cell>
          <cell r="D212"/>
          <cell r="E212"/>
          <cell r="F212">
            <v>1765</v>
          </cell>
          <cell r="G212"/>
          <cell r="H212"/>
          <cell r="I212">
            <v>2118</v>
          </cell>
        </row>
        <row r="213">
          <cell r="A213" t="str">
            <v>Обследование сотрудников ДОУ</v>
          </cell>
          <cell r="B213"/>
          <cell r="C213"/>
          <cell r="D213"/>
          <cell r="E213"/>
          <cell r="F213"/>
          <cell r="G213"/>
          <cell r="H213"/>
          <cell r="I213"/>
        </row>
        <row r="214">
          <cell r="A214">
            <v>40000078</v>
          </cell>
          <cell r="B214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4" t="str">
            <v>иссл.</v>
          </cell>
          <cell r="D214">
            <v>425.83333333333337</v>
          </cell>
          <cell r="E214">
            <v>511</v>
          </cell>
          <cell r="F214">
            <v>440</v>
          </cell>
          <cell r="G214">
            <v>531.44000000000005</v>
          </cell>
          <cell r="H214"/>
          <cell r="I214">
            <v>528</v>
          </cell>
        </row>
        <row r="215">
          <cell r="A215">
            <v>40000958</v>
          </cell>
          <cell r="B215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5" t="str">
            <v>проба</v>
          </cell>
          <cell r="D215">
            <v>576.66666666666674</v>
          </cell>
          <cell r="E215">
            <v>692</v>
          </cell>
          <cell r="F215">
            <v>600</v>
          </cell>
          <cell r="G215">
            <v>719.68000000000006</v>
          </cell>
          <cell r="H215"/>
          <cell r="I215">
            <v>720</v>
          </cell>
        </row>
        <row r="216">
          <cell r="A216" t="str">
            <v>ДНК</v>
          </cell>
          <cell r="B216"/>
          <cell r="C216"/>
          <cell r="D216"/>
          <cell r="E216"/>
          <cell r="F216"/>
          <cell r="G216"/>
          <cell r="H216"/>
          <cell r="I216"/>
        </row>
        <row r="217">
          <cell r="A217">
            <v>40000855</v>
          </cell>
          <cell r="B217" t="str">
            <v>Исследование по идентификации рекомбинантной ДНК в пищевых продуктах (1 проба)</v>
          </cell>
          <cell r="C217" t="str">
            <v>проба</v>
          </cell>
          <cell r="D217">
            <v>3026.666666666667</v>
          </cell>
          <cell r="E217">
            <v>3632</v>
          </cell>
          <cell r="F217">
            <v>3145</v>
          </cell>
          <cell r="G217">
            <v>3777.28</v>
          </cell>
          <cell r="H217"/>
          <cell r="I217">
            <v>3774</v>
          </cell>
        </row>
        <row r="218">
          <cell r="A218">
            <v>40000956</v>
          </cell>
          <cell r="B218" t="str">
            <v>Исследование по идентификации рекомбинантной ДНК в пищевых продуктах (2 пробы)</v>
          </cell>
          <cell r="C218" t="str">
            <v>проба</v>
          </cell>
          <cell r="D218">
            <v>2547.5</v>
          </cell>
          <cell r="E218">
            <v>3057</v>
          </cell>
          <cell r="F218">
            <v>2645</v>
          </cell>
          <cell r="G218">
            <v>3179.28</v>
          </cell>
          <cell r="H218"/>
          <cell r="I218">
            <v>3174</v>
          </cell>
        </row>
        <row r="219">
          <cell r="A219">
            <v>40000957</v>
          </cell>
          <cell r="B219" t="str">
            <v>Исследование по идентификации рекомбинантной ДНК в пищевых продуктах (3 пробы)</v>
          </cell>
          <cell r="C219" t="str">
            <v>проба</v>
          </cell>
          <cell r="D219">
            <v>2041.6666666666667</v>
          </cell>
          <cell r="E219">
            <v>2450</v>
          </cell>
          <cell r="F219">
            <v>2120</v>
          </cell>
          <cell r="G219">
            <v>2548</v>
          </cell>
          <cell r="H219"/>
          <cell r="I219">
            <v>2544</v>
          </cell>
        </row>
        <row r="220">
          <cell r="A220">
            <v>40000077</v>
          </cell>
          <cell r="B220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0" t="str">
            <v>иссл.</v>
          </cell>
          <cell r="D220">
            <v>1500</v>
          </cell>
          <cell r="E220">
            <v>1800</v>
          </cell>
          <cell r="F220">
            <v>1560</v>
          </cell>
          <cell r="G220">
            <v>1872</v>
          </cell>
          <cell r="H220"/>
          <cell r="I220">
            <v>1872</v>
          </cell>
        </row>
        <row r="221">
          <cell r="A221">
            <v>40000952</v>
          </cell>
          <cell r="B221" t="str">
            <v>Исследование по идентификации видовой принадлежности ДНК крупного рогатого скота (КРС)</v>
          </cell>
          <cell r="C221" t="str">
            <v>проба</v>
          </cell>
          <cell r="D221">
            <v>1402.5</v>
          </cell>
          <cell r="E221">
            <v>1683</v>
          </cell>
          <cell r="F221">
            <v>1455</v>
          </cell>
          <cell r="G221">
            <v>1750.3200000000002</v>
          </cell>
          <cell r="H221"/>
          <cell r="I221">
            <v>1746</v>
          </cell>
        </row>
        <row r="222">
          <cell r="A222">
            <v>40000953</v>
          </cell>
          <cell r="B222" t="str">
            <v>Исследование по идентификации видовой принадлежности ДНК курицы/индейки/утки</v>
          </cell>
          <cell r="C222" t="str">
            <v>проба</v>
          </cell>
          <cell r="D222">
            <v>1402.5</v>
          </cell>
          <cell r="E222">
            <v>1683</v>
          </cell>
          <cell r="F222">
            <v>1455</v>
          </cell>
          <cell r="G222">
            <v>1750.3200000000002</v>
          </cell>
          <cell r="H222"/>
          <cell r="I222">
            <v>1746</v>
          </cell>
        </row>
        <row r="223">
          <cell r="A223">
            <v>40000080</v>
          </cell>
          <cell r="B223" t="str">
            <v>Исследование по идентификации видовой принадлежности ДНК баранины</v>
          </cell>
          <cell r="C223" t="str">
            <v>проба</v>
          </cell>
          <cell r="D223">
            <v>1402.5</v>
          </cell>
          <cell r="E223">
            <v>1683</v>
          </cell>
          <cell r="F223">
            <v>1455</v>
          </cell>
          <cell r="G223">
            <v>1750.3200000000002</v>
          </cell>
          <cell r="H223"/>
          <cell r="I223">
            <v>1746</v>
          </cell>
        </row>
        <row r="224">
          <cell r="A224">
            <v>40000081</v>
          </cell>
          <cell r="B224" t="str">
            <v>Исследование по идентификации видовой принадлежности ДНК свинины</v>
          </cell>
          <cell r="C224" t="str">
            <v>проба</v>
          </cell>
          <cell r="D224">
            <v>1402.5</v>
          </cell>
          <cell r="E224">
            <v>1683</v>
          </cell>
          <cell r="F224">
            <v>1455</v>
          </cell>
          <cell r="G224">
            <v>1750.3200000000002</v>
          </cell>
          <cell r="H224"/>
          <cell r="I224">
            <v>1746</v>
          </cell>
        </row>
        <row r="225">
          <cell r="A225">
            <v>40000954</v>
          </cell>
          <cell r="B225" t="str">
            <v>Исследование по идентификации видовой принадлежности рыб семейства лососевых (горбуша-кета-нерка)</v>
          </cell>
          <cell r="C225" t="str">
            <v>проба</v>
          </cell>
          <cell r="D225">
            <v>1340</v>
          </cell>
          <cell r="E225">
            <v>1608</v>
          </cell>
          <cell r="F225">
            <v>1390</v>
          </cell>
          <cell r="G225">
            <v>1672.3200000000002</v>
          </cell>
          <cell r="H225"/>
          <cell r="I225">
            <v>1668</v>
          </cell>
        </row>
        <row r="226">
          <cell r="A226" t="str">
            <v>Внутренний контроль качества проводимых исследований</v>
          </cell>
          <cell r="B226"/>
          <cell r="C226"/>
          <cell r="D226"/>
          <cell r="E226"/>
          <cell r="F226"/>
          <cell r="G226"/>
          <cell r="H226"/>
          <cell r="I226"/>
        </row>
        <row r="227">
          <cell r="A227">
            <v>40000647</v>
          </cell>
          <cell r="B227" t="str">
            <v xml:space="preserve">Смывы с рабочих поверхностей для определения  возможной контаминации </v>
          </cell>
          <cell r="C227" t="str">
            <v>проба</v>
          </cell>
          <cell r="D227">
            <v>173.33333333333334</v>
          </cell>
          <cell r="E227">
            <v>208</v>
          </cell>
          <cell r="F227">
            <v>180</v>
          </cell>
          <cell r="G227">
            <v>216.32</v>
          </cell>
          <cell r="H227"/>
          <cell r="I227">
            <v>216</v>
          </cell>
        </row>
        <row r="228">
          <cell r="A228" t="str">
            <v>Бактериологическая  лаборатория</v>
          </cell>
          <cell r="B228"/>
          <cell r="C228"/>
          <cell r="D228"/>
          <cell r="E228"/>
          <cell r="F228"/>
          <cell r="G228"/>
          <cell r="H228"/>
          <cell r="I228"/>
        </row>
        <row r="229">
          <cell r="A229" t="str">
            <v>Пищевые продукты</v>
          </cell>
          <cell r="B229"/>
          <cell r="C229"/>
          <cell r="D229"/>
          <cell r="E229"/>
          <cell r="F229"/>
          <cell r="G229"/>
          <cell r="H229"/>
          <cell r="I229"/>
        </row>
        <row r="230">
          <cell r="A230">
            <v>50001327</v>
          </cell>
          <cell r="B230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0" t="str">
            <v>проба</v>
          </cell>
          <cell r="D230">
            <v>85</v>
          </cell>
          <cell r="E230">
            <v>102</v>
          </cell>
          <cell r="F230">
            <v>85</v>
          </cell>
          <cell r="G230">
            <v>106.08</v>
          </cell>
          <cell r="H230"/>
          <cell r="I230">
            <v>102</v>
          </cell>
        </row>
        <row r="231">
          <cell r="A231">
            <v>50001315</v>
          </cell>
          <cell r="B231" t="str">
            <v>Бактериологическое исследование консервированной продукции (мясной, рыбной, молочной, овощной, фруктовой и др.)</v>
          </cell>
          <cell r="C231" t="str">
            <v>проба</v>
          </cell>
          <cell r="D231">
            <v>634.16666666666674</v>
          </cell>
          <cell r="E231">
            <v>761</v>
          </cell>
          <cell r="F231">
            <v>655</v>
          </cell>
          <cell r="G231">
            <v>791.44</v>
          </cell>
          <cell r="H231"/>
          <cell r="I231">
            <v>786</v>
          </cell>
        </row>
        <row r="232">
          <cell r="A232">
            <v>50000035</v>
          </cell>
          <cell r="B232" t="str">
            <v>Определение ингибирующих веществ в сыром молоке.</v>
          </cell>
          <cell r="C232" t="str">
            <v>иссл.</v>
          </cell>
          <cell r="D232">
            <v>234.16666666666669</v>
          </cell>
          <cell r="E232">
            <v>281</v>
          </cell>
          <cell r="F232">
            <v>240</v>
          </cell>
          <cell r="G232">
            <v>292.24</v>
          </cell>
          <cell r="H232"/>
          <cell r="I232">
            <v>288</v>
          </cell>
        </row>
        <row r="233">
          <cell r="A233">
            <v>50000930</v>
          </cell>
          <cell r="B233" t="str">
            <v>Определение количества соматических клеток в сыром молоке.</v>
          </cell>
          <cell r="C233" t="str">
            <v>иссл.</v>
          </cell>
          <cell r="D233">
            <v>116.66666666666667</v>
          </cell>
          <cell r="E233">
            <v>140</v>
          </cell>
          <cell r="F233">
            <v>120</v>
          </cell>
          <cell r="G233">
            <v>145.6</v>
          </cell>
          <cell r="H233"/>
          <cell r="I233">
            <v>144</v>
          </cell>
        </row>
        <row r="234">
          <cell r="A234">
            <v>50000025</v>
          </cell>
          <cell r="B234" t="str">
            <v>Определение остаточного количества антибиотиков в пищевых продуктах (на один антибиотик).</v>
          </cell>
          <cell r="C234" t="str">
            <v>иссл.</v>
          </cell>
          <cell r="D234">
            <v>760</v>
          </cell>
          <cell r="E234">
            <v>912</v>
          </cell>
          <cell r="F234">
            <v>790</v>
          </cell>
          <cell r="G234">
            <v>948.48</v>
          </cell>
          <cell r="H234"/>
          <cell r="I234">
            <v>948</v>
          </cell>
        </row>
        <row r="235">
          <cell r="A235">
            <v>50000044</v>
          </cell>
          <cell r="B235" t="str">
            <v>Бактериологическое исследование пищевых продуктов на Cl.botulinum</v>
          </cell>
          <cell r="C235" t="str">
            <v>иссл.</v>
          </cell>
          <cell r="D235">
            <v>290.83333333333337</v>
          </cell>
          <cell r="E235">
            <v>349</v>
          </cell>
          <cell r="F235">
            <v>300</v>
          </cell>
          <cell r="G235">
            <v>362.96000000000004</v>
          </cell>
          <cell r="H235"/>
          <cell r="I235">
            <v>360</v>
          </cell>
        </row>
        <row r="236">
          <cell r="A236">
            <v>50000045</v>
          </cell>
          <cell r="B236" t="str">
            <v>Бактериологическое исследование на КМАФАнМ, КМАэМ</v>
          </cell>
          <cell r="C236" t="str">
            <v>иссл.</v>
          </cell>
          <cell r="D236">
            <v>109.16666666666667</v>
          </cell>
          <cell r="E236">
            <v>131</v>
          </cell>
          <cell r="F236">
            <v>110</v>
          </cell>
          <cell r="G236">
            <v>136.24</v>
          </cell>
          <cell r="H236"/>
          <cell r="I236">
            <v>132</v>
          </cell>
        </row>
        <row r="237">
          <cell r="A237">
            <v>50000099</v>
          </cell>
          <cell r="B237" t="str">
            <v>Бактериологическое исследование на БГКП (колиформы)</v>
          </cell>
          <cell r="C237" t="str">
            <v>иссл.</v>
          </cell>
          <cell r="D237">
            <v>66.666666666666671</v>
          </cell>
          <cell r="E237">
            <v>80</v>
          </cell>
          <cell r="F237">
            <v>70</v>
          </cell>
          <cell r="G237">
            <v>83.2</v>
          </cell>
          <cell r="H237"/>
          <cell r="I237">
            <v>84</v>
          </cell>
        </row>
        <row r="238">
          <cell r="A238">
            <v>50000109</v>
          </cell>
          <cell r="B238" t="str">
            <v>Бактериологическое исследование на стафилококки S. аureus.</v>
          </cell>
          <cell r="C238" t="str">
            <v>иссл.</v>
          </cell>
          <cell r="D238">
            <v>52.5</v>
          </cell>
          <cell r="E238">
            <v>63</v>
          </cell>
          <cell r="F238">
            <v>55</v>
          </cell>
          <cell r="G238">
            <v>65.52</v>
          </cell>
          <cell r="H238"/>
          <cell r="I238">
            <v>66</v>
          </cell>
        </row>
        <row r="239">
          <cell r="A239">
            <v>50000105</v>
          </cell>
          <cell r="B239" t="str">
            <v>Бактериологическое исследование на бактерии рода  Proteus.</v>
          </cell>
          <cell r="C239" t="str">
            <v>иссл.</v>
          </cell>
          <cell r="D239">
            <v>52.5</v>
          </cell>
          <cell r="E239">
            <v>63</v>
          </cell>
          <cell r="F239">
            <v>55</v>
          </cell>
          <cell r="G239">
            <v>65.52</v>
          </cell>
          <cell r="H239"/>
          <cell r="I239">
            <v>66</v>
          </cell>
        </row>
        <row r="240">
          <cell r="A240">
            <v>50000046</v>
          </cell>
          <cell r="B240" t="str">
            <v>Бактериологическое исследование на дрожжи, плесени, концентрацию дрожжевых клеток, плесень по Говарду</v>
          </cell>
          <cell r="C240" t="str">
            <v>иссл.</v>
          </cell>
          <cell r="D240">
            <v>109.16666666666667</v>
          </cell>
          <cell r="E240">
            <v>131</v>
          </cell>
          <cell r="F240">
            <v>110</v>
          </cell>
          <cell r="G240">
            <v>136.24</v>
          </cell>
          <cell r="H240"/>
          <cell r="I240">
            <v>132</v>
          </cell>
        </row>
        <row r="241">
          <cell r="A241">
            <v>50000100</v>
          </cell>
          <cell r="B241" t="str">
            <v>Бактериологическое исследование на сульфитредуцирующие клостридии, мезофильные клостридии</v>
          </cell>
          <cell r="C241" t="str">
            <v>иссл.</v>
          </cell>
          <cell r="D241">
            <v>41.666666666666671</v>
          </cell>
          <cell r="E241">
            <v>50</v>
          </cell>
          <cell r="F241">
            <v>45</v>
          </cell>
          <cell r="G241">
            <v>52</v>
          </cell>
          <cell r="H241"/>
          <cell r="I241">
            <v>54</v>
          </cell>
        </row>
        <row r="242">
          <cell r="A242">
            <v>50000104</v>
          </cell>
          <cell r="B242" t="str">
            <v>Бактериологическое исследование на E.coli</v>
          </cell>
          <cell r="C242" t="str">
            <v>иссл.</v>
          </cell>
          <cell r="D242">
            <v>80.833333333333343</v>
          </cell>
          <cell r="E242">
            <v>97</v>
          </cell>
          <cell r="F242">
            <v>85</v>
          </cell>
          <cell r="G242">
            <v>100.88000000000001</v>
          </cell>
          <cell r="H242"/>
          <cell r="I242">
            <v>102</v>
          </cell>
        </row>
        <row r="243">
          <cell r="A243">
            <v>50000103</v>
          </cell>
          <cell r="B243" t="str">
            <v>Бактериологическое исследование на энтерококки Enterococcus.</v>
          </cell>
          <cell r="C243" t="str">
            <v>иссл.</v>
          </cell>
          <cell r="D243">
            <v>66.666666666666671</v>
          </cell>
          <cell r="E243">
            <v>80</v>
          </cell>
          <cell r="F243">
            <v>70</v>
          </cell>
          <cell r="G243">
            <v>83.2</v>
          </cell>
          <cell r="H243"/>
          <cell r="I243">
            <v>84</v>
          </cell>
        </row>
        <row r="244">
          <cell r="A244">
            <v>50000047</v>
          </cell>
          <cell r="B244" t="str">
            <v>Бактериологическое исследование на молочнокислые микроорганизмы</v>
          </cell>
          <cell r="C244" t="str">
            <v>иссл.</v>
          </cell>
          <cell r="D244">
            <v>140.83333333333334</v>
          </cell>
          <cell r="E244">
            <v>169</v>
          </cell>
          <cell r="F244">
            <v>145</v>
          </cell>
          <cell r="G244">
            <v>175.76000000000002</v>
          </cell>
          <cell r="H244"/>
          <cell r="I244">
            <v>174</v>
          </cell>
        </row>
        <row r="245">
          <cell r="A245">
            <v>50001075</v>
          </cell>
          <cell r="B245" t="str">
            <v>Бактериологическое исследование на бифидобактерии.</v>
          </cell>
          <cell r="C245" t="str">
            <v>иссл.</v>
          </cell>
          <cell r="D245">
            <v>152.5</v>
          </cell>
          <cell r="E245">
            <v>183</v>
          </cell>
          <cell r="F245">
            <v>155</v>
          </cell>
          <cell r="G245">
            <v>190.32</v>
          </cell>
          <cell r="H245"/>
          <cell r="I245">
            <v>186</v>
          </cell>
        </row>
        <row r="246">
          <cell r="A246">
            <v>50000111</v>
          </cell>
          <cell r="B246" t="str">
            <v xml:space="preserve">Бактериологическое исследование на парагемолитический вибрион </v>
          </cell>
          <cell r="C246" t="str">
            <v>иссл.</v>
          </cell>
          <cell r="D246">
            <v>78.333333333333343</v>
          </cell>
          <cell r="E246">
            <v>94</v>
          </cell>
          <cell r="F246">
            <v>80</v>
          </cell>
          <cell r="G246">
            <v>97.76</v>
          </cell>
          <cell r="H246"/>
          <cell r="I246">
            <v>96</v>
          </cell>
        </row>
        <row r="247">
          <cell r="A247">
            <v>50000102</v>
          </cell>
          <cell r="B247" t="str">
            <v>Бактериологическое исследование на B.cereus.</v>
          </cell>
          <cell r="C247" t="str">
            <v>иссл.</v>
          </cell>
          <cell r="D247">
            <v>100.83333333333334</v>
          </cell>
          <cell r="E247">
            <v>121</v>
          </cell>
          <cell r="F247">
            <v>105</v>
          </cell>
          <cell r="G247">
            <v>125.84</v>
          </cell>
          <cell r="H247"/>
          <cell r="I247">
            <v>126</v>
          </cell>
        </row>
        <row r="248">
          <cell r="A248">
            <v>50000110</v>
          </cell>
          <cell r="B248" t="str">
            <v>Бактериологическое исследование на листерии Listeria monocytogenes</v>
          </cell>
          <cell r="C248" t="str">
            <v>иссл.</v>
          </cell>
          <cell r="D248">
            <v>465.83333333333337</v>
          </cell>
          <cell r="E248">
            <v>559</v>
          </cell>
          <cell r="F248">
            <v>485</v>
          </cell>
          <cell r="G248">
            <v>581.36</v>
          </cell>
          <cell r="H248"/>
          <cell r="I248">
            <v>582</v>
          </cell>
        </row>
        <row r="249">
          <cell r="A249">
            <v>50000048</v>
          </cell>
          <cell r="B249" t="str">
            <v>Бактериологическое исследование на патогенную микрофлору, в т.ч. cальмонеллы</v>
          </cell>
          <cell r="C249" t="str">
            <v>иссл.</v>
          </cell>
          <cell r="D249">
            <v>151.66666666666669</v>
          </cell>
          <cell r="E249">
            <v>182</v>
          </cell>
          <cell r="F249">
            <v>155</v>
          </cell>
          <cell r="G249">
            <v>189.28</v>
          </cell>
          <cell r="H249"/>
          <cell r="I249">
            <v>186</v>
          </cell>
        </row>
        <row r="250">
          <cell r="A250">
            <v>50001077</v>
          </cell>
          <cell r="B250" t="str">
            <v>Бактериологическое исследование на синегнойную палочку Ps.aeruginosa.</v>
          </cell>
          <cell r="C250" t="str">
            <v>иссл.</v>
          </cell>
          <cell r="D250">
            <v>257.5</v>
          </cell>
          <cell r="E250">
            <v>309</v>
          </cell>
          <cell r="F250">
            <v>265</v>
          </cell>
          <cell r="G250">
            <v>321.36</v>
          </cell>
          <cell r="H250"/>
          <cell r="I250">
            <v>318</v>
          </cell>
        </row>
        <row r="251">
          <cell r="A251">
            <v>50001317</v>
          </cell>
          <cell r="B251" t="str">
            <v>Бактериологическое исследование на Enterobacter sakazakii</v>
          </cell>
          <cell r="C251" t="str">
            <v>иссл.</v>
          </cell>
          <cell r="D251">
            <v>214.16666666666669</v>
          </cell>
          <cell r="E251">
            <v>257</v>
          </cell>
          <cell r="F251">
            <v>220</v>
          </cell>
          <cell r="G251">
            <v>267.28000000000003</v>
          </cell>
          <cell r="H251"/>
          <cell r="I251">
            <v>264</v>
          </cell>
        </row>
        <row r="252">
          <cell r="A252">
            <v>50001318</v>
          </cell>
          <cell r="B252" t="str">
            <v>Бактериологическое исследование на неспорообразующие микроорганизмы</v>
          </cell>
          <cell r="C252" t="str">
            <v>иссл.</v>
          </cell>
          <cell r="D252">
            <v>130.83333333333334</v>
          </cell>
          <cell r="E252">
            <v>157</v>
          </cell>
          <cell r="F252">
            <v>135</v>
          </cell>
          <cell r="G252">
            <v>163.28</v>
          </cell>
          <cell r="H252"/>
          <cell r="I252">
            <v>162</v>
          </cell>
        </row>
        <row r="253">
          <cell r="A253">
            <v>50001072</v>
          </cell>
          <cell r="B253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3" t="str">
            <v>проба</v>
          </cell>
          <cell r="D253">
            <v>1025</v>
          </cell>
          <cell r="E253">
            <v>1230</v>
          </cell>
          <cell r="F253">
            <v>1065</v>
          </cell>
          <cell r="G253">
            <v>1279.2</v>
          </cell>
          <cell r="H253"/>
          <cell r="I253">
            <v>1278</v>
          </cell>
        </row>
        <row r="254">
          <cell r="A254" t="str">
            <v>Вода и почва</v>
          </cell>
          <cell r="B254"/>
          <cell r="C254"/>
          <cell r="D254"/>
          <cell r="E254"/>
          <cell r="F254"/>
          <cell r="G254"/>
          <cell r="H254"/>
          <cell r="I254"/>
        </row>
        <row r="255">
          <cell r="A255">
            <v>50001078</v>
          </cell>
          <cell r="B255" t="str">
            <v>Бактериологическое исследование воды питьевой (централизованного, нецентрализованного водоснабжения, горячего водоснабжения) на ОМЧ, ОКБ, ТКБ.</v>
          </cell>
          <cell r="C255" t="str">
            <v>проба</v>
          </cell>
          <cell r="D255">
            <v>254.16666666666669</v>
          </cell>
          <cell r="E255">
            <v>305</v>
          </cell>
          <cell r="F255">
            <v>260</v>
          </cell>
          <cell r="G255">
            <v>317.2</v>
          </cell>
          <cell r="H255"/>
          <cell r="I255">
            <v>312</v>
          </cell>
        </row>
        <row r="256">
          <cell r="A256">
            <v>50001079</v>
          </cell>
          <cell r="B256" t="str">
            <v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v>
          </cell>
          <cell r="C256" t="str">
            <v>иссл.</v>
          </cell>
          <cell r="D256">
            <v>240</v>
          </cell>
          <cell r="E256">
            <v>288</v>
          </cell>
          <cell r="F256">
            <v>250</v>
          </cell>
          <cell r="G256">
            <v>299.52</v>
          </cell>
          <cell r="H256"/>
          <cell r="I256">
            <v>300</v>
          </cell>
        </row>
        <row r="257">
          <cell r="A257">
            <v>50000049</v>
          </cell>
          <cell r="B257" t="str">
            <v>Бактериологическое исследование воды питьевой  на споры сульфитредуцирующих клостридий (централизованного водоснабжения)</v>
          </cell>
          <cell r="C257" t="str">
            <v>иссл.</v>
          </cell>
          <cell r="D257">
            <v>83.333333333333343</v>
          </cell>
          <cell r="E257">
            <v>100</v>
          </cell>
          <cell r="F257">
            <v>85</v>
          </cell>
          <cell r="G257">
            <v>104</v>
          </cell>
          <cell r="H257"/>
          <cell r="I257">
            <v>102</v>
          </cell>
        </row>
        <row r="258">
          <cell r="A258">
            <v>50001122</v>
          </cell>
          <cell r="B258" t="str">
            <v>Бактериологическое исследование воды питьевой расфасованной в емкости на синегнойную палочку Ps.aeruginosa.</v>
          </cell>
          <cell r="C258" t="str">
            <v>иссл.</v>
          </cell>
          <cell r="D258">
            <v>450</v>
          </cell>
          <cell r="E258">
            <v>540</v>
          </cell>
          <cell r="F258">
            <v>465</v>
          </cell>
          <cell r="G258">
            <v>561.6</v>
          </cell>
          <cell r="H258"/>
          <cell r="I258">
            <v>558</v>
          </cell>
        </row>
        <row r="259">
          <cell r="A259">
            <v>50000050</v>
          </cell>
          <cell r="B259" t="str">
            <v>Бактериологическое исследование воды питьевой расфасованной в емкости на споры сульфитредуцирующих клостридий</v>
          </cell>
          <cell r="C259" t="str">
            <v>иссл.</v>
          </cell>
          <cell r="D259">
            <v>85</v>
          </cell>
          <cell r="E259">
            <v>102</v>
          </cell>
          <cell r="F259">
            <v>85</v>
          </cell>
          <cell r="G259">
            <v>106.08</v>
          </cell>
          <cell r="H259"/>
          <cell r="I259">
            <v>102</v>
          </cell>
        </row>
        <row r="260">
          <cell r="A260">
            <v>50001126</v>
          </cell>
          <cell r="B260" t="str">
            <v>Бактериологическое исследование воды аквапарков</v>
          </cell>
          <cell r="C260" t="str">
            <v>проба</v>
          </cell>
          <cell r="D260">
            <v>641.66666666666674</v>
          </cell>
          <cell r="E260">
            <v>770</v>
          </cell>
          <cell r="F260">
            <v>665</v>
          </cell>
          <cell r="G260">
            <v>800.80000000000007</v>
          </cell>
          <cell r="H260"/>
          <cell r="I260">
            <v>798</v>
          </cell>
        </row>
        <row r="261">
          <cell r="A261">
            <v>50001134</v>
          </cell>
          <cell r="B261" t="str">
            <v>Бактериологическое исследование воды питьевой, питьевой, расфасованной в емкости на ОМЧ, ОМЧ 37°С</v>
          </cell>
          <cell r="C261" t="str">
            <v>иссл.</v>
          </cell>
          <cell r="D261">
            <v>83.333333333333343</v>
          </cell>
          <cell r="E261">
            <v>100</v>
          </cell>
          <cell r="F261">
            <v>85</v>
          </cell>
          <cell r="G261">
            <v>104</v>
          </cell>
          <cell r="H261"/>
          <cell r="I261">
            <v>102</v>
          </cell>
        </row>
        <row r="262">
          <cell r="A262">
            <v>50001139</v>
          </cell>
          <cell r="B262" t="str">
            <v>Бактериологическое исследование воды питьевой, расфасованной в емкости на ОМЧ 22°С</v>
          </cell>
          <cell r="C262" t="str">
            <v>иссл.</v>
          </cell>
          <cell r="D262">
            <v>83.333333333333343</v>
          </cell>
          <cell r="E262">
            <v>100</v>
          </cell>
          <cell r="F262">
            <v>85</v>
          </cell>
          <cell r="G262">
            <v>104</v>
          </cell>
          <cell r="H262"/>
          <cell r="I262">
            <v>102</v>
          </cell>
        </row>
        <row r="263">
          <cell r="A263">
            <v>50001135</v>
          </cell>
          <cell r="B263" t="str">
            <v>Бактериологическое исследование воды питьевой, питьевой, расфасованной в емкости на ОКБ, ТКБ, ГКБ</v>
          </cell>
          <cell r="C263" t="str">
            <v>иссл.</v>
          </cell>
          <cell r="D263">
            <v>90.833333333333343</v>
          </cell>
          <cell r="E263">
            <v>109</v>
          </cell>
          <cell r="F263">
            <v>95</v>
          </cell>
          <cell r="G263">
            <v>113.36</v>
          </cell>
          <cell r="H263"/>
          <cell r="I263">
            <v>114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 t="str">
            <v>иссл.</v>
          </cell>
          <cell r="D264">
            <v>208.33333333333334</v>
          </cell>
          <cell r="E264">
            <v>250</v>
          </cell>
          <cell r="F264">
            <v>215</v>
          </cell>
          <cell r="G264">
            <v>260</v>
          </cell>
          <cell r="H264"/>
          <cell r="I264">
            <v>258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 t="str">
            <v>иссл.</v>
          </cell>
          <cell r="D265">
            <v>254.16666666666669</v>
          </cell>
          <cell r="E265">
            <v>305</v>
          </cell>
          <cell r="F265">
            <v>265</v>
          </cell>
          <cell r="G265">
            <v>317.2</v>
          </cell>
          <cell r="H265"/>
          <cell r="I265">
            <v>318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 t="str">
            <v>иссл.</v>
          </cell>
          <cell r="D266">
            <v>497.5</v>
          </cell>
          <cell r="E266">
            <v>597</v>
          </cell>
          <cell r="F266">
            <v>515</v>
          </cell>
          <cell r="G266">
            <v>620.88</v>
          </cell>
          <cell r="H266"/>
          <cell r="I266">
            <v>618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 t="str">
            <v>проба</v>
          </cell>
          <cell r="D267">
            <v>455</v>
          </cell>
          <cell r="E267">
            <v>546</v>
          </cell>
          <cell r="F267">
            <v>470</v>
          </cell>
          <cell r="G267">
            <v>567.84</v>
          </cell>
          <cell r="H267"/>
          <cell r="I267">
            <v>564</v>
          </cell>
        </row>
        <row r="268">
          <cell r="A268">
            <v>50001133</v>
          </cell>
          <cell r="B268" t="str">
            <v>Бактериологическое исследование воды на легионеллы.</v>
          </cell>
          <cell r="C268" t="str">
            <v>иссл.</v>
          </cell>
          <cell r="D268">
            <v>1245</v>
          </cell>
          <cell r="E268">
            <v>1494</v>
          </cell>
          <cell r="F268">
            <v>1295</v>
          </cell>
          <cell r="G268">
            <v>1553.76</v>
          </cell>
          <cell r="H268"/>
          <cell r="I268">
            <v>1554</v>
          </cell>
        </row>
        <row r="269">
          <cell r="A269">
            <v>50000174</v>
          </cell>
          <cell r="B269" t="str">
            <v>Бактериологическое исследование почвы и песка.</v>
          </cell>
          <cell r="C269" t="str">
            <v>проба</v>
          </cell>
          <cell r="D269">
            <v>586.66666666666674</v>
          </cell>
          <cell r="E269">
            <v>704</v>
          </cell>
          <cell r="F269">
            <v>610</v>
          </cell>
          <cell r="G269">
            <v>732.16000000000008</v>
          </cell>
          <cell r="H269"/>
          <cell r="I269">
            <v>732</v>
          </cell>
        </row>
        <row r="270">
          <cell r="A270">
            <v>50001329</v>
          </cell>
          <cell r="B270" t="str">
            <v>Бактериологическое исследование воды питьевой, расфасованной в емкости на 6 показателей (ОМЧ 37°С, 22°С, ОКБ, ТКБ, ГКБ, Ps.aeruginosa)</v>
          </cell>
          <cell r="C270" t="str">
            <v>проба</v>
          </cell>
          <cell r="D270">
            <v>524.16666666666674</v>
          </cell>
          <cell r="E270">
            <v>629</v>
          </cell>
          <cell r="F270">
            <v>565</v>
          </cell>
          <cell r="G270">
            <v>654.16</v>
          </cell>
          <cell r="H270"/>
          <cell r="I270">
            <v>678</v>
          </cell>
        </row>
        <row r="271">
          <cell r="A271">
            <v>50000051</v>
          </cell>
          <cell r="B271" t="str">
            <v>Бактериологическое исследование воды питьевой, расфасованной в емкости на энтерококки (фекальные стрептококки)</v>
          </cell>
          <cell r="C271" t="str">
            <v>проба</v>
          </cell>
          <cell r="D271">
            <v>105.83333333333334</v>
          </cell>
          <cell r="E271">
            <v>127</v>
          </cell>
          <cell r="F271">
            <v>110</v>
          </cell>
          <cell r="G271">
            <v>132.08000000000001</v>
          </cell>
          <cell r="H271"/>
          <cell r="I271">
            <v>132</v>
          </cell>
        </row>
        <row r="272">
          <cell r="A272">
            <v>50000052</v>
          </cell>
          <cell r="B272" t="str">
            <v>Бактериологическое исследование воды питьевой, расфасованной в емкости на E. coli, БГКП</v>
          </cell>
          <cell r="C272" t="str">
            <v>проба</v>
          </cell>
          <cell r="D272">
            <v>83.333333333333343</v>
          </cell>
          <cell r="E272">
            <v>100</v>
          </cell>
          <cell r="F272">
            <v>85</v>
          </cell>
          <cell r="G272">
            <v>104</v>
          </cell>
          <cell r="H272"/>
          <cell r="I272">
            <v>102</v>
          </cell>
        </row>
        <row r="273">
          <cell r="A273" t="str">
            <v>Воздух</v>
          </cell>
          <cell r="B273"/>
          <cell r="C273"/>
          <cell r="D273"/>
          <cell r="E273"/>
          <cell r="F273"/>
          <cell r="G273"/>
          <cell r="H273"/>
          <cell r="I273"/>
        </row>
        <row r="274">
          <cell r="A274">
            <v>50000224</v>
          </cell>
          <cell r="B274" t="str">
            <v>Бактериологическое исследование воздуха закрытых помещений на общее микробное число (ОМЧ).</v>
          </cell>
          <cell r="C274" t="str">
            <v>иссл.</v>
          </cell>
          <cell r="D274">
            <v>62.5</v>
          </cell>
          <cell r="E274">
            <v>75</v>
          </cell>
          <cell r="F274">
            <v>65</v>
          </cell>
          <cell r="G274">
            <v>78</v>
          </cell>
          <cell r="H274"/>
          <cell r="I274">
            <v>78</v>
          </cell>
        </row>
        <row r="275">
          <cell r="A275">
            <v>50000225</v>
          </cell>
          <cell r="B275" t="str">
            <v>Бактериологическое исследование воздуха закрытых помещений на S.aureus.</v>
          </cell>
          <cell r="C275" t="str">
            <v>иссл.</v>
          </cell>
          <cell r="D275">
            <v>89.166666666666671</v>
          </cell>
          <cell r="E275">
            <v>107</v>
          </cell>
          <cell r="F275">
            <v>90</v>
          </cell>
          <cell r="G275">
            <v>111.28</v>
          </cell>
          <cell r="H275"/>
          <cell r="I275">
            <v>108</v>
          </cell>
        </row>
        <row r="276">
          <cell r="A276">
            <v>50000226</v>
          </cell>
          <cell r="B276" t="str">
            <v>Бактериологическое исследование воздуха закрытых помещений на плесневые грибы и дрожжи.</v>
          </cell>
          <cell r="C276" t="str">
            <v>иссл.</v>
          </cell>
          <cell r="D276">
            <v>68.333333333333343</v>
          </cell>
          <cell r="E276">
            <v>82</v>
          </cell>
          <cell r="F276">
            <v>70</v>
          </cell>
          <cell r="G276">
            <v>85.28</v>
          </cell>
          <cell r="H276"/>
          <cell r="I276">
            <v>84</v>
          </cell>
        </row>
        <row r="277">
          <cell r="A277">
            <v>50000227</v>
          </cell>
          <cell r="B277" t="str">
            <v>Бактериологическое исследование воздуха холодильных камер на плесень</v>
          </cell>
          <cell r="C277" t="str">
            <v>иссл.</v>
          </cell>
          <cell r="D277">
            <v>284.16666666666669</v>
          </cell>
          <cell r="E277">
            <v>341</v>
          </cell>
          <cell r="F277">
            <v>295</v>
          </cell>
          <cell r="G277">
            <v>354.64</v>
          </cell>
          <cell r="H277"/>
          <cell r="I277">
            <v>354</v>
          </cell>
        </row>
        <row r="278">
          <cell r="A278" t="str">
            <v>Лекарственные формы, парфюмерно-косметическая продукция, средства личной гигиены</v>
          </cell>
          <cell r="B278"/>
          <cell r="C278"/>
          <cell r="D278"/>
          <cell r="E278"/>
          <cell r="F278"/>
          <cell r="G278"/>
          <cell r="H278"/>
          <cell r="I278"/>
        </row>
        <row r="279">
          <cell r="A279">
            <v>50000147</v>
          </cell>
          <cell r="B279" t="str">
            <v>Бактериологическое исследование лекарственных форм на стерильность.</v>
          </cell>
          <cell r="C279" t="str">
            <v>проба</v>
          </cell>
          <cell r="D279">
            <v>146.66666666666669</v>
          </cell>
          <cell r="E279">
            <v>176</v>
          </cell>
          <cell r="F279">
            <v>150</v>
          </cell>
          <cell r="G279">
            <v>183.04000000000002</v>
          </cell>
          <cell r="H279"/>
          <cell r="I279">
            <v>180</v>
          </cell>
        </row>
        <row r="280">
          <cell r="A280">
            <v>50001094</v>
          </cell>
          <cell r="B280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80" t="str">
            <v>проба</v>
          </cell>
          <cell r="D280">
            <v>228.33333333333334</v>
          </cell>
          <cell r="E280">
            <v>274</v>
          </cell>
          <cell r="F280">
            <v>235</v>
          </cell>
          <cell r="G280">
            <v>284.96000000000004</v>
          </cell>
          <cell r="H280"/>
          <cell r="I280">
            <v>282</v>
          </cell>
        </row>
        <row r="281">
          <cell r="A281">
            <v>50001118</v>
          </cell>
          <cell r="B281" t="str">
            <v>Бактериологическое исследование на пирогенообразующие микроорганизмы</v>
          </cell>
          <cell r="C281" t="str">
            <v>проба</v>
          </cell>
          <cell r="D281">
            <v>337.5</v>
          </cell>
          <cell r="E281">
            <v>405</v>
          </cell>
          <cell r="F281">
            <v>350</v>
          </cell>
          <cell r="G281">
            <v>421.2</v>
          </cell>
          <cell r="H281"/>
          <cell r="I281">
            <v>420</v>
          </cell>
        </row>
        <row r="282">
          <cell r="A282">
            <v>50001119</v>
          </cell>
          <cell r="B282" t="str">
            <v>Бактериологическое исследование воды очищенной по фармакопее</v>
          </cell>
          <cell r="C282" t="str">
            <v>проба</v>
          </cell>
          <cell r="D282">
            <v>598.33333333333337</v>
          </cell>
          <cell r="E282">
            <v>718</v>
          </cell>
          <cell r="F282">
            <v>620</v>
          </cell>
          <cell r="G282">
            <v>746.72</v>
          </cell>
          <cell r="H282"/>
          <cell r="I282">
            <v>744</v>
          </cell>
        </row>
        <row r="283">
          <cell r="A283">
            <v>50000064</v>
          </cell>
          <cell r="B283" t="str">
            <v>Бактериологическое исследованиеводы для инъекций  и воды для гемодиализа по фармакопее</v>
          </cell>
          <cell r="C283" t="str">
            <v>проба</v>
          </cell>
          <cell r="D283">
            <v>598.33333333333337</v>
          </cell>
          <cell r="E283">
            <v>718</v>
          </cell>
          <cell r="F283">
            <v>620</v>
          </cell>
          <cell r="G283">
            <v>746.72</v>
          </cell>
          <cell r="H283"/>
          <cell r="I283">
            <v>744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 t="str">
            <v>проба</v>
          </cell>
          <cell r="D284">
            <v>568.33333333333337</v>
          </cell>
          <cell r="E284">
            <v>682</v>
          </cell>
          <cell r="F284">
            <v>590</v>
          </cell>
          <cell r="G284">
            <v>709.28</v>
          </cell>
          <cell r="H284"/>
          <cell r="I284">
            <v>708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 t="str">
            <v>проба</v>
          </cell>
          <cell r="D285">
            <v>581.66666666666674</v>
          </cell>
          <cell r="E285">
            <v>698</v>
          </cell>
          <cell r="F285">
            <v>605</v>
          </cell>
          <cell r="G285">
            <v>725.92000000000007</v>
          </cell>
          <cell r="H285"/>
          <cell r="I285">
            <v>726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 t="str">
            <v>проба</v>
          </cell>
          <cell r="D286">
            <v>1514.1666666666667</v>
          </cell>
          <cell r="E286">
            <v>1817</v>
          </cell>
          <cell r="F286">
            <v>1575</v>
          </cell>
          <cell r="G286">
            <v>1889.68</v>
          </cell>
          <cell r="H286"/>
          <cell r="I286">
            <v>1890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 t="str">
            <v>проба</v>
          </cell>
          <cell r="D287">
            <v>1514.1666666666667</v>
          </cell>
          <cell r="E287">
            <v>1817</v>
          </cell>
          <cell r="F287">
            <v>1575</v>
          </cell>
          <cell r="G287">
            <v>1889.68</v>
          </cell>
          <cell r="H287"/>
          <cell r="I287">
            <v>1890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 t="str">
            <v>проба</v>
          </cell>
          <cell r="D288">
            <v>940.83333333333337</v>
          </cell>
          <cell r="E288">
            <v>1129</v>
          </cell>
          <cell r="F288">
            <v>975</v>
          </cell>
          <cell r="G288">
            <v>1174.1600000000001</v>
          </cell>
          <cell r="H288"/>
          <cell r="I288">
            <v>1170</v>
          </cell>
        </row>
        <row r="289">
          <cell r="A289" t="str">
            <v>Смывы с объектов внешней среды</v>
          </cell>
          <cell r="B289"/>
          <cell r="C289"/>
          <cell r="D289"/>
          <cell r="E289"/>
          <cell r="F289"/>
          <cell r="G289"/>
          <cell r="H289"/>
          <cell r="I289"/>
        </row>
        <row r="290">
          <cell r="A290">
            <v>50000126</v>
          </cell>
          <cell r="B290" t="str">
            <v>Бактериологическое исследование смывов на БГКП/ ОКБ/энтеробактерии</v>
          </cell>
          <cell r="C290" t="str">
            <v>иссл.</v>
          </cell>
          <cell r="D290">
            <v>70.833333333333343</v>
          </cell>
          <cell r="E290">
            <v>85</v>
          </cell>
          <cell r="F290">
            <v>75</v>
          </cell>
          <cell r="G290">
            <v>88.4</v>
          </cell>
          <cell r="H290"/>
          <cell r="I290">
            <v>90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 t="str">
            <v>иссл.</v>
          </cell>
          <cell r="D291">
            <v>112.5</v>
          </cell>
          <cell r="E291">
            <v>135</v>
          </cell>
          <cell r="F291">
            <v>115</v>
          </cell>
          <cell r="G291">
            <v>140.4</v>
          </cell>
          <cell r="H291"/>
          <cell r="I291">
            <v>138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 t="str">
            <v>иссл.</v>
          </cell>
          <cell r="D292">
            <v>225</v>
          </cell>
          <cell r="E292">
            <v>270</v>
          </cell>
          <cell r="F292">
            <v>235</v>
          </cell>
          <cell r="G292">
            <v>280.8</v>
          </cell>
          <cell r="H292"/>
          <cell r="I292">
            <v>282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 t="str">
            <v>иссл.</v>
          </cell>
          <cell r="D293">
            <v>73.333333333333343</v>
          </cell>
          <cell r="E293">
            <v>88</v>
          </cell>
          <cell r="F293">
            <v>75</v>
          </cell>
          <cell r="G293">
            <v>91.52000000000001</v>
          </cell>
          <cell r="H293"/>
          <cell r="I293">
            <v>90</v>
          </cell>
        </row>
        <row r="294">
          <cell r="A294">
            <v>50001095</v>
          </cell>
          <cell r="B294" t="str">
            <v>Бактериологическое исследование смывов на дрожжи, плесень.</v>
          </cell>
          <cell r="C294" t="str">
            <v>иссл.</v>
          </cell>
          <cell r="D294">
            <v>110.83333333333334</v>
          </cell>
          <cell r="E294">
            <v>133</v>
          </cell>
          <cell r="F294">
            <v>115</v>
          </cell>
          <cell r="G294">
            <v>138.32</v>
          </cell>
          <cell r="H294"/>
          <cell r="I294">
            <v>138</v>
          </cell>
        </row>
        <row r="295">
          <cell r="A295">
            <v>50000172</v>
          </cell>
          <cell r="B295" t="str">
            <v>Бактериологическое исследование смывов на  протеи.</v>
          </cell>
          <cell r="C295" t="str">
            <v>иссл.</v>
          </cell>
          <cell r="D295">
            <v>77.5</v>
          </cell>
          <cell r="E295">
            <v>93</v>
          </cell>
          <cell r="F295">
            <v>80</v>
          </cell>
          <cell r="G295">
            <v>96.72</v>
          </cell>
          <cell r="H295"/>
          <cell r="I295">
            <v>96</v>
          </cell>
        </row>
        <row r="296">
          <cell r="A296">
            <v>50001121</v>
          </cell>
          <cell r="B296" t="str">
            <v>Бактериологическое исследование смывов из холодильных камер на  плесень.</v>
          </cell>
          <cell r="C296" t="str">
            <v>иссл.</v>
          </cell>
          <cell r="D296">
            <v>120</v>
          </cell>
          <cell r="E296">
            <v>144</v>
          </cell>
          <cell r="F296">
            <v>125</v>
          </cell>
          <cell r="G296">
            <v>149.76</v>
          </cell>
          <cell r="H296"/>
          <cell r="I296">
            <v>150</v>
          </cell>
        </row>
        <row r="297">
          <cell r="A297">
            <v>50000223</v>
          </cell>
          <cell r="B297" t="str">
            <v>Бактериологическое исследование смывов на легионеллы.</v>
          </cell>
          <cell r="C297" t="str">
            <v>иссл.</v>
          </cell>
          <cell r="D297">
            <v>1020.8333333333334</v>
          </cell>
          <cell r="E297">
            <v>1225</v>
          </cell>
          <cell r="F297">
            <v>1060</v>
          </cell>
          <cell r="G297">
            <v>1274</v>
          </cell>
          <cell r="H297"/>
          <cell r="I297">
            <v>1272</v>
          </cell>
        </row>
        <row r="298">
          <cell r="A298">
            <v>50000055</v>
          </cell>
          <cell r="B298" t="str">
            <v>Бактериологическое исследование смывов с эндоскопического оборудования</v>
          </cell>
          <cell r="C298" t="str">
            <v>иссл.</v>
          </cell>
          <cell r="D298">
            <v>448.33333333333337</v>
          </cell>
          <cell r="E298">
            <v>538</v>
          </cell>
          <cell r="F298">
            <v>465</v>
          </cell>
          <cell r="G298">
            <v>559.52</v>
          </cell>
          <cell r="H298"/>
          <cell r="I298">
            <v>558</v>
          </cell>
        </row>
        <row r="299">
          <cell r="A299">
            <v>50000056</v>
          </cell>
          <cell r="B299" t="str">
            <v>Бактериологическое исследование смывов на синегнойную палочку</v>
          </cell>
          <cell r="C299" t="str">
            <v>иссл.</v>
          </cell>
          <cell r="D299">
            <v>66.666666666666671</v>
          </cell>
          <cell r="E299">
            <v>80</v>
          </cell>
          <cell r="F299">
            <v>70</v>
          </cell>
          <cell r="G299">
            <v>83.2</v>
          </cell>
          <cell r="H299"/>
          <cell r="I299">
            <v>84</v>
          </cell>
        </row>
        <row r="300">
          <cell r="A300">
            <v>50000057</v>
          </cell>
          <cell r="B300" t="str">
            <v>Бактериологическое исследование рук персонала</v>
          </cell>
          <cell r="C300" t="str">
            <v>иссл.</v>
          </cell>
          <cell r="D300">
            <v>121.66666666666667</v>
          </cell>
          <cell r="E300">
            <v>146</v>
          </cell>
          <cell r="F300">
            <v>125</v>
          </cell>
          <cell r="G300">
            <v>151.84</v>
          </cell>
          <cell r="H300"/>
          <cell r="I300">
            <v>150</v>
          </cell>
        </row>
        <row r="301">
          <cell r="A301" t="str">
            <v>Клинический материал</v>
          </cell>
          <cell r="B301"/>
          <cell r="C301"/>
          <cell r="D301"/>
          <cell r="E301"/>
          <cell r="F301"/>
          <cell r="G301"/>
          <cell r="H301"/>
          <cell r="I301"/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302" t="str">
            <v>проба</v>
          </cell>
          <cell r="D302">
            <v>558.33333333333337</v>
          </cell>
          <cell r="E302">
            <v>670</v>
          </cell>
          <cell r="F302">
            <v>560</v>
          </cell>
          <cell r="G302">
            <v>696.80000000000007</v>
          </cell>
          <cell r="H302"/>
          <cell r="I302">
            <v>672</v>
          </cell>
        </row>
        <row r="303">
          <cell r="A303">
            <v>50000054</v>
          </cell>
          <cell r="B30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303" t="str">
            <v>проба</v>
          </cell>
          <cell r="D303">
            <v>478.33333333333337</v>
          </cell>
          <cell r="E303">
            <v>574</v>
          </cell>
          <cell r="F303">
            <v>480</v>
          </cell>
          <cell r="G303">
            <v>596.96</v>
          </cell>
          <cell r="H303"/>
          <cell r="I303">
            <v>576</v>
          </cell>
        </row>
        <row r="304">
          <cell r="A304">
            <v>50001098</v>
          </cell>
          <cell r="B304" t="str">
            <v>Бактериологическое исследование отделяемого зева, носа на стафилококк (1 исследование)</v>
          </cell>
          <cell r="C304" t="str">
            <v>иссл.</v>
          </cell>
          <cell r="D304">
            <v>148.33333333333334</v>
          </cell>
          <cell r="E304">
            <v>178</v>
          </cell>
          <cell r="F304">
            <v>155</v>
          </cell>
          <cell r="G304">
            <v>185.12</v>
          </cell>
          <cell r="H304"/>
          <cell r="I304">
            <v>186</v>
          </cell>
        </row>
        <row r="305">
          <cell r="A305">
            <v>50000193</v>
          </cell>
          <cell r="B305" t="str">
            <v>Бактериологическое исследование чувствительности к химиотерапевтическим препаратам</v>
          </cell>
          <cell r="C305" t="str">
            <v>иссл.</v>
          </cell>
          <cell r="D305">
            <v>80</v>
          </cell>
          <cell r="E305">
            <v>96</v>
          </cell>
          <cell r="F305">
            <v>80</v>
          </cell>
          <cell r="G305">
            <v>99.84</v>
          </cell>
          <cell r="H305"/>
          <cell r="I305">
            <v>96</v>
          </cell>
        </row>
        <row r="306">
          <cell r="A306">
            <v>50000194</v>
          </cell>
          <cell r="B306" t="str">
            <v xml:space="preserve">Бактериологическое исследование на возбудителей дифтерии (1 исследование).  </v>
          </cell>
          <cell r="C306" t="str">
            <v>иссл.</v>
          </cell>
          <cell r="D306">
            <v>221.66666666666669</v>
          </cell>
          <cell r="E306">
            <v>266</v>
          </cell>
          <cell r="F306">
            <v>230</v>
          </cell>
          <cell r="G306">
            <v>276.64</v>
          </cell>
          <cell r="H306"/>
          <cell r="I306">
            <v>276</v>
          </cell>
        </row>
        <row r="307">
          <cell r="A307">
            <v>50000195</v>
          </cell>
          <cell r="B307" t="str">
            <v>Бактериологическое исследование на возбудителей коклюша и паракоклюша.</v>
          </cell>
          <cell r="C307" t="str">
            <v>проба</v>
          </cell>
          <cell r="D307">
            <v>108.33333333333334</v>
          </cell>
          <cell r="E307">
            <v>130</v>
          </cell>
          <cell r="F307">
            <v>110</v>
          </cell>
          <cell r="G307">
            <v>135.20000000000002</v>
          </cell>
          <cell r="H307"/>
          <cell r="I307">
            <v>132</v>
          </cell>
        </row>
        <row r="308">
          <cell r="A308">
            <v>50000197</v>
          </cell>
          <cell r="B308" t="str">
            <v>Бактериологическое исследование на менингококк</v>
          </cell>
          <cell r="C308" t="str">
            <v>иссл.</v>
          </cell>
          <cell r="D308">
            <v>151.66666666666669</v>
          </cell>
          <cell r="E308">
            <v>182</v>
          </cell>
          <cell r="F308">
            <v>155</v>
          </cell>
          <cell r="G308">
            <v>189.28</v>
          </cell>
          <cell r="H308"/>
          <cell r="I308">
            <v>186</v>
          </cell>
        </row>
        <row r="309">
          <cell r="A309">
            <v>50000198</v>
          </cell>
          <cell r="B309" t="str">
            <v xml:space="preserve">Бактериологическое исследование на кишечную группу инфекций.  </v>
          </cell>
          <cell r="C309" t="str">
            <v>иссл.</v>
          </cell>
          <cell r="D309">
            <v>146.66666666666669</v>
          </cell>
          <cell r="E309">
            <v>176</v>
          </cell>
          <cell r="F309">
            <v>150</v>
          </cell>
          <cell r="G309">
            <v>183.04000000000002</v>
          </cell>
          <cell r="H309"/>
          <cell r="I309">
            <v>180</v>
          </cell>
        </row>
        <row r="310">
          <cell r="A310">
            <v>50000058</v>
          </cell>
          <cell r="B310" t="str">
            <v>Бактериологическое исследование на  энтеропатогенные эшерихии</v>
          </cell>
          <cell r="C310" t="str">
            <v>иссл.</v>
          </cell>
          <cell r="D310">
            <v>225</v>
          </cell>
          <cell r="E310">
            <v>270</v>
          </cell>
          <cell r="F310">
            <v>235</v>
          </cell>
          <cell r="G310">
            <v>280.8</v>
          </cell>
          <cell r="H310"/>
          <cell r="I310">
            <v>282</v>
          </cell>
        </row>
        <row r="311">
          <cell r="A311">
            <v>50001100</v>
          </cell>
          <cell r="B311" t="str">
            <v>Бактериологическое исследование крови на гемокультуру.</v>
          </cell>
          <cell r="C311" t="str">
            <v>иссл.</v>
          </cell>
          <cell r="D311">
            <v>163.33333333333334</v>
          </cell>
          <cell r="E311">
            <v>196</v>
          </cell>
          <cell r="F311">
            <v>170</v>
          </cell>
          <cell r="G311">
            <v>203.84</v>
          </cell>
          <cell r="H311"/>
          <cell r="I311">
            <v>204</v>
          </cell>
        </row>
        <row r="312">
          <cell r="A312">
            <v>50001107</v>
          </cell>
          <cell r="B312" t="str">
            <v>Бактериологическое исследование крови на стерильность</v>
          </cell>
          <cell r="C312" t="str">
            <v>иссл.</v>
          </cell>
          <cell r="D312">
            <v>170</v>
          </cell>
          <cell r="E312">
            <v>204</v>
          </cell>
          <cell r="F312">
            <v>175</v>
          </cell>
          <cell r="G312">
            <v>212.16</v>
          </cell>
          <cell r="H312"/>
          <cell r="I312">
            <v>210</v>
          </cell>
        </row>
        <row r="313">
          <cell r="A313">
            <v>50001101</v>
          </cell>
          <cell r="B313" t="str">
            <v xml:space="preserve">Бактериологическое исследование на дисбактериоз. </v>
          </cell>
          <cell r="C313" t="str">
            <v>проба</v>
          </cell>
          <cell r="D313">
            <v>710</v>
          </cell>
          <cell r="E313">
            <v>852</v>
          </cell>
          <cell r="F313">
            <v>710</v>
          </cell>
          <cell r="G313">
            <v>886.08</v>
          </cell>
          <cell r="H313"/>
          <cell r="I313">
            <v>852</v>
          </cell>
        </row>
        <row r="314">
          <cell r="A314">
            <v>50001112</v>
          </cell>
          <cell r="B314" t="str">
            <v>Определение устойчивости микроорганизмов к дезинфектантам</v>
          </cell>
          <cell r="C314" t="str">
            <v>проба</v>
          </cell>
          <cell r="D314">
            <v>220</v>
          </cell>
          <cell r="E314">
            <v>264</v>
          </cell>
          <cell r="F314">
            <v>230</v>
          </cell>
          <cell r="G314">
            <v>274.56</v>
          </cell>
          <cell r="H314"/>
          <cell r="I314">
            <v>276</v>
          </cell>
        </row>
        <row r="315">
          <cell r="A315">
            <v>50001320</v>
          </cell>
          <cell r="B315" t="str">
            <v>Бактериологическое исследование кала на условно-патогенную микрофлору</v>
          </cell>
          <cell r="C315" t="str">
            <v>проба</v>
          </cell>
          <cell r="D315">
            <v>527.5</v>
          </cell>
          <cell r="E315">
            <v>633</v>
          </cell>
          <cell r="F315">
            <v>545</v>
          </cell>
          <cell r="G315">
            <v>658.32</v>
          </cell>
          <cell r="H315"/>
          <cell r="I315">
            <v>654</v>
          </cell>
        </row>
        <row r="316">
          <cell r="A316">
            <v>50001321</v>
          </cell>
          <cell r="B316" t="str">
            <v>Бактериологическое исследование клинического материала на дрожжевые грибы рода Candida</v>
          </cell>
          <cell r="C316" t="str">
            <v>иссл.</v>
          </cell>
          <cell r="D316">
            <v>151.66666666666669</v>
          </cell>
          <cell r="E316">
            <v>182</v>
          </cell>
          <cell r="F316">
            <v>160</v>
          </cell>
          <cell r="G316">
            <v>189.28</v>
          </cell>
          <cell r="H316"/>
          <cell r="I316">
            <v>192</v>
          </cell>
        </row>
        <row r="317">
          <cell r="A317" t="str">
            <v>Серологические исследования</v>
          </cell>
          <cell r="B317"/>
          <cell r="C317"/>
          <cell r="D317"/>
          <cell r="E317"/>
          <cell r="F317"/>
          <cell r="G317"/>
          <cell r="H317"/>
          <cell r="I317"/>
        </row>
        <row r="318">
          <cell r="A318">
            <v>50001102</v>
          </cell>
          <cell r="B318" t="str">
            <v>Серологическое исследование на коклюш, паракоклюш с одним диагностикумом</v>
          </cell>
          <cell r="C318" t="str">
            <v>иссл.</v>
          </cell>
          <cell r="D318">
            <v>160.83333333333334</v>
          </cell>
          <cell r="E318">
            <v>193</v>
          </cell>
          <cell r="F318">
            <v>165</v>
          </cell>
          <cell r="G318">
            <v>200.72</v>
          </cell>
          <cell r="H318"/>
          <cell r="I318">
            <v>198</v>
          </cell>
        </row>
        <row r="319">
          <cell r="A319">
            <v>50001322</v>
          </cell>
          <cell r="B319" t="str">
            <v>Серологическое исследование на тиф и паратифы с одним диагностикумом (реакция Видаля)</v>
          </cell>
          <cell r="C319" t="str">
            <v>иссл.</v>
          </cell>
          <cell r="D319">
            <v>160.83333333333334</v>
          </cell>
          <cell r="E319">
            <v>193</v>
          </cell>
          <cell r="F319">
            <v>165</v>
          </cell>
          <cell r="G319">
            <v>200.72</v>
          </cell>
          <cell r="H319"/>
          <cell r="I319">
            <v>198</v>
          </cell>
        </row>
        <row r="320">
          <cell r="A320">
            <v>50000059</v>
          </cell>
          <cell r="B320" t="str">
            <v>Серологическое исследование на брюшной тиф</v>
          </cell>
          <cell r="C320" t="str">
            <v>иссл.</v>
          </cell>
          <cell r="D320">
            <v>175</v>
          </cell>
          <cell r="E320">
            <v>210</v>
          </cell>
          <cell r="F320">
            <v>180</v>
          </cell>
          <cell r="G320">
            <v>218.4</v>
          </cell>
          <cell r="H320"/>
          <cell r="I320">
            <v>216</v>
          </cell>
        </row>
        <row r="321">
          <cell r="A321">
            <v>50000060</v>
          </cell>
          <cell r="B321" t="str">
            <v>Серологическое исследование с одним диагностикумом (дифтерия, столбняк)</v>
          </cell>
          <cell r="C321" t="str">
            <v>иссл.</v>
          </cell>
          <cell r="D321">
            <v>148.33333333333334</v>
          </cell>
          <cell r="E321">
            <v>178</v>
          </cell>
          <cell r="F321">
            <v>155</v>
          </cell>
          <cell r="G321">
            <v>185.12</v>
          </cell>
          <cell r="H321"/>
          <cell r="I321">
            <v>186</v>
          </cell>
        </row>
        <row r="322">
          <cell r="A322">
            <v>50000061</v>
          </cell>
          <cell r="B322" t="str">
            <v>Серологическое исследование с одним  диагностикумом (сальмонелезный, шигеллезный, менингококковым)</v>
          </cell>
          <cell r="C322" t="str">
            <v>иссл.</v>
          </cell>
          <cell r="D322">
            <v>188.33333333333334</v>
          </cell>
          <cell r="E322">
            <v>226</v>
          </cell>
          <cell r="F322">
            <v>195</v>
          </cell>
          <cell r="G322">
            <v>235.04000000000002</v>
          </cell>
          <cell r="H322"/>
          <cell r="I322">
            <v>234</v>
          </cell>
        </row>
        <row r="323">
          <cell r="A323" t="str">
            <v>Стерилизация, контроль стерилизации</v>
          </cell>
          <cell r="B323"/>
          <cell r="C323"/>
          <cell r="D323"/>
          <cell r="E323"/>
          <cell r="F323"/>
          <cell r="G323"/>
          <cell r="H323"/>
          <cell r="I323"/>
        </row>
        <row r="324">
          <cell r="A324">
            <v>50001323</v>
          </cell>
          <cell r="B324" t="str">
            <v>Микробиологические исследования по контролю качества камерной дезинфекции (9 биотестов)</v>
          </cell>
          <cell r="C324" t="str">
            <v>проба</v>
          </cell>
          <cell r="D324">
            <v>640</v>
          </cell>
          <cell r="E324">
            <v>768</v>
          </cell>
          <cell r="F324">
            <v>665</v>
          </cell>
          <cell r="G324">
            <v>798.72</v>
          </cell>
          <cell r="H324"/>
          <cell r="I324">
            <v>798</v>
          </cell>
        </row>
        <row r="325">
          <cell r="A325">
            <v>50001324</v>
          </cell>
          <cell r="B325" t="str">
            <v>Микробиологические исследования по контролю качества камерной дезинфекции (15 биотестов)</v>
          </cell>
          <cell r="C325" t="str">
            <v>проба</v>
          </cell>
          <cell r="D325">
            <v>1012.5</v>
          </cell>
          <cell r="E325">
            <v>1215</v>
          </cell>
          <cell r="F325">
            <v>1050</v>
          </cell>
          <cell r="G325">
            <v>1263.6000000000001</v>
          </cell>
          <cell r="H325"/>
          <cell r="I325">
            <v>1260</v>
          </cell>
        </row>
        <row r="326">
          <cell r="A326">
            <v>50000062</v>
          </cell>
          <cell r="B326" t="str">
            <v>Биологический контроль работы воздушного стерилизатора (5 тестов)</v>
          </cell>
          <cell r="C326" t="str">
            <v>проба</v>
          </cell>
          <cell r="D326">
            <v>1012.5</v>
          </cell>
          <cell r="E326">
            <v>1215</v>
          </cell>
          <cell r="F326">
            <v>1050</v>
          </cell>
          <cell r="G326">
            <v>1263.6000000000001</v>
          </cell>
          <cell r="H326"/>
          <cell r="I326">
            <v>1260</v>
          </cell>
        </row>
        <row r="327">
          <cell r="A327">
            <v>50000953</v>
          </cell>
          <cell r="B327" t="str">
            <v>Биологический контроль работы парового стерилизатора ( 5 тестов)</v>
          </cell>
          <cell r="C327" t="str">
            <v>проба</v>
          </cell>
          <cell r="D327">
            <v>1000</v>
          </cell>
          <cell r="E327">
            <v>1200</v>
          </cell>
          <cell r="F327">
            <v>1040</v>
          </cell>
          <cell r="G327">
            <v>1248</v>
          </cell>
          <cell r="H327"/>
          <cell r="I327">
            <v>1248</v>
          </cell>
        </row>
        <row r="328">
          <cell r="A328">
            <v>51000177</v>
          </cell>
          <cell r="B328" t="str">
            <v>Стерилизация изделий медицинского назначения (1 цикл)</v>
          </cell>
          <cell r="C328" t="str">
            <v>проба</v>
          </cell>
          <cell r="D328">
            <v>221.66666666666669</v>
          </cell>
          <cell r="E328">
            <v>266</v>
          </cell>
          <cell r="F328">
            <v>230</v>
          </cell>
          <cell r="G328">
            <v>276.64</v>
          </cell>
          <cell r="H328"/>
          <cell r="I328">
            <v>276</v>
          </cell>
        </row>
        <row r="329">
          <cell r="A329">
            <v>50001328</v>
          </cell>
          <cell r="B32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9" t="str">
            <v>проба</v>
          </cell>
          <cell r="D329">
            <v>133.33333333333334</v>
          </cell>
          <cell r="E329">
            <v>160</v>
          </cell>
          <cell r="F329">
            <v>135</v>
          </cell>
          <cell r="G329">
            <v>166.4</v>
          </cell>
          <cell r="H329"/>
          <cell r="I329">
            <v>162</v>
          </cell>
        </row>
        <row r="330">
          <cell r="A330" t="str">
            <v>Исследование на стерильность</v>
          </cell>
          <cell r="B330"/>
          <cell r="C330"/>
          <cell r="D330"/>
          <cell r="E330"/>
          <cell r="F330"/>
          <cell r="G330"/>
          <cell r="H330"/>
          <cell r="I330"/>
        </row>
        <row r="331">
          <cell r="A331">
            <v>50000063</v>
          </cell>
          <cell r="B331" t="str">
            <v>Бактериологическое исследование материала, хирургических инструментов, белья, эндоскопов на стерильность</v>
          </cell>
          <cell r="C331" t="str">
            <v>проба</v>
          </cell>
          <cell r="D331">
            <v>141.66666666666669</v>
          </cell>
          <cell r="E331">
            <v>170</v>
          </cell>
          <cell r="F331">
            <v>145</v>
          </cell>
          <cell r="G331">
            <v>176.8</v>
          </cell>
          <cell r="H331"/>
          <cell r="I331">
            <v>174</v>
          </cell>
        </row>
        <row r="332">
          <cell r="A332" t="str">
            <v>Обучение</v>
          </cell>
          <cell r="B332"/>
          <cell r="C332"/>
          <cell r="D332"/>
          <cell r="E332"/>
          <cell r="F332"/>
          <cell r="G332"/>
          <cell r="H332"/>
          <cell r="I332"/>
        </row>
        <row r="333">
          <cell r="A333">
            <v>50000031</v>
          </cell>
          <cell r="B333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333" t="str">
            <v>чел.</v>
          </cell>
          <cell r="D333">
            <v>8333.3333333333339</v>
          </cell>
          <cell r="E333">
            <v>10000</v>
          </cell>
          <cell r="F333">
            <v>8500</v>
          </cell>
          <cell r="G333">
            <v>10400</v>
          </cell>
          <cell r="H333"/>
          <cell r="I333">
            <v>10200</v>
          </cell>
        </row>
        <row r="334">
          <cell r="A334" t="str">
            <v>Исследования методом ИФА</v>
          </cell>
          <cell r="B334"/>
          <cell r="C334"/>
          <cell r="D334"/>
          <cell r="E334"/>
          <cell r="F334"/>
          <cell r="G334"/>
          <cell r="H334"/>
          <cell r="I334"/>
        </row>
        <row r="335">
          <cell r="A335">
            <v>50000127</v>
          </cell>
          <cell r="B335" t="str">
            <v>Определение остаточного количества антибиотиков в пищевых продуктах (на тетрациклин в мёде)</v>
          </cell>
          <cell r="C335" t="str">
            <v>иссл.</v>
          </cell>
          <cell r="D335">
            <v>2583.3333333333335</v>
          </cell>
          <cell r="E335">
            <v>3100</v>
          </cell>
          <cell r="F335">
            <v>2685</v>
          </cell>
          <cell r="G335">
            <v>3224</v>
          </cell>
          <cell r="H335"/>
          <cell r="I335">
            <v>3222</v>
          </cell>
        </row>
        <row r="336">
          <cell r="A336">
            <v>50000112</v>
          </cell>
          <cell r="B336" t="str">
            <v>Исследование на коклюш с определением классов G, M и A (ИФА методом)</v>
          </cell>
          <cell r="C336" t="str">
            <v>иссл.</v>
          </cell>
          <cell r="D336">
            <v>1045</v>
          </cell>
          <cell r="E336">
            <v>1254</v>
          </cell>
          <cell r="F336">
            <v>1085</v>
          </cell>
          <cell r="G336">
            <v>1304.1600000000001</v>
          </cell>
          <cell r="H336"/>
          <cell r="I336">
            <v>1302</v>
          </cell>
        </row>
        <row r="337">
          <cell r="A337" t="str">
            <v>Исследования методом разделенного импеданса</v>
          </cell>
          <cell r="B337"/>
          <cell r="C337"/>
          <cell r="D337"/>
          <cell r="E337"/>
          <cell r="F337"/>
          <cell r="G337"/>
          <cell r="H337"/>
          <cell r="I337"/>
        </row>
        <row r="338">
          <cell r="A338">
            <v>50000028</v>
          </cell>
          <cell r="B338" t="str">
            <v>Бактериологическое исследование на КМАФАнМ</v>
          </cell>
          <cell r="C338" t="str">
            <v>иссл.</v>
          </cell>
          <cell r="D338">
            <v>190.83333333333334</v>
          </cell>
          <cell r="E338">
            <v>229</v>
          </cell>
          <cell r="F338">
            <v>195</v>
          </cell>
          <cell r="G338">
            <v>238.16</v>
          </cell>
          <cell r="H338"/>
          <cell r="I338">
            <v>234</v>
          </cell>
        </row>
        <row r="339">
          <cell r="A339">
            <v>50000029</v>
          </cell>
          <cell r="B339" t="str">
            <v>Бактериологическое исследование на листерии</v>
          </cell>
          <cell r="C339" t="str">
            <v>иссл.</v>
          </cell>
          <cell r="D339">
            <v>292.5</v>
          </cell>
          <cell r="E339">
            <v>351</v>
          </cell>
          <cell r="F339">
            <v>305</v>
          </cell>
          <cell r="G339">
            <v>365.04</v>
          </cell>
          <cell r="H339"/>
          <cell r="I339">
            <v>366</v>
          </cell>
        </row>
        <row r="340">
          <cell r="A340">
            <v>50000030</v>
          </cell>
          <cell r="B340" t="str">
            <v>Исследование на патогенную микрофлору, в т.ч. сальмонеллы</v>
          </cell>
          <cell r="C340" t="str">
            <v>иссл.</v>
          </cell>
          <cell r="D340">
            <v>292.5</v>
          </cell>
          <cell r="E340">
            <v>351</v>
          </cell>
          <cell r="F340">
            <v>305</v>
          </cell>
          <cell r="G340">
            <v>365.04</v>
          </cell>
          <cell r="H340"/>
          <cell r="I340">
            <v>366</v>
          </cell>
        </row>
        <row r="341">
          <cell r="A341" t="str">
            <v>Прочие</v>
          </cell>
          <cell r="B341"/>
          <cell r="C341"/>
          <cell r="D341"/>
          <cell r="E341"/>
          <cell r="F341"/>
          <cell r="G341"/>
          <cell r="H341"/>
          <cell r="I341"/>
        </row>
        <row r="342">
          <cell r="A342">
            <v>50000040</v>
          </cell>
          <cell r="B342" t="str">
            <v>Бактериологический количественный контроль питательных сред</v>
          </cell>
          <cell r="C342" t="str">
            <v>проба</v>
          </cell>
          <cell r="D342">
            <v>875</v>
          </cell>
          <cell r="E342">
            <v>1050</v>
          </cell>
          <cell r="F342">
            <v>875</v>
          </cell>
          <cell r="G342">
            <v>1092</v>
          </cell>
          <cell r="H342"/>
          <cell r="I342">
            <v>1050</v>
          </cell>
        </row>
        <row r="343">
          <cell r="A343" t="str">
            <v xml:space="preserve">Лаборатория  физико-химических методов исследования  </v>
          </cell>
          <cell r="B343"/>
          <cell r="C343"/>
          <cell r="D343"/>
          <cell r="E343"/>
          <cell r="F343"/>
          <cell r="G343"/>
          <cell r="H343"/>
          <cell r="I343"/>
        </row>
        <row r="344">
          <cell r="A344" t="str">
            <v>Санитарно-гигиенические исследования продовольственного сырья и пищевых продуктов</v>
          </cell>
          <cell r="B344"/>
          <cell r="C344"/>
          <cell r="D344"/>
          <cell r="E344"/>
          <cell r="F344"/>
          <cell r="G344"/>
          <cell r="H344"/>
          <cell r="I344"/>
        </row>
        <row r="345">
          <cell r="A345">
            <v>60000005</v>
          </cell>
          <cell r="B345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45" t="str">
            <v>иссл.</v>
          </cell>
          <cell r="D345">
            <v>2214.166666666667</v>
          </cell>
          <cell r="E345">
            <v>2657</v>
          </cell>
          <cell r="F345">
            <v>2300</v>
          </cell>
          <cell r="G345">
            <v>2763.28</v>
          </cell>
          <cell r="H345"/>
          <cell r="I345">
            <v>2760</v>
          </cell>
        </row>
        <row r="346">
          <cell r="A346">
            <v>60000122</v>
          </cell>
          <cell r="B346" t="str">
            <v>Определение массовой доли транс-изомеров жирных кислот - продукты переработки растительных масел и животных жиров</v>
          </cell>
          <cell r="C346" t="str">
            <v>иссл.</v>
          </cell>
          <cell r="D346">
            <v>2214.166666666667</v>
          </cell>
          <cell r="E346">
            <v>2657</v>
          </cell>
          <cell r="F346">
            <v>2300</v>
          </cell>
          <cell r="G346">
            <v>2763.28</v>
          </cell>
          <cell r="H346"/>
          <cell r="I346">
            <v>2760</v>
          </cell>
        </row>
        <row r="347">
          <cell r="A347">
            <v>60000123</v>
          </cell>
          <cell r="B347" t="str">
            <v>Определение массовой доли молочного жира - спреды и смеси топлёные</v>
          </cell>
          <cell r="C347" t="str">
            <v>иссл.</v>
          </cell>
          <cell r="D347">
            <v>2214.166666666667</v>
          </cell>
          <cell r="E347">
            <v>2657</v>
          </cell>
          <cell r="F347">
            <v>2300</v>
          </cell>
          <cell r="G347">
            <v>2763.28</v>
          </cell>
          <cell r="H347"/>
          <cell r="I347">
            <v>2760</v>
          </cell>
        </row>
        <row r="348">
          <cell r="A348">
            <v>60000111</v>
          </cell>
          <cell r="B348" t="str">
            <v>Определение ферропримесей в сахаре.</v>
          </cell>
          <cell r="C348" t="str">
            <v>иссл.</v>
          </cell>
          <cell r="D348">
            <v>111.66666666666667</v>
          </cell>
          <cell r="E348">
            <v>134</v>
          </cell>
          <cell r="F348">
            <v>115</v>
          </cell>
          <cell r="G348">
            <v>139.36000000000001</v>
          </cell>
          <cell r="H348"/>
          <cell r="I348">
            <v>138</v>
          </cell>
        </row>
        <row r="349">
          <cell r="A349">
            <v>60000112</v>
          </cell>
          <cell r="B349" t="str">
            <v>Определение массовой доли редуцирующих веществ в сахаре.</v>
          </cell>
          <cell r="C349" t="str">
            <v>иссл.</v>
          </cell>
          <cell r="D349">
            <v>321.66666666666669</v>
          </cell>
          <cell r="E349">
            <v>386</v>
          </cell>
          <cell r="F349">
            <v>335</v>
          </cell>
          <cell r="G349">
            <v>401.44</v>
          </cell>
          <cell r="H349"/>
          <cell r="I349">
            <v>402</v>
          </cell>
        </row>
        <row r="350">
          <cell r="A350">
            <v>60000113</v>
          </cell>
          <cell r="B350" t="str">
            <v>Определение цветности сахара.</v>
          </cell>
          <cell r="C350" t="str">
            <v>иссл.</v>
          </cell>
          <cell r="D350">
            <v>176.66666666666669</v>
          </cell>
          <cell r="E350">
            <v>212</v>
          </cell>
          <cell r="F350">
            <v>180</v>
          </cell>
          <cell r="G350">
            <v>220.48000000000002</v>
          </cell>
          <cell r="H350"/>
          <cell r="I350">
            <v>216</v>
          </cell>
        </row>
        <row r="351">
          <cell r="A351">
            <v>60000114</v>
          </cell>
          <cell r="B351" t="str">
            <v>Определение внешнего вида, запаха, вкуса и чистоты раствора сахара.</v>
          </cell>
          <cell r="C351" t="str">
            <v>иссл.</v>
          </cell>
          <cell r="D351">
            <v>70.833333333333343</v>
          </cell>
          <cell r="E351">
            <v>85</v>
          </cell>
          <cell r="F351">
            <v>75</v>
          </cell>
          <cell r="G351">
            <v>88.4</v>
          </cell>
          <cell r="H351"/>
          <cell r="I351">
            <v>90</v>
          </cell>
        </row>
        <row r="352">
          <cell r="A352">
            <v>60000115</v>
          </cell>
          <cell r="B352" t="str">
            <v>Определение массовой доли мелочи в сахаре-рафинаде.</v>
          </cell>
          <cell r="C352" t="str">
            <v>иссл.</v>
          </cell>
          <cell r="D352">
            <v>70.833333333333343</v>
          </cell>
          <cell r="E352">
            <v>85</v>
          </cell>
          <cell r="F352">
            <v>75</v>
          </cell>
          <cell r="G352">
            <v>88.4</v>
          </cell>
          <cell r="H352"/>
          <cell r="I352">
            <v>90</v>
          </cell>
        </row>
        <row r="353">
          <cell r="A353">
            <v>60000222</v>
          </cell>
          <cell r="B353" t="str">
            <v>Определение органолептических показателей продовольственного сырья, пищевых продуктов.</v>
          </cell>
          <cell r="C353" t="str">
            <v>иссл.</v>
          </cell>
          <cell r="D353">
            <v>85.833333333333343</v>
          </cell>
          <cell r="E353">
            <v>103</v>
          </cell>
          <cell r="F353">
            <v>90</v>
          </cell>
          <cell r="G353">
            <v>107.12</v>
          </cell>
          <cell r="H353"/>
          <cell r="I353">
            <v>108</v>
          </cell>
        </row>
        <row r="354">
          <cell r="A354">
            <v>60000223</v>
          </cell>
          <cell r="B354" t="str">
            <v>Определение массовой доли экстрактивных веществ в кофе.</v>
          </cell>
          <cell r="C354" t="str">
            <v>иссл.</v>
          </cell>
          <cell r="D354">
            <v>214.16666666666669</v>
          </cell>
          <cell r="E354">
            <v>257</v>
          </cell>
          <cell r="F354">
            <v>225</v>
          </cell>
          <cell r="G354">
            <v>267.28000000000003</v>
          </cell>
          <cell r="H354"/>
          <cell r="I354">
            <v>270</v>
          </cell>
        </row>
        <row r="355">
          <cell r="A355">
            <v>60000224</v>
          </cell>
          <cell r="B355" t="str">
            <v>Определение массовой доли экстрактивных водорастворимых веществ в чае.</v>
          </cell>
          <cell r="C355" t="str">
            <v>иссл.</v>
          </cell>
          <cell r="D355">
            <v>240.83333333333334</v>
          </cell>
          <cell r="E355">
            <v>289</v>
          </cell>
          <cell r="F355">
            <v>250</v>
          </cell>
          <cell r="G355">
            <v>300.56</v>
          </cell>
          <cell r="H355"/>
          <cell r="I355">
            <v>300</v>
          </cell>
        </row>
        <row r="356">
          <cell r="A356">
            <v>60000225</v>
          </cell>
          <cell r="B356" t="str">
            <v>Определение массовой доли белка в продовольственном сырье, пищевых продуктов.</v>
          </cell>
          <cell r="C356" t="str">
            <v>иссл.</v>
          </cell>
          <cell r="D356">
            <v>523.33333333333337</v>
          </cell>
          <cell r="E356">
            <v>628</v>
          </cell>
          <cell r="F356">
            <v>545</v>
          </cell>
          <cell r="G356">
            <v>653.12</v>
          </cell>
          <cell r="H356"/>
          <cell r="I356">
            <v>654</v>
          </cell>
        </row>
        <row r="357">
          <cell r="A357">
            <v>60000226</v>
          </cell>
          <cell r="B357" t="str">
            <v>Расчет одного блюда на калорийность по Экземплярскому.</v>
          </cell>
          <cell r="C357" t="str">
            <v>иссл.</v>
          </cell>
          <cell r="D357">
            <v>158.33333333333334</v>
          </cell>
          <cell r="E357">
            <v>190</v>
          </cell>
          <cell r="F357">
            <v>165</v>
          </cell>
          <cell r="G357">
            <v>197.6</v>
          </cell>
          <cell r="H357"/>
          <cell r="I357">
            <v>198</v>
          </cell>
        </row>
        <row r="358">
          <cell r="A358">
            <v>60000229</v>
          </cell>
          <cell r="B358" t="str">
            <v>Определение массовой доли осадка в растительном масле.</v>
          </cell>
          <cell r="C358" t="str">
            <v>иссл.</v>
          </cell>
          <cell r="D358">
            <v>178.33333333333334</v>
          </cell>
          <cell r="E358">
            <v>214</v>
          </cell>
          <cell r="F358">
            <v>185</v>
          </cell>
          <cell r="G358">
            <v>222.56</v>
          </cell>
          <cell r="H358"/>
          <cell r="I358">
            <v>222</v>
          </cell>
        </row>
        <row r="359">
          <cell r="A359">
            <v>60000231</v>
          </cell>
          <cell r="B35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9" t="str">
            <v>иссл.</v>
          </cell>
          <cell r="D359">
            <v>178.33333333333334</v>
          </cell>
          <cell r="E359">
            <v>214</v>
          </cell>
          <cell r="F359">
            <v>185</v>
          </cell>
          <cell r="G359">
            <v>222.56</v>
          </cell>
          <cell r="H359"/>
          <cell r="I359">
            <v>222</v>
          </cell>
        </row>
        <row r="360">
          <cell r="A360">
            <v>60000232</v>
          </cell>
          <cell r="B360" t="str">
            <v xml:space="preserve">Определение содержания этилового спирта в продуктах переработки плодов и овощей </v>
          </cell>
          <cell r="C360" t="str">
            <v>иссл.</v>
          </cell>
          <cell r="D360">
            <v>489.16666666666669</v>
          </cell>
          <cell r="E360">
            <v>587</v>
          </cell>
          <cell r="F360">
            <v>505</v>
          </cell>
          <cell r="G360">
            <v>610.48</v>
          </cell>
          <cell r="H360"/>
          <cell r="I360">
            <v>606</v>
          </cell>
        </row>
        <row r="361">
          <cell r="A361">
            <v>60000233</v>
          </cell>
          <cell r="B361" t="str">
            <v>Определение влаги и сухих веществ до постоянного веса в пищевых продуктах</v>
          </cell>
          <cell r="C361" t="str">
            <v>иссл.</v>
          </cell>
          <cell r="D361">
            <v>192.5</v>
          </cell>
          <cell r="E361">
            <v>231</v>
          </cell>
          <cell r="F361">
            <v>200</v>
          </cell>
          <cell r="G361">
            <v>240.24</v>
          </cell>
          <cell r="H361"/>
          <cell r="I361">
            <v>240</v>
          </cell>
        </row>
        <row r="362">
          <cell r="A362">
            <v>60000234</v>
          </cell>
          <cell r="B362" t="str">
            <v>Определение зольности в продовольственном сырье, пищевых продуктах</v>
          </cell>
          <cell r="C362" t="str">
            <v>иссл.</v>
          </cell>
          <cell r="D362">
            <v>392.5</v>
          </cell>
          <cell r="E362">
            <v>471</v>
          </cell>
          <cell r="F362">
            <v>405</v>
          </cell>
          <cell r="G362">
            <v>489.84000000000003</v>
          </cell>
          <cell r="H362"/>
          <cell r="I362">
            <v>486</v>
          </cell>
        </row>
        <row r="363">
          <cell r="A363">
            <v>60000235</v>
          </cell>
          <cell r="B36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63" t="str">
            <v>иссл.</v>
          </cell>
          <cell r="D363">
            <v>245</v>
          </cell>
          <cell r="E363">
            <v>294</v>
          </cell>
          <cell r="F363">
            <v>255</v>
          </cell>
          <cell r="G363">
            <v>305.76</v>
          </cell>
          <cell r="H363"/>
          <cell r="I363">
            <v>306</v>
          </cell>
        </row>
        <row r="364">
          <cell r="A364">
            <v>60000237</v>
          </cell>
          <cell r="B36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64" t="str">
            <v>иссл.</v>
          </cell>
          <cell r="D364">
            <v>91.666666666666671</v>
          </cell>
          <cell r="E364">
            <v>110</v>
          </cell>
          <cell r="F364">
            <v>95</v>
          </cell>
          <cell r="G364">
            <v>114.4</v>
          </cell>
          <cell r="H364"/>
          <cell r="I364">
            <v>114</v>
          </cell>
        </row>
        <row r="365">
          <cell r="A365">
            <v>60000239</v>
          </cell>
          <cell r="B365" t="str">
            <v>Определение массовой доли неомыляемых веществ в растительных маслах  и натуральных жирных кислотах</v>
          </cell>
          <cell r="C365" t="str">
            <v>иссл.</v>
          </cell>
          <cell r="D365">
            <v>163.33333333333334</v>
          </cell>
          <cell r="E365">
            <v>196</v>
          </cell>
          <cell r="F365">
            <v>170</v>
          </cell>
          <cell r="G365">
            <v>203.84</v>
          </cell>
          <cell r="H365"/>
          <cell r="I365">
            <v>204</v>
          </cell>
        </row>
        <row r="366">
          <cell r="A366">
            <v>60000240</v>
          </cell>
          <cell r="B366" t="str">
            <v>Определение массовой доли не жировых примесей и  объемной доли отстоя в растительных маслах</v>
          </cell>
          <cell r="C366" t="str">
            <v>иссл.</v>
          </cell>
          <cell r="D366">
            <v>392.5</v>
          </cell>
          <cell r="E366">
            <v>471</v>
          </cell>
          <cell r="F366">
            <v>405</v>
          </cell>
          <cell r="G366">
            <v>489.84000000000003</v>
          </cell>
          <cell r="H366"/>
          <cell r="I366">
            <v>486</v>
          </cell>
        </row>
        <row r="367">
          <cell r="A367">
            <v>60000241</v>
          </cell>
          <cell r="B367" t="str">
            <v>Определение  массовой доли фосфорсодержащих веществ в растительных маслах</v>
          </cell>
          <cell r="C367" t="str">
            <v>иссл.</v>
          </cell>
          <cell r="D367">
            <v>392.5</v>
          </cell>
          <cell r="E367">
            <v>471</v>
          </cell>
          <cell r="F367">
            <v>405</v>
          </cell>
          <cell r="G367">
            <v>489.84000000000003</v>
          </cell>
          <cell r="H367"/>
          <cell r="I367">
            <v>486</v>
          </cell>
        </row>
        <row r="368">
          <cell r="A368">
            <v>60000242</v>
          </cell>
          <cell r="B368" t="str">
            <v>Определение РН в продовольственном сырье, пищевых продуктах</v>
          </cell>
          <cell r="C368" t="str">
            <v>иссл.</v>
          </cell>
          <cell r="D368">
            <v>120.83333333333334</v>
          </cell>
          <cell r="E368">
            <v>145</v>
          </cell>
          <cell r="F368">
            <v>125</v>
          </cell>
          <cell r="G368">
            <v>150.80000000000001</v>
          </cell>
          <cell r="H368"/>
          <cell r="I368">
            <v>150</v>
          </cell>
        </row>
        <row r="369">
          <cell r="A369">
            <v>60000243</v>
          </cell>
          <cell r="B369" t="str">
            <v>Определение объемной доли этилового спирта  и массовой доли действительного экстракта в пиве</v>
          </cell>
          <cell r="C369" t="str">
            <v>иссл.</v>
          </cell>
          <cell r="D369">
            <v>440.83333333333337</v>
          </cell>
          <cell r="E369">
            <v>529</v>
          </cell>
          <cell r="F369">
            <v>460</v>
          </cell>
          <cell r="G369">
            <v>550.16</v>
          </cell>
          <cell r="H369"/>
          <cell r="I369">
            <v>552</v>
          </cell>
        </row>
        <row r="370">
          <cell r="A370">
            <v>60000244</v>
          </cell>
          <cell r="B370" t="str">
            <v>Определение массовой доли меди, цинка, кадмия, свинца в продовольственном сырье  и пищевых продуктах</v>
          </cell>
          <cell r="C370" t="str">
            <v>проба</v>
          </cell>
          <cell r="D370">
            <v>612.5</v>
          </cell>
          <cell r="E370">
            <v>735</v>
          </cell>
          <cell r="F370">
            <v>635</v>
          </cell>
          <cell r="G370">
            <v>764.4</v>
          </cell>
          <cell r="H370"/>
          <cell r="I370">
            <v>762</v>
          </cell>
        </row>
        <row r="371">
          <cell r="A371">
            <v>60000246</v>
          </cell>
          <cell r="B371" t="str">
            <v xml:space="preserve">Определение ртути в продовольственном сырье и пищевых продуктах </v>
          </cell>
          <cell r="C371" t="str">
            <v>иссл.</v>
          </cell>
          <cell r="D371">
            <v>555</v>
          </cell>
          <cell r="E371">
            <v>666</v>
          </cell>
          <cell r="F371">
            <v>575</v>
          </cell>
          <cell r="G371">
            <v>692.64</v>
          </cell>
          <cell r="H371"/>
          <cell r="I371">
            <v>690</v>
          </cell>
        </row>
        <row r="372">
          <cell r="A372">
            <v>60000247</v>
          </cell>
          <cell r="B372" t="str">
            <v xml:space="preserve">Определение железа в продовольственном сырье и пищевых продуктах </v>
          </cell>
          <cell r="C372" t="str">
            <v>иссл.</v>
          </cell>
          <cell r="D372">
            <v>426.66666666666669</v>
          </cell>
          <cell r="E372">
            <v>512</v>
          </cell>
          <cell r="F372">
            <v>445</v>
          </cell>
          <cell r="G372">
            <v>532.48</v>
          </cell>
          <cell r="H372"/>
          <cell r="I372">
            <v>534</v>
          </cell>
        </row>
        <row r="373">
          <cell r="A373">
            <v>60000248</v>
          </cell>
          <cell r="B373" t="str">
            <v xml:space="preserve">Определение хрома в продовольственном сырье и пищевых продуктах </v>
          </cell>
          <cell r="C373" t="str">
            <v>иссл.</v>
          </cell>
          <cell r="D373">
            <v>496.66666666666669</v>
          </cell>
          <cell r="E373">
            <v>596</v>
          </cell>
          <cell r="F373">
            <v>515</v>
          </cell>
          <cell r="G373">
            <v>619.84</v>
          </cell>
          <cell r="H373"/>
          <cell r="I373">
            <v>618</v>
          </cell>
        </row>
        <row r="374">
          <cell r="A374">
            <v>60000249</v>
          </cell>
          <cell r="B374" t="str">
            <v xml:space="preserve">Определение никеля в продовольственном сырье и пищевых продуктах </v>
          </cell>
          <cell r="C374" t="str">
            <v>иссл.</v>
          </cell>
          <cell r="D374">
            <v>496.66666666666669</v>
          </cell>
          <cell r="E374">
            <v>596</v>
          </cell>
          <cell r="F374">
            <v>515</v>
          </cell>
          <cell r="G374">
            <v>619.84</v>
          </cell>
          <cell r="H374"/>
          <cell r="I374">
            <v>618</v>
          </cell>
        </row>
        <row r="375">
          <cell r="A375">
            <v>60000250</v>
          </cell>
          <cell r="B375" t="str">
            <v>Качественное определение перекиси водорода в молочной продукции</v>
          </cell>
          <cell r="C375" t="str">
            <v>иссл.</v>
          </cell>
          <cell r="D375">
            <v>95.833333333333343</v>
          </cell>
          <cell r="E375">
            <v>115</v>
          </cell>
          <cell r="F375">
            <v>100</v>
          </cell>
          <cell r="G375">
            <v>119.60000000000001</v>
          </cell>
          <cell r="H375"/>
          <cell r="I375">
            <v>120</v>
          </cell>
        </row>
        <row r="376">
          <cell r="A376">
            <v>60000251</v>
          </cell>
          <cell r="B376" t="str">
            <v>Определение готовности концентратов  в пищевых продуктов не требующих варки</v>
          </cell>
          <cell r="C376" t="str">
            <v>иссл.</v>
          </cell>
          <cell r="D376">
            <v>43.333333333333336</v>
          </cell>
          <cell r="E376">
            <v>52</v>
          </cell>
          <cell r="F376">
            <v>45</v>
          </cell>
          <cell r="G376">
            <v>54.08</v>
          </cell>
          <cell r="H376"/>
          <cell r="I376">
            <v>54</v>
          </cell>
        </row>
        <row r="377">
          <cell r="A377">
            <v>60000252</v>
          </cell>
          <cell r="B37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7" t="str">
            <v>иссл.</v>
          </cell>
          <cell r="D377">
            <v>238.33333333333334</v>
          </cell>
          <cell r="E377">
            <v>286</v>
          </cell>
          <cell r="F377">
            <v>245</v>
          </cell>
          <cell r="G377">
            <v>297.44</v>
          </cell>
          <cell r="H377"/>
          <cell r="I377">
            <v>294</v>
          </cell>
        </row>
        <row r="378">
          <cell r="A378">
            <v>60000253</v>
          </cell>
          <cell r="B378" t="str">
            <v>Определение массовой доли фосфора в пищевых продуктах</v>
          </cell>
          <cell r="C378" t="str">
            <v>иссл.</v>
          </cell>
          <cell r="D378">
            <v>755</v>
          </cell>
          <cell r="E378">
            <v>906</v>
          </cell>
          <cell r="F378">
            <v>785</v>
          </cell>
          <cell r="G378">
            <v>942.24</v>
          </cell>
          <cell r="H378"/>
          <cell r="I378">
            <v>942</v>
          </cell>
        </row>
        <row r="379">
          <cell r="A379">
            <v>60000254</v>
          </cell>
          <cell r="B379" t="str">
            <v>Определение содержания вомитоксина (дезоксиниваленола)  в  продовольственном сырье, пищевых продуктах</v>
          </cell>
          <cell r="C379" t="str">
            <v>иссл.</v>
          </cell>
          <cell r="D379">
            <v>640</v>
          </cell>
          <cell r="E379">
            <v>768</v>
          </cell>
          <cell r="F379">
            <v>665</v>
          </cell>
          <cell r="G379">
            <v>798.72</v>
          </cell>
          <cell r="H379"/>
          <cell r="I379">
            <v>798</v>
          </cell>
        </row>
        <row r="380">
          <cell r="A380">
            <v>60000255</v>
          </cell>
          <cell r="B380" t="str">
            <v>Определение массовой доли олова в продовольственном сырье, пищевых продуктах</v>
          </cell>
          <cell r="C380" t="str">
            <v>иссл.</v>
          </cell>
          <cell r="D380">
            <v>540.83333333333337</v>
          </cell>
          <cell r="E380">
            <v>649</v>
          </cell>
          <cell r="F380">
            <v>565</v>
          </cell>
          <cell r="G380">
            <v>674.96</v>
          </cell>
          <cell r="H380"/>
          <cell r="I380">
            <v>678</v>
          </cell>
        </row>
        <row r="381">
          <cell r="A381">
            <v>60000256</v>
          </cell>
          <cell r="B38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81" t="str">
            <v>иссл.</v>
          </cell>
          <cell r="D381">
            <v>398.33333333333337</v>
          </cell>
          <cell r="E381">
            <v>478</v>
          </cell>
          <cell r="F381">
            <v>415</v>
          </cell>
          <cell r="G381">
            <v>497.12</v>
          </cell>
          <cell r="H381"/>
          <cell r="I381">
            <v>498</v>
          </cell>
        </row>
        <row r="382">
          <cell r="A382">
            <v>60000257</v>
          </cell>
          <cell r="B382" t="str">
            <v>Качественное определение аммиака в молочной продукции</v>
          </cell>
          <cell r="C382" t="str">
            <v>иссл.</v>
          </cell>
          <cell r="D382">
            <v>95.833333333333343</v>
          </cell>
          <cell r="E382">
            <v>115</v>
          </cell>
          <cell r="F382">
            <v>100</v>
          </cell>
          <cell r="G382">
            <v>119.60000000000001</v>
          </cell>
          <cell r="H382"/>
          <cell r="I382">
            <v>120</v>
          </cell>
        </row>
        <row r="383">
          <cell r="A383">
            <v>60000258</v>
          </cell>
          <cell r="B38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3" t="str">
            <v>иссл.</v>
          </cell>
          <cell r="D383">
            <v>440.83333333333337</v>
          </cell>
          <cell r="E383">
            <v>529</v>
          </cell>
          <cell r="F383">
            <v>455</v>
          </cell>
          <cell r="G383">
            <v>550.16</v>
          </cell>
          <cell r="H383"/>
          <cell r="I383">
            <v>546</v>
          </cell>
        </row>
        <row r="384">
          <cell r="A384">
            <v>60000259</v>
          </cell>
          <cell r="B384" t="str">
            <v>Определение цвета пива</v>
          </cell>
          <cell r="C384" t="str">
            <v>иссл.</v>
          </cell>
          <cell r="D384">
            <v>200</v>
          </cell>
          <cell r="E384">
            <v>240</v>
          </cell>
          <cell r="F384">
            <v>205</v>
          </cell>
          <cell r="G384">
            <v>249.60000000000002</v>
          </cell>
          <cell r="H384"/>
          <cell r="I384">
            <v>246</v>
          </cell>
        </row>
        <row r="385">
          <cell r="A385">
            <v>60000260</v>
          </cell>
          <cell r="B385" t="str">
            <v>Определение  содержания зеараленона  в  продовольственном сырье, пищевых продуктах</v>
          </cell>
          <cell r="C385" t="str">
            <v>иссл.</v>
          </cell>
          <cell r="D385">
            <v>950</v>
          </cell>
          <cell r="E385">
            <v>1140</v>
          </cell>
          <cell r="F385">
            <v>985</v>
          </cell>
          <cell r="G385">
            <v>1185.6000000000001</v>
          </cell>
          <cell r="H385"/>
          <cell r="I385">
            <v>1182</v>
          </cell>
        </row>
        <row r="386">
          <cell r="A386">
            <v>60000261</v>
          </cell>
          <cell r="B386" t="str">
            <v>Определение  содержания патулина  в  продовольственном сырье, пищевых продуктах</v>
          </cell>
          <cell r="C386" t="str">
            <v>иссл.</v>
          </cell>
          <cell r="D386">
            <v>950</v>
          </cell>
          <cell r="E386">
            <v>1140</v>
          </cell>
          <cell r="F386">
            <v>985</v>
          </cell>
          <cell r="G386">
            <v>1185.6000000000001</v>
          </cell>
          <cell r="H386"/>
          <cell r="I386">
            <v>1182</v>
          </cell>
        </row>
        <row r="387">
          <cell r="A387">
            <v>60000262</v>
          </cell>
          <cell r="B387" t="str">
            <v>Определение  массовой доли гистамина в рыбе  и рыбных продуктах с построением град.графика для каждой пробы</v>
          </cell>
          <cell r="C387" t="str">
            <v>иссл.</v>
          </cell>
          <cell r="D387">
            <v>618.33333333333337</v>
          </cell>
          <cell r="E387">
            <v>742</v>
          </cell>
          <cell r="F387">
            <v>645</v>
          </cell>
          <cell r="G387">
            <v>771.68000000000006</v>
          </cell>
          <cell r="H387"/>
          <cell r="I387">
            <v>774</v>
          </cell>
        </row>
        <row r="388">
          <cell r="A388">
            <v>60000263</v>
          </cell>
          <cell r="B388" t="str">
            <v>Определение содержания афлатоксина В1  в  продовольственном сырье, пищевых продуктах</v>
          </cell>
          <cell r="C388" t="str">
            <v>иссл.</v>
          </cell>
          <cell r="D388">
            <v>983.33333333333337</v>
          </cell>
          <cell r="E388">
            <v>1180</v>
          </cell>
          <cell r="F388">
            <v>1020</v>
          </cell>
          <cell r="G388">
            <v>1227.2</v>
          </cell>
          <cell r="H388"/>
          <cell r="I388">
            <v>1224</v>
          </cell>
        </row>
        <row r="389">
          <cell r="A389">
            <v>60000264</v>
          </cell>
          <cell r="B389" t="str">
            <v>Определение  содержания афлатоксина М1 в продовольственном сырье, пищевых продуктах</v>
          </cell>
          <cell r="C389" t="str">
            <v>иссл.</v>
          </cell>
          <cell r="D389">
            <v>1000</v>
          </cell>
          <cell r="E389">
            <v>1200</v>
          </cell>
          <cell r="F389">
            <v>1040</v>
          </cell>
          <cell r="G389">
            <v>1248</v>
          </cell>
          <cell r="H389"/>
          <cell r="I389">
            <v>1248</v>
          </cell>
        </row>
        <row r="390">
          <cell r="A390">
            <v>60000265</v>
          </cell>
          <cell r="B390" t="str">
            <v>Определение содержания витамина С в готовых пищевых  продуктах.</v>
          </cell>
          <cell r="C390" t="str">
            <v>иссл.</v>
          </cell>
          <cell r="D390">
            <v>177.5</v>
          </cell>
          <cell r="E390">
            <v>213</v>
          </cell>
          <cell r="F390">
            <v>185</v>
          </cell>
          <cell r="G390">
            <v>221.52</v>
          </cell>
          <cell r="H390"/>
          <cell r="I390">
            <v>222</v>
          </cell>
        </row>
        <row r="391">
          <cell r="A391">
            <v>60000266</v>
          </cell>
          <cell r="B391" t="str">
            <v>Определение массовой доли нитритов в мясных продуктах</v>
          </cell>
          <cell r="C391" t="str">
            <v>иссл.</v>
          </cell>
          <cell r="D391">
            <v>425.83333333333337</v>
          </cell>
          <cell r="E391">
            <v>511</v>
          </cell>
          <cell r="F391">
            <v>445</v>
          </cell>
          <cell r="G391">
            <v>531.44000000000005</v>
          </cell>
          <cell r="H391"/>
          <cell r="I391">
            <v>534</v>
          </cell>
        </row>
        <row r="392">
          <cell r="A392">
            <v>60000267</v>
          </cell>
          <cell r="B392" t="str">
            <v>Определение стойкости эмульсии  в майонезе</v>
          </cell>
          <cell r="C392" t="str">
            <v>иссл.</v>
          </cell>
          <cell r="D392">
            <v>132.5</v>
          </cell>
          <cell r="E392">
            <v>159</v>
          </cell>
          <cell r="F392">
            <v>135</v>
          </cell>
          <cell r="G392">
            <v>165.36</v>
          </cell>
          <cell r="H392"/>
          <cell r="I392">
            <v>162</v>
          </cell>
        </row>
        <row r="393">
          <cell r="A393">
            <v>60000268</v>
          </cell>
          <cell r="B393" t="str">
            <v>Определение массовой доли жира методом Сокслета в пищевых продуктах и продовольственном сырье</v>
          </cell>
          <cell r="C393" t="str">
            <v>иссл.</v>
          </cell>
          <cell r="D393">
            <v>489.16666666666669</v>
          </cell>
          <cell r="E393">
            <v>587</v>
          </cell>
          <cell r="F393">
            <v>505</v>
          </cell>
          <cell r="G393">
            <v>610.48</v>
          </cell>
          <cell r="H393"/>
          <cell r="I393">
            <v>606</v>
          </cell>
        </row>
        <row r="394">
          <cell r="A394">
            <v>60000269</v>
          </cell>
          <cell r="B394" t="str">
            <v>Определение массовой доли жира методом Гербера в  пищевых продуктах, продовольственном сырье</v>
          </cell>
          <cell r="C394" t="str">
            <v>иссл.</v>
          </cell>
          <cell r="D394">
            <v>282.5</v>
          </cell>
          <cell r="E394">
            <v>339</v>
          </cell>
          <cell r="F394">
            <v>295</v>
          </cell>
          <cell r="G394">
            <v>352.56</v>
          </cell>
          <cell r="H394"/>
          <cell r="I394">
            <v>354</v>
          </cell>
        </row>
        <row r="395">
          <cell r="A395">
            <v>60000270</v>
          </cell>
          <cell r="B395" t="str">
            <v>Определение  массовой доли жира экстракционно-весовым методом в  продовольственном сырье, пищевых продуктах</v>
          </cell>
          <cell r="C395" t="str">
            <v>иссл.</v>
          </cell>
          <cell r="D395">
            <v>355</v>
          </cell>
          <cell r="E395">
            <v>426</v>
          </cell>
          <cell r="F395">
            <v>370</v>
          </cell>
          <cell r="G395">
            <v>443.04</v>
          </cell>
          <cell r="H395"/>
          <cell r="I395">
            <v>444</v>
          </cell>
        </row>
        <row r="396">
          <cell r="A396">
            <v>60000271</v>
          </cell>
          <cell r="B396" t="str">
            <v>Определение  массовой доли поваренной соли   в пищевых продуктах</v>
          </cell>
          <cell r="C396" t="str">
            <v>иссл.</v>
          </cell>
          <cell r="D396">
            <v>177.5</v>
          </cell>
          <cell r="E396">
            <v>213</v>
          </cell>
          <cell r="F396">
            <v>185</v>
          </cell>
          <cell r="G396">
            <v>221.52</v>
          </cell>
          <cell r="H396"/>
          <cell r="I396">
            <v>222</v>
          </cell>
        </row>
        <row r="397">
          <cell r="A397">
            <v>60000272</v>
          </cell>
          <cell r="B397" t="str">
            <v>Определение  массовой доли сахара в кондитерских изделиях, пищевых продуктах</v>
          </cell>
          <cell r="C397" t="str">
            <v>иссл.</v>
          </cell>
          <cell r="D397">
            <v>616.66666666666674</v>
          </cell>
          <cell r="E397">
            <v>740</v>
          </cell>
          <cell r="F397">
            <v>640</v>
          </cell>
          <cell r="G397">
            <v>769.6</v>
          </cell>
          <cell r="H397"/>
          <cell r="I397">
            <v>768</v>
          </cell>
        </row>
        <row r="398">
          <cell r="A398">
            <v>60000273</v>
          </cell>
          <cell r="B398" t="str">
            <v>Определение посторонних примесей в пищевых продуктах</v>
          </cell>
          <cell r="C398" t="str">
            <v>иссл.</v>
          </cell>
          <cell r="D398">
            <v>48.333333333333336</v>
          </cell>
          <cell r="E398">
            <v>58</v>
          </cell>
          <cell r="F398">
            <v>50</v>
          </cell>
          <cell r="G398">
            <v>60.32</v>
          </cell>
          <cell r="H398"/>
          <cell r="I398">
            <v>60</v>
          </cell>
        </row>
        <row r="399">
          <cell r="A399">
            <v>60000274</v>
          </cell>
          <cell r="B399" t="str">
            <v>Определение  металломагнитной примеси в пищевых продуктах</v>
          </cell>
          <cell r="C399" t="str">
            <v>иссл.</v>
          </cell>
          <cell r="D399">
            <v>141.66666666666669</v>
          </cell>
          <cell r="E399">
            <v>170</v>
          </cell>
          <cell r="F399">
            <v>145</v>
          </cell>
          <cell r="G399">
            <v>176.8</v>
          </cell>
          <cell r="H399"/>
          <cell r="I399">
            <v>174</v>
          </cell>
        </row>
        <row r="400">
          <cell r="A400">
            <v>60000275</v>
          </cell>
          <cell r="B400" t="str">
            <v>Определение массовой доли минеральных примесей в пищевых продуктах</v>
          </cell>
          <cell r="C400" t="str">
            <v>иссл.</v>
          </cell>
          <cell r="D400">
            <v>205.83333333333334</v>
          </cell>
          <cell r="E400">
            <v>247</v>
          </cell>
          <cell r="F400">
            <v>215</v>
          </cell>
          <cell r="G400">
            <v>256.88</v>
          </cell>
          <cell r="H400"/>
          <cell r="I400">
            <v>258</v>
          </cell>
        </row>
        <row r="401">
          <cell r="A401">
            <v>60000277</v>
          </cell>
          <cell r="B401" t="str">
            <v>Определение перекисного числа в растительных маслах</v>
          </cell>
          <cell r="C401" t="str">
            <v>иссл.</v>
          </cell>
          <cell r="D401">
            <v>340.83333333333337</v>
          </cell>
          <cell r="E401">
            <v>409</v>
          </cell>
          <cell r="F401">
            <v>355</v>
          </cell>
          <cell r="G401">
            <v>425.36</v>
          </cell>
          <cell r="H401"/>
          <cell r="I401">
            <v>426</v>
          </cell>
        </row>
        <row r="402">
          <cell r="A402">
            <v>60000278</v>
          </cell>
          <cell r="B402" t="str">
            <v>Определение перекисного числа в животных  жирах</v>
          </cell>
          <cell r="C402" t="str">
            <v>иссл.</v>
          </cell>
          <cell r="D402">
            <v>291.66666666666669</v>
          </cell>
          <cell r="E402">
            <v>350</v>
          </cell>
          <cell r="F402">
            <v>305</v>
          </cell>
          <cell r="G402">
            <v>364</v>
          </cell>
          <cell r="H402"/>
          <cell r="I402">
            <v>366</v>
          </cell>
        </row>
        <row r="403">
          <cell r="A403">
            <v>60000279</v>
          </cell>
          <cell r="B403" t="str">
            <v>Определение кислотного числа в жировой продукции</v>
          </cell>
          <cell r="C403" t="str">
            <v>иссл.</v>
          </cell>
          <cell r="D403">
            <v>234.16666666666669</v>
          </cell>
          <cell r="E403">
            <v>281</v>
          </cell>
          <cell r="F403">
            <v>245</v>
          </cell>
          <cell r="G403">
            <v>292.24</v>
          </cell>
          <cell r="H403"/>
          <cell r="I403">
            <v>294</v>
          </cell>
        </row>
        <row r="404">
          <cell r="A404">
            <v>60000280</v>
          </cell>
          <cell r="B404" t="str">
            <v>Качественное  определение соды в молоке, молочной продукции</v>
          </cell>
          <cell r="C404" t="str">
            <v>иссл.</v>
          </cell>
          <cell r="D404">
            <v>103.33333333333334</v>
          </cell>
          <cell r="E404">
            <v>124</v>
          </cell>
          <cell r="F404">
            <v>105</v>
          </cell>
          <cell r="G404">
            <v>128.96</v>
          </cell>
          <cell r="H404"/>
          <cell r="I404">
            <v>126</v>
          </cell>
        </row>
        <row r="405">
          <cell r="A405">
            <v>60000281</v>
          </cell>
          <cell r="B405" t="str">
            <v>Определения пастеризации  в молоке, молочной продукции</v>
          </cell>
          <cell r="C405" t="str">
            <v>иссл.</v>
          </cell>
          <cell r="D405">
            <v>147.5</v>
          </cell>
          <cell r="E405">
            <v>177</v>
          </cell>
          <cell r="F405">
            <v>150</v>
          </cell>
          <cell r="G405">
            <v>184.08</v>
          </cell>
          <cell r="H405"/>
          <cell r="I405">
            <v>180</v>
          </cell>
        </row>
        <row r="406">
          <cell r="A406">
            <v>60000282</v>
          </cell>
          <cell r="B406" t="str">
            <v>Определение остаточной активности кислой фосфатазы в вареных колбасных изделиях</v>
          </cell>
          <cell r="C406" t="str">
            <v>иссл.</v>
          </cell>
          <cell r="D406">
            <v>470</v>
          </cell>
          <cell r="E406">
            <v>564</v>
          </cell>
          <cell r="F406">
            <v>490</v>
          </cell>
          <cell r="G406">
            <v>586.56000000000006</v>
          </cell>
          <cell r="H406"/>
          <cell r="I406">
            <v>588</v>
          </cell>
        </row>
        <row r="407">
          <cell r="A407">
            <v>60000283</v>
          </cell>
          <cell r="B407" t="str">
            <v>Определение растворимости пищевых продуктов</v>
          </cell>
          <cell r="C407" t="str">
            <v>иссл.</v>
          </cell>
          <cell r="D407">
            <v>68.333333333333343</v>
          </cell>
          <cell r="E407">
            <v>82</v>
          </cell>
          <cell r="F407">
            <v>70</v>
          </cell>
          <cell r="G407">
            <v>85.28</v>
          </cell>
          <cell r="H407"/>
          <cell r="I407">
            <v>84</v>
          </cell>
        </row>
        <row r="408">
          <cell r="A408">
            <v>60000284</v>
          </cell>
          <cell r="B408" t="str">
            <v>Определение  массовой доли мышьяка в продовольственном сырье, пищевых продуктах</v>
          </cell>
          <cell r="C408" t="str">
            <v>иссл.</v>
          </cell>
          <cell r="D408">
            <v>702.5</v>
          </cell>
          <cell r="E408">
            <v>843</v>
          </cell>
          <cell r="F408">
            <v>730</v>
          </cell>
          <cell r="G408">
            <v>876.72</v>
          </cell>
          <cell r="H408"/>
          <cell r="I408">
            <v>876</v>
          </cell>
        </row>
        <row r="409">
          <cell r="A409">
            <v>60000285</v>
          </cell>
          <cell r="B409" t="str">
            <v>Определение кислотности в пищевых продуктах</v>
          </cell>
          <cell r="C409" t="str">
            <v>иссл.</v>
          </cell>
          <cell r="D409">
            <v>164.16666666666669</v>
          </cell>
          <cell r="E409">
            <v>197</v>
          </cell>
          <cell r="F409">
            <v>170</v>
          </cell>
          <cell r="G409">
            <v>204.88</v>
          </cell>
          <cell r="H409"/>
          <cell r="I409">
            <v>204</v>
          </cell>
        </row>
        <row r="410">
          <cell r="A410">
            <v>60000286</v>
          </cell>
          <cell r="B410" t="str">
            <v>Определение кислотности в консервах</v>
          </cell>
          <cell r="C410" t="str">
            <v>иссл.</v>
          </cell>
          <cell r="D410">
            <v>205</v>
          </cell>
          <cell r="E410">
            <v>246</v>
          </cell>
          <cell r="F410">
            <v>215</v>
          </cell>
          <cell r="G410">
            <v>255.84</v>
          </cell>
          <cell r="H410"/>
          <cell r="I410">
            <v>258</v>
          </cell>
        </row>
        <row r="411">
          <cell r="A411">
            <v>60000287</v>
          </cell>
          <cell r="B411" t="str">
            <v>Определение массовой доли глазури в рыбе</v>
          </cell>
          <cell r="C411" t="str">
            <v>иссл.</v>
          </cell>
          <cell r="D411">
            <v>71.666666666666671</v>
          </cell>
          <cell r="E411">
            <v>86</v>
          </cell>
          <cell r="F411">
            <v>75</v>
          </cell>
          <cell r="G411">
            <v>89.44</v>
          </cell>
          <cell r="H411"/>
          <cell r="I411">
            <v>90</v>
          </cell>
        </row>
        <row r="412">
          <cell r="A412">
            <v>60001020</v>
          </cell>
          <cell r="B412" t="str">
            <v>Определение кислотности  жировой фазы в коровьем масле и спрэдах продукции</v>
          </cell>
          <cell r="C412" t="str">
            <v>иссл.</v>
          </cell>
          <cell r="D412">
            <v>187.5</v>
          </cell>
          <cell r="E412">
            <v>225</v>
          </cell>
          <cell r="F412">
            <v>195</v>
          </cell>
          <cell r="G412">
            <v>234</v>
          </cell>
          <cell r="H412"/>
          <cell r="I412">
            <v>234</v>
          </cell>
        </row>
        <row r="413">
          <cell r="A413">
            <v>60000288</v>
          </cell>
          <cell r="B413" t="str">
            <v>Определение объемной доли этилового спирта  (крепость) в алкогольной продукции</v>
          </cell>
          <cell r="C413" t="str">
            <v>иссл.</v>
          </cell>
          <cell r="D413">
            <v>399.16666666666669</v>
          </cell>
          <cell r="E413">
            <v>479</v>
          </cell>
          <cell r="F413">
            <v>415</v>
          </cell>
          <cell r="G413">
            <v>498.16</v>
          </cell>
          <cell r="H413"/>
          <cell r="I413">
            <v>498</v>
          </cell>
        </row>
        <row r="414">
          <cell r="A414">
            <v>60000291</v>
          </cell>
          <cell r="B414" t="str">
            <v>Определение  продолжительности растворения сахара в воде</v>
          </cell>
          <cell r="C414" t="str">
            <v>иссл.</v>
          </cell>
          <cell r="D414">
            <v>66.666666666666671</v>
          </cell>
          <cell r="E414">
            <v>80</v>
          </cell>
          <cell r="F414">
            <v>70</v>
          </cell>
          <cell r="G414">
            <v>83.2</v>
          </cell>
          <cell r="H414"/>
          <cell r="I414">
            <v>84</v>
          </cell>
        </row>
        <row r="415">
          <cell r="A415">
            <v>60000292</v>
          </cell>
          <cell r="B415" t="str">
            <v>Определение массовой доли нитрата в овощах потенциометрическим методом</v>
          </cell>
          <cell r="C415" t="str">
            <v>иссл.</v>
          </cell>
          <cell r="D415">
            <v>229.16666666666669</v>
          </cell>
          <cell r="E415">
            <v>275</v>
          </cell>
          <cell r="F415">
            <v>240</v>
          </cell>
          <cell r="G415">
            <v>286</v>
          </cell>
          <cell r="H415"/>
          <cell r="I415">
            <v>288</v>
          </cell>
        </row>
        <row r="416">
          <cell r="A416">
            <v>60000293</v>
          </cell>
          <cell r="B416" t="str">
            <v>Определение рефракции в растительных маслах</v>
          </cell>
          <cell r="C416" t="str">
            <v>иссл.</v>
          </cell>
          <cell r="D416">
            <v>336.66666666666669</v>
          </cell>
          <cell r="E416">
            <v>404</v>
          </cell>
          <cell r="F416">
            <v>350</v>
          </cell>
          <cell r="G416">
            <v>420.16</v>
          </cell>
          <cell r="H416"/>
          <cell r="I416">
            <v>420</v>
          </cell>
        </row>
        <row r="417">
          <cell r="A417">
            <v>60000294</v>
          </cell>
          <cell r="B417" t="str">
            <v>Определение массовой доли осадка в соках и экстрактах</v>
          </cell>
          <cell r="C417" t="str">
            <v>иссл.</v>
          </cell>
          <cell r="D417">
            <v>180</v>
          </cell>
          <cell r="E417">
            <v>216</v>
          </cell>
          <cell r="F417">
            <v>185</v>
          </cell>
          <cell r="G417">
            <v>224.64000000000001</v>
          </cell>
          <cell r="H417"/>
          <cell r="I417">
            <v>222</v>
          </cell>
        </row>
        <row r="418">
          <cell r="A418">
            <v>60000295</v>
          </cell>
          <cell r="B418" t="str">
            <v>Определение массовой доли мякоти в соковой продукции</v>
          </cell>
          <cell r="C418" t="str">
            <v>иссл.</v>
          </cell>
          <cell r="D418">
            <v>123.33333333333334</v>
          </cell>
          <cell r="E418">
            <v>148</v>
          </cell>
          <cell r="F418">
            <v>130</v>
          </cell>
          <cell r="G418">
            <v>153.92000000000002</v>
          </cell>
          <cell r="H418"/>
          <cell r="I418">
            <v>156</v>
          </cell>
        </row>
        <row r="419">
          <cell r="A419">
            <v>60000296</v>
          </cell>
          <cell r="B419" t="str">
            <v>Определение  массовой доли диоксида серы в жидких и светлоокрашенных продуктах переработки фруктов и овощей</v>
          </cell>
          <cell r="C419" t="str">
            <v>иссл.</v>
          </cell>
          <cell r="D419">
            <v>351.66666666666669</v>
          </cell>
          <cell r="E419">
            <v>422</v>
          </cell>
          <cell r="F419">
            <v>365</v>
          </cell>
          <cell r="G419">
            <v>438.88</v>
          </cell>
          <cell r="H419"/>
          <cell r="I419">
            <v>438</v>
          </cell>
        </row>
        <row r="420">
          <cell r="A420">
            <v>60000297</v>
          </cell>
          <cell r="B420" t="str">
            <v>Определение массовой доли сорбиновой кислоты в пищевых продуктах фотометрическим методом</v>
          </cell>
          <cell r="C420" t="str">
            <v>иссл.</v>
          </cell>
          <cell r="D420">
            <v>603.33333333333337</v>
          </cell>
          <cell r="E420">
            <v>724</v>
          </cell>
          <cell r="F420">
            <v>625</v>
          </cell>
          <cell r="G420">
            <v>752.96</v>
          </cell>
          <cell r="H420"/>
          <cell r="I420">
            <v>750</v>
          </cell>
        </row>
        <row r="421">
          <cell r="A421">
            <v>60000298</v>
          </cell>
          <cell r="B421" t="str">
            <v>Определение массовой доли бензойной кислоты в пищевых продуктах фотометрическим методом</v>
          </cell>
          <cell r="C421" t="str">
            <v>иссл.</v>
          </cell>
          <cell r="D421">
            <v>679.16666666666674</v>
          </cell>
          <cell r="E421">
            <v>815</v>
          </cell>
          <cell r="F421">
            <v>705</v>
          </cell>
          <cell r="G421">
            <v>847.6</v>
          </cell>
          <cell r="H421"/>
          <cell r="I421">
            <v>846</v>
          </cell>
        </row>
        <row r="422">
          <cell r="A422">
            <v>60000300</v>
          </cell>
          <cell r="B422" t="str">
            <v>Определение массовой доли летучих кислот в винодельческой продукции</v>
          </cell>
          <cell r="C422" t="str">
            <v>иссл.</v>
          </cell>
          <cell r="D422">
            <v>284.16666666666669</v>
          </cell>
          <cell r="E422">
            <v>341</v>
          </cell>
          <cell r="F422">
            <v>295</v>
          </cell>
          <cell r="G422">
            <v>354.64</v>
          </cell>
          <cell r="H422"/>
          <cell r="I422">
            <v>354</v>
          </cell>
        </row>
        <row r="423">
          <cell r="A423">
            <v>60000301</v>
          </cell>
          <cell r="B423" t="str">
            <v>Определение относительной плотности винодельческой продукции, соковой продукции</v>
          </cell>
          <cell r="C423" t="str">
            <v>иссл.</v>
          </cell>
          <cell r="D423">
            <v>160.83333333333334</v>
          </cell>
          <cell r="E423">
            <v>193</v>
          </cell>
          <cell r="F423">
            <v>165</v>
          </cell>
          <cell r="G423">
            <v>200.72</v>
          </cell>
          <cell r="H423"/>
          <cell r="I423">
            <v>198</v>
          </cell>
        </row>
        <row r="424">
          <cell r="A424">
            <v>60000302</v>
          </cell>
          <cell r="B424" t="str">
            <v>Определение приведённого, остаточного экстракта в алкогольной продукции</v>
          </cell>
          <cell r="C424" t="str">
            <v>иссл.</v>
          </cell>
          <cell r="D424">
            <v>489.16666666666669</v>
          </cell>
          <cell r="E424">
            <v>587</v>
          </cell>
          <cell r="F424">
            <v>505</v>
          </cell>
          <cell r="G424">
            <v>610.48</v>
          </cell>
          <cell r="H424"/>
          <cell r="I424">
            <v>606</v>
          </cell>
        </row>
        <row r="425">
          <cell r="A425">
            <v>60000303</v>
          </cell>
          <cell r="B425" t="str">
            <v>Определение массовой концентрации общей и свободной сернистой кислоты в винодельческой продукции</v>
          </cell>
          <cell r="C425" t="str">
            <v>иссл.</v>
          </cell>
          <cell r="D425">
            <v>383.33333333333337</v>
          </cell>
          <cell r="E425">
            <v>460</v>
          </cell>
          <cell r="F425">
            <v>395</v>
          </cell>
          <cell r="G425">
            <v>478.40000000000003</v>
          </cell>
          <cell r="H425"/>
          <cell r="I425">
            <v>474</v>
          </cell>
        </row>
        <row r="426">
          <cell r="A426">
            <v>60000304</v>
          </cell>
          <cell r="B426" t="str">
            <v>Определение массовой доли двуокиси углерода в пиве и безалкогольных напитках</v>
          </cell>
          <cell r="C426" t="str">
            <v>иссл.</v>
          </cell>
          <cell r="D426">
            <v>76.666666666666671</v>
          </cell>
          <cell r="E426">
            <v>92</v>
          </cell>
          <cell r="F426">
            <v>80</v>
          </cell>
          <cell r="G426">
            <v>95.68</v>
          </cell>
          <cell r="H426"/>
          <cell r="I426">
            <v>96</v>
          </cell>
        </row>
        <row r="427">
          <cell r="A427">
            <v>60000305</v>
          </cell>
          <cell r="B427" t="str">
            <v>Определение объемной доли метилового спирта в коньяках</v>
          </cell>
          <cell r="C427" t="str">
            <v>иссл.</v>
          </cell>
          <cell r="D427">
            <v>399.16666666666669</v>
          </cell>
          <cell r="E427">
            <v>479</v>
          </cell>
          <cell r="F427">
            <v>415</v>
          </cell>
          <cell r="G427">
            <v>498.16</v>
          </cell>
          <cell r="H427"/>
          <cell r="I427">
            <v>498</v>
          </cell>
        </row>
        <row r="428">
          <cell r="A428">
            <v>60000307</v>
          </cell>
          <cell r="B428" t="str">
            <v>Определение стойкости пива и безалкогольных напитков</v>
          </cell>
          <cell r="C428" t="str">
            <v>иссл.</v>
          </cell>
          <cell r="D428">
            <v>70.833333333333343</v>
          </cell>
          <cell r="E428">
            <v>85</v>
          </cell>
          <cell r="F428">
            <v>75</v>
          </cell>
          <cell r="G428">
            <v>88.4</v>
          </cell>
          <cell r="H428"/>
          <cell r="I428">
            <v>90</v>
          </cell>
        </row>
        <row r="429">
          <cell r="A429">
            <v>60000309</v>
          </cell>
          <cell r="B429" t="str">
            <v>Определение качества термической обработки мясных кулинарных изделий из рубленого мяса</v>
          </cell>
          <cell r="C429" t="str">
            <v>иссл.</v>
          </cell>
          <cell r="D429">
            <v>104.16666666666667</v>
          </cell>
          <cell r="E429">
            <v>125</v>
          </cell>
          <cell r="F429">
            <v>105</v>
          </cell>
          <cell r="G429">
            <v>130</v>
          </cell>
          <cell r="H429"/>
          <cell r="I429">
            <v>126</v>
          </cell>
        </row>
        <row r="430">
          <cell r="A430">
            <v>60000310</v>
          </cell>
          <cell r="B430" t="str">
            <v>Определение массовой доли окисленных веществ во фритюрном жире</v>
          </cell>
          <cell r="C430" t="str">
            <v>иссл.</v>
          </cell>
          <cell r="D430">
            <v>135.83333333333334</v>
          </cell>
          <cell r="E430">
            <v>163</v>
          </cell>
          <cell r="F430">
            <v>140</v>
          </cell>
          <cell r="G430">
            <v>169.52</v>
          </cell>
          <cell r="H430"/>
          <cell r="I430">
            <v>168</v>
          </cell>
        </row>
        <row r="431">
          <cell r="A431">
            <v>60000311</v>
          </cell>
          <cell r="B431" t="str">
            <v>Определение массовой доли  золы нерастворимой в 10 % соляной кислоте</v>
          </cell>
          <cell r="C431" t="str">
            <v>иссл.</v>
          </cell>
          <cell r="D431">
            <v>521.66666666666674</v>
          </cell>
          <cell r="E431">
            <v>626</v>
          </cell>
          <cell r="F431">
            <v>540</v>
          </cell>
          <cell r="G431">
            <v>651.04000000000008</v>
          </cell>
          <cell r="H431"/>
          <cell r="I431">
            <v>648</v>
          </cell>
        </row>
        <row r="432">
          <cell r="A432">
            <v>60000312</v>
          </cell>
          <cell r="B432" t="str">
            <v>Определение  массовой доли редуцирующих сахаров и сахарозы в мёде</v>
          </cell>
          <cell r="C432" t="str">
            <v>иссл.</v>
          </cell>
          <cell r="D432">
            <v>306.66666666666669</v>
          </cell>
          <cell r="E432">
            <v>368</v>
          </cell>
          <cell r="F432">
            <v>315</v>
          </cell>
          <cell r="G432">
            <v>382.72</v>
          </cell>
          <cell r="H432"/>
          <cell r="I432">
            <v>378</v>
          </cell>
        </row>
        <row r="433">
          <cell r="A433">
            <v>60000313</v>
          </cell>
          <cell r="B433" t="str">
            <v>Качественное определение гидрокисметилфурфураля (оксиметилфурфурола) в мёде</v>
          </cell>
          <cell r="C433" t="str">
            <v>иссл.</v>
          </cell>
          <cell r="D433">
            <v>300</v>
          </cell>
          <cell r="E433">
            <v>360</v>
          </cell>
          <cell r="F433">
            <v>315</v>
          </cell>
          <cell r="G433">
            <v>374.40000000000003</v>
          </cell>
          <cell r="H433"/>
          <cell r="I433">
            <v>378</v>
          </cell>
        </row>
        <row r="434">
          <cell r="A434">
            <v>60000314</v>
          </cell>
          <cell r="B434" t="str">
            <v>Определение диастазного числа в мёде</v>
          </cell>
          <cell r="C434" t="str">
            <v>иссл.</v>
          </cell>
          <cell r="D434">
            <v>158.33333333333334</v>
          </cell>
          <cell r="E434">
            <v>190</v>
          </cell>
          <cell r="F434">
            <v>165</v>
          </cell>
          <cell r="G434">
            <v>197.6</v>
          </cell>
          <cell r="H434"/>
          <cell r="I434">
            <v>198</v>
          </cell>
        </row>
        <row r="435">
          <cell r="A435">
            <v>60000315</v>
          </cell>
          <cell r="B435" t="str">
            <v>Определение содержания механических примесей в меде</v>
          </cell>
          <cell r="C435" t="str">
            <v>иссл.</v>
          </cell>
          <cell r="D435">
            <v>106.66666666666667</v>
          </cell>
          <cell r="E435">
            <v>128</v>
          </cell>
          <cell r="F435">
            <v>110</v>
          </cell>
          <cell r="G435">
            <v>133.12</v>
          </cell>
          <cell r="H435"/>
          <cell r="I435">
            <v>132</v>
          </cell>
        </row>
        <row r="436">
          <cell r="A436">
            <v>60000316</v>
          </cell>
          <cell r="B436" t="str">
            <v>Определение свободной кислотности и /или водородного показателя (рН) в мёде</v>
          </cell>
          <cell r="C436" t="str">
            <v>иссл.</v>
          </cell>
          <cell r="D436">
            <v>110.83333333333334</v>
          </cell>
          <cell r="E436">
            <v>133</v>
          </cell>
          <cell r="F436">
            <v>115</v>
          </cell>
          <cell r="G436">
            <v>138.32</v>
          </cell>
          <cell r="H436"/>
          <cell r="I436">
            <v>138</v>
          </cell>
        </row>
        <row r="437">
          <cell r="A437">
            <v>60000317</v>
          </cell>
          <cell r="B437" t="str">
            <v>Определение никеля, хрома в табачных изделиях</v>
          </cell>
          <cell r="C437" t="str">
            <v>иссл.</v>
          </cell>
          <cell r="D437">
            <v>345.83333333333337</v>
          </cell>
          <cell r="E437">
            <v>415</v>
          </cell>
          <cell r="F437">
            <v>360</v>
          </cell>
          <cell r="G437">
            <v>431.6</v>
          </cell>
          <cell r="H437"/>
          <cell r="I437">
            <v>432</v>
          </cell>
        </row>
        <row r="438">
          <cell r="A438">
            <v>60000318</v>
          </cell>
          <cell r="B438" t="str">
            <v xml:space="preserve">Определение массовой доли хлеба в кулинарных изделиях и полуфабрикатах из рубленого мяса </v>
          </cell>
          <cell r="C438" t="str">
            <v>иссл.</v>
          </cell>
          <cell r="D438">
            <v>279.16666666666669</v>
          </cell>
          <cell r="E438">
            <v>335</v>
          </cell>
          <cell r="F438">
            <v>290</v>
          </cell>
          <cell r="G438">
            <v>348.40000000000003</v>
          </cell>
          <cell r="H438"/>
          <cell r="I438">
            <v>348</v>
          </cell>
        </row>
        <row r="439">
          <cell r="A439">
            <v>60000319</v>
          </cell>
          <cell r="B439" t="str">
            <v>Определение растворимости яичного порошка</v>
          </cell>
          <cell r="C439" t="str">
            <v>иссл.</v>
          </cell>
          <cell r="D439">
            <v>365</v>
          </cell>
          <cell r="E439">
            <v>438</v>
          </cell>
          <cell r="F439">
            <v>380</v>
          </cell>
          <cell r="G439">
            <v>455.52000000000004</v>
          </cell>
          <cell r="H439"/>
          <cell r="I439">
            <v>456</v>
          </cell>
        </row>
        <row r="440">
          <cell r="A440">
            <v>60000320</v>
          </cell>
          <cell r="B440" t="str">
            <v>Определение наличия продуктов первичного распада белков в бульоне</v>
          </cell>
          <cell r="C440" t="str">
            <v>иссл.</v>
          </cell>
          <cell r="D440">
            <v>159.16666666666669</v>
          </cell>
          <cell r="E440">
            <v>191</v>
          </cell>
          <cell r="F440">
            <v>165</v>
          </cell>
          <cell r="G440">
            <v>198.64000000000001</v>
          </cell>
          <cell r="H440"/>
          <cell r="I440">
            <v>198</v>
          </cell>
        </row>
        <row r="441">
          <cell r="A441">
            <v>60000321</v>
          </cell>
          <cell r="B441" t="str">
            <v>Определение перекисного числа в свежем мясе птицы</v>
          </cell>
          <cell r="C441" t="str">
            <v>иссл.</v>
          </cell>
          <cell r="D441">
            <v>315</v>
          </cell>
          <cell r="E441">
            <v>378</v>
          </cell>
          <cell r="F441">
            <v>325</v>
          </cell>
          <cell r="G441">
            <v>393.12</v>
          </cell>
          <cell r="H441"/>
          <cell r="I441">
            <v>390</v>
          </cell>
        </row>
        <row r="442">
          <cell r="A442">
            <v>60000322</v>
          </cell>
          <cell r="B442" t="str">
            <v>Определение плотности молочной продукции</v>
          </cell>
          <cell r="C442" t="str">
            <v>иссл.</v>
          </cell>
          <cell r="D442">
            <v>56.666666666666671</v>
          </cell>
          <cell r="E442">
            <v>68</v>
          </cell>
          <cell r="F442">
            <v>60</v>
          </cell>
          <cell r="G442">
            <v>70.72</v>
          </cell>
          <cell r="H442"/>
          <cell r="I442">
            <v>72</v>
          </cell>
        </row>
        <row r="443">
          <cell r="A443">
            <v>60000323</v>
          </cell>
          <cell r="B443" t="str">
            <v>Определение индекса растворимости в молочной продукции</v>
          </cell>
          <cell r="C443" t="str">
            <v>иссл.</v>
          </cell>
          <cell r="D443">
            <v>120.83333333333334</v>
          </cell>
          <cell r="E443">
            <v>145</v>
          </cell>
          <cell r="F443">
            <v>125</v>
          </cell>
          <cell r="G443">
            <v>150.80000000000001</v>
          </cell>
          <cell r="H443"/>
          <cell r="I443">
            <v>150</v>
          </cell>
        </row>
        <row r="444">
          <cell r="A444">
            <v>60000324</v>
          </cell>
          <cell r="B444" t="str">
            <v>Определение щелочности в кондитерских изделиях</v>
          </cell>
          <cell r="C444" t="str">
            <v>иссл.</v>
          </cell>
          <cell r="D444">
            <v>175</v>
          </cell>
          <cell r="E444">
            <v>210</v>
          </cell>
          <cell r="F444">
            <v>180</v>
          </cell>
          <cell r="G444">
            <v>218.4</v>
          </cell>
          <cell r="H444"/>
          <cell r="I444">
            <v>216</v>
          </cell>
        </row>
        <row r="445">
          <cell r="A445">
            <v>60000325</v>
          </cell>
          <cell r="B445" t="str">
            <v>Определение массовой доли бензапирена в пищевых продуктах   методом высокоэффективной хроматографии</v>
          </cell>
          <cell r="C445" t="str">
            <v>иссл.</v>
          </cell>
          <cell r="D445">
            <v>2691.666666666667</v>
          </cell>
          <cell r="E445">
            <v>3230</v>
          </cell>
          <cell r="F445">
            <v>2795</v>
          </cell>
          <cell r="G445">
            <v>3359.2000000000003</v>
          </cell>
          <cell r="H445"/>
          <cell r="I445">
            <v>3354</v>
          </cell>
        </row>
        <row r="446">
          <cell r="A446">
            <v>60000326</v>
          </cell>
          <cell r="B446" t="str">
            <v>Определение  массовой доли N-нитрозаминов в продовольственном сырье и пищевых продуктах методом.</v>
          </cell>
          <cell r="C446" t="str">
            <v>иссл.</v>
          </cell>
          <cell r="D446">
            <v>2125</v>
          </cell>
          <cell r="E446">
            <v>2550</v>
          </cell>
          <cell r="F446">
            <v>2210</v>
          </cell>
          <cell r="G446">
            <v>2652</v>
          </cell>
          <cell r="H446"/>
          <cell r="I446">
            <v>2652</v>
          </cell>
        </row>
        <row r="447">
          <cell r="A447">
            <v>60000327</v>
          </cell>
          <cell r="B447" t="str">
            <v>Определение подлинности водки</v>
          </cell>
          <cell r="C447" t="str">
            <v>иссл.</v>
          </cell>
          <cell r="D447">
            <v>2469.166666666667</v>
          </cell>
          <cell r="E447">
            <v>2963</v>
          </cell>
          <cell r="F447">
            <v>2565</v>
          </cell>
          <cell r="G447">
            <v>3081.52</v>
          </cell>
          <cell r="H447"/>
          <cell r="I447">
            <v>3078</v>
          </cell>
        </row>
        <row r="448">
          <cell r="A448">
            <v>60000328</v>
          </cell>
          <cell r="B448" t="str">
            <v>Газохроматографический метод определения  содержания токсичных микропримесей</v>
          </cell>
          <cell r="C448" t="str">
            <v>иссл.</v>
          </cell>
          <cell r="D448">
            <v>2350</v>
          </cell>
          <cell r="E448">
            <v>2820</v>
          </cell>
          <cell r="F448">
            <v>2440</v>
          </cell>
          <cell r="G448">
            <v>2932.8</v>
          </cell>
          <cell r="H448"/>
          <cell r="I448">
            <v>2928</v>
          </cell>
        </row>
        <row r="449">
          <cell r="A449">
            <v>60000330</v>
          </cell>
          <cell r="B449" t="str">
            <v>Определение йода в поваренной соли</v>
          </cell>
          <cell r="C449" t="str">
            <v>иссл.</v>
          </cell>
          <cell r="D449">
            <v>213.33333333333334</v>
          </cell>
          <cell r="E449">
            <v>256</v>
          </cell>
          <cell r="F449">
            <v>220</v>
          </cell>
          <cell r="G449">
            <v>266.24</v>
          </cell>
          <cell r="H449"/>
          <cell r="I449">
            <v>264</v>
          </cell>
        </row>
        <row r="450">
          <cell r="A450">
            <v>60000331</v>
          </cell>
          <cell r="B45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0" t="str">
            <v>иссл.</v>
          </cell>
          <cell r="D450">
            <v>628.33333333333337</v>
          </cell>
          <cell r="E450">
            <v>754</v>
          </cell>
          <cell r="F450">
            <v>650</v>
          </cell>
          <cell r="G450">
            <v>784.16000000000008</v>
          </cell>
          <cell r="H450"/>
          <cell r="I450">
            <v>780</v>
          </cell>
        </row>
        <row r="451">
          <cell r="A451">
            <v>60000604</v>
          </cell>
          <cell r="B45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1" t="str">
            <v>иссл.</v>
          </cell>
          <cell r="D451">
            <v>1577.5</v>
          </cell>
          <cell r="E451">
            <v>1893</v>
          </cell>
          <cell r="F451">
            <v>1640</v>
          </cell>
          <cell r="G451">
            <v>1968.72</v>
          </cell>
          <cell r="H451"/>
          <cell r="I451">
            <v>1968</v>
          </cell>
        </row>
        <row r="452">
          <cell r="A452">
            <v>60000605</v>
          </cell>
          <cell r="B45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52" t="str">
            <v>иссл.</v>
          </cell>
          <cell r="D452">
            <v>355</v>
          </cell>
          <cell r="E452">
            <v>426</v>
          </cell>
          <cell r="F452">
            <v>365</v>
          </cell>
          <cell r="G452">
            <v>443.04</v>
          </cell>
          <cell r="H452"/>
          <cell r="I452">
            <v>438</v>
          </cell>
        </row>
        <row r="453">
          <cell r="A453">
            <v>60001005</v>
          </cell>
          <cell r="B453" t="str">
            <v>Определение содержания витамина В1 в продовольственном сырье, пищевых продуктах</v>
          </cell>
          <cell r="C453" t="str">
            <v>иссл.</v>
          </cell>
          <cell r="D453">
            <v>717.5</v>
          </cell>
          <cell r="E453">
            <v>861</v>
          </cell>
          <cell r="F453">
            <v>745</v>
          </cell>
          <cell r="G453">
            <v>895.44</v>
          </cell>
          <cell r="H453"/>
          <cell r="I453">
            <v>894</v>
          </cell>
        </row>
        <row r="454">
          <cell r="A454">
            <v>60001006</v>
          </cell>
          <cell r="B454" t="str">
            <v>Определение содержания витамина В2  в продовольственном сырье, пищевых продуктах</v>
          </cell>
          <cell r="C454" t="str">
            <v>иссл.</v>
          </cell>
          <cell r="D454">
            <v>820</v>
          </cell>
          <cell r="E454">
            <v>984</v>
          </cell>
          <cell r="F454">
            <v>850</v>
          </cell>
          <cell r="G454">
            <v>1023.36</v>
          </cell>
          <cell r="H454"/>
          <cell r="I454">
            <v>1020</v>
          </cell>
        </row>
        <row r="455">
          <cell r="A455">
            <v>60001007</v>
          </cell>
          <cell r="B455" t="str">
            <v>Определение оксиметилфурфурола в продуктах переработки плодов и овощей.</v>
          </cell>
          <cell r="C455" t="str">
            <v>иссл.</v>
          </cell>
          <cell r="D455">
            <v>820</v>
          </cell>
          <cell r="E455">
            <v>984</v>
          </cell>
          <cell r="F455">
            <v>850</v>
          </cell>
          <cell r="G455">
            <v>1023.36</v>
          </cell>
          <cell r="H455"/>
          <cell r="I455">
            <v>1020</v>
          </cell>
        </row>
        <row r="456">
          <cell r="A456">
            <v>60000750</v>
          </cell>
          <cell r="B456" t="str">
            <v>Определение влажности в муке</v>
          </cell>
          <cell r="C456" t="str">
            <v>иссл.</v>
          </cell>
          <cell r="D456">
            <v>173.33333333333334</v>
          </cell>
          <cell r="E456">
            <v>208</v>
          </cell>
          <cell r="F456">
            <v>180</v>
          </cell>
          <cell r="G456">
            <v>216.32</v>
          </cell>
          <cell r="H456"/>
          <cell r="I456">
            <v>216</v>
          </cell>
        </row>
        <row r="457">
          <cell r="A457">
            <v>60000751</v>
          </cell>
          <cell r="B457" t="str">
            <v>Определение зольности в муке</v>
          </cell>
          <cell r="C457" t="str">
            <v>иссл.</v>
          </cell>
          <cell r="D457">
            <v>427.5</v>
          </cell>
          <cell r="E457">
            <v>513</v>
          </cell>
          <cell r="F457">
            <v>445</v>
          </cell>
          <cell r="G457">
            <v>533.52</v>
          </cell>
          <cell r="H457"/>
          <cell r="I457">
            <v>534</v>
          </cell>
        </row>
        <row r="458">
          <cell r="A458">
            <v>60000752</v>
          </cell>
          <cell r="B458" t="str">
            <v>Определение минеральной примеси в муке</v>
          </cell>
          <cell r="C458" t="str">
            <v>иссл.</v>
          </cell>
          <cell r="D458">
            <v>85</v>
          </cell>
          <cell r="E458">
            <v>102</v>
          </cell>
          <cell r="F458">
            <v>85</v>
          </cell>
          <cell r="G458">
            <v>106.08</v>
          </cell>
          <cell r="H458"/>
          <cell r="I458">
            <v>102</v>
          </cell>
        </row>
        <row r="459">
          <cell r="A459">
            <v>60000753</v>
          </cell>
          <cell r="B459" t="str">
            <v>Определение количества и качества клейковины в муке</v>
          </cell>
          <cell r="C459" t="str">
            <v>иссл.</v>
          </cell>
          <cell r="D459">
            <v>368.33333333333337</v>
          </cell>
          <cell r="E459">
            <v>442</v>
          </cell>
          <cell r="F459">
            <v>380</v>
          </cell>
          <cell r="G459">
            <v>459.68</v>
          </cell>
          <cell r="H459"/>
          <cell r="I459">
            <v>456</v>
          </cell>
        </row>
        <row r="460">
          <cell r="A460">
            <v>60000754</v>
          </cell>
          <cell r="B460" t="str">
            <v>Определение крупности помола в муке, степени помола в натуральном кофе</v>
          </cell>
          <cell r="C460" t="str">
            <v>иссл.</v>
          </cell>
          <cell r="D460">
            <v>204.16666666666669</v>
          </cell>
          <cell r="E460">
            <v>245</v>
          </cell>
          <cell r="F460">
            <v>215</v>
          </cell>
          <cell r="G460">
            <v>254.8</v>
          </cell>
          <cell r="H460"/>
          <cell r="I460">
            <v>258</v>
          </cell>
        </row>
        <row r="461">
          <cell r="A461">
            <v>60000755</v>
          </cell>
          <cell r="B461" t="str">
            <v>Определение зараженности и загрязненности вредителями в муке, крупах</v>
          </cell>
          <cell r="C461" t="str">
            <v>иссл.</v>
          </cell>
          <cell r="D461">
            <v>99.166666666666671</v>
          </cell>
          <cell r="E461">
            <v>119</v>
          </cell>
          <cell r="F461">
            <v>105</v>
          </cell>
          <cell r="G461">
            <v>123.76</v>
          </cell>
          <cell r="H461"/>
          <cell r="I461">
            <v>126</v>
          </cell>
        </row>
        <row r="462">
          <cell r="A462">
            <v>60000756</v>
          </cell>
          <cell r="B462" t="str">
            <v>Определение белизны в муке</v>
          </cell>
          <cell r="C462" t="str">
            <v>иссл.</v>
          </cell>
          <cell r="D462">
            <v>171.66666666666669</v>
          </cell>
          <cell r="E462">
            <v>206</v>
          </cell>
          <cell r="F462">
            <v>175</v>
          </cell>
          <cell r="G462">
            <v>214.24</v>
          </cell>
          <cell r="H462"/>
          <cell r="I462">
            <v>210</v>
          </cell>
        </row>
        <row r="463">
          <cell r="A463">
            <v>60000757</v>
          </cell>
          <cell r="B463" t="str">
            <v>Определение числа падений муке</v>
          </cell>
          <cell r="C463" t="str">
            <v>иссл.</v>
          </cell>
          <cell r="D463">
            <v>335.83333333333337</v>
          </cell>
          <cell r="E463">
            <v>403</v>
          </cell>
          <cell r="F463">
            <v>350</v>
          </cell>
          <cell r="G463">
            <v>419.12</v>
          </cell>
          <cell r="H463"/>
          <cell r="I463">
            <v>420</v>
          </cell>
        </row>
        <row r="464">
          <cell r="A464">
            <v>60000759</v>
          </cell>
          <cell r="B464" t="str">
            <v>Пробная выпечка с определением зараженности возбудителем "картофельной болезни" хлеба</v>
          </cell>
          <cell r="C464" t="str">
            <v>иссл.</v>
          </cell>
          <cell r="D464">
            <v>438.33333333333337</v>
          </cell>
          <cell r="E464">
            <v>526</v>
          </cell>
          <cell r="F464">
            <v>455</v>
          </cell>
          <cell r="G464">
            <v>547.04</v>
          </cell>
          <cell r="H464"/>
          <cell r="I464">
            <v>546</v>
          </cell>
        </row>
        <row r="465">
          <cell r="A465">
            <v>60000763</v>
          </cell>
          <cell r="B465" t="str">
            <v>Определение влажности в хлебобулочных изделиях</v>
          </cell>
          <cell r="C465" t="str">
            <v>иссл.</v>
          </cell>
          <cell r="D465">
            <v>150.83333333333334</v>
          </cell>
          <cell r="E465">
            <v>181</v>
          </cell>
          <cell r="F465">
            <v>155</v>
          </cell>
          <cell r="G465">
            <v>188.24</v>
          </cell>
          <cell r="H465"/>
          <cell r="I465">
            <v>186</v>
          </cell>
        </row>
        <row r="466">
          <cell r="A466">
            <v>60000764</v>
          </cell>
          <cell r="B466" t="str">
            <v>Определение кислотности в хлебобулочных изделиях</v>
          </cell>
          <cell r="C466" t="str">
            <v>иссл.</v>
          </cell>
          <cell r="D466">
            <v>171.66666666666669</v>
          </cell>
          <cell r="E466">
            <v>206</v>
          </cell>
          <cell r="F466">
            <v>175</v>
          </cell>
          <cell r="G466">
            <v>214.24</v>
          </cell>
          <cell r="H466"/>
          <cell r="I466">
            <v>210</v>
          </cell>
        </row>
        <row r="467">
          <cell r="A467">
            <v>60000766</v>
          </cell>
          <cell r="B467" t="str">
            <v>Определение пористости в хлебобулочных изделиях</v>
          </cell>
          <cell r="C467" t="str">
            <v>иссл.</v>
          </cell>
          <cell r="D467">
            <v>132.5</v>
          </cell>
          <cell r="E467">
            <v>159</v>
          </cell>
          <cell r="F467">
            <v>135</v>
          </cell>
          <cell r="G467">
            <v>165.36</v>
          </cell>
          <cell r="H467"/>
          <cell r="I467">
            <v>162</v>
          </cell>
        </row>
        <row r="468">
          <cell r="A468">
            <v>60001304</v>
          </cell>
          <cell r="B468" t="str">
            <v>Определение кислотного числа жира в муке и зерне</v>
          </cell>
          <cell r="C468" t="str">
            <v>иссл.</v>
          </cell>
          <cell r="D468">
            <v>684.16666666666674</v>
          </cell>
          <cell r="E468">
            <v>821</v>
          </cell>
          <cell r="F468">
            <v>710</v>
          </cell>
          <cell r="G468">
            <v>853.84</v>
          </cell>
          <cell r="H468"/>
          <cell r="I468">
            <v>852</v>
          </cell>
        </row>
        <row r="469">
          <cell r="A469">
            <v>60001307</v>
          </cell>
          <cell r="B469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9" t="str">
            <v>иссл.</v>
          </cell>
          <cell r="D469">
            <v>73.333333333333343</v>
          </cell>
          <cell r="E469">
            <v>88</v>
          </cell>
          <cell r="F469">
            <v>75</v>
          </cell>
          <cell r="G469">
            <v>91.52000000000001</v>
          </cell>
          <cell r="H469"/>
          <cell r="I469">
            <v>90</v>
          </cell>
        </row>
        <row r="470">
          <cell r="A470">
            <v>60001308</v>
          </cell>
          <cell r="B470" t="str">
            <v>Определение нашелушенных ядер в крупе, зерне, ядрах (недодир)</v>
          </cell>
          <cell r="C470" t="str">
            <v>иссл.</v>
          </cell>
          <cell r="D470">
            <v>95.833333333333343</v>
          </cell>
          <cell r="E470">
            <v>115</v>
          </cell>
          <cell r="F470">
            <v>100</v>
          </cell>
          <cell r="G470">
            <v>119.60000000000001</v>
          </cell>
          <cell r="H470"/>
          <cell r="I470">
            <v>120</v>
          </cell>
        </row>
        <row r="471">
          <cell r="A471">
            <v>60001309</v>
          </cell>
          <cell r="B471" t="str">
            <v>Определение массовой доли влаги и мясного сока, выделившегося при размораживании мяса птицы</v>
          </cell>
          <cell r="C471" t="str">
            <v>иссл.</v>
          </cell>
          <cell r="D471">
            <v>216.66666666666669</v>
          </cell>
          <cell r="E471">
            <v>260</v>
          </cell>
          <cell r="F471">
            <v>225</v>
          </cell>
          <cell r="G471">
            <v>270.40000000000003</v>
          </cell>
          <cell r="H471"/>
          <cell r="I471">
            <v>270</v>
          </cell>
        </row>
        <row r="472">
          <cell r="A472">
            <v>60001310</v>
          </cell>
          <cell r="B472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72" t="str">
            <v>иссл.</v>
          </cell>
          <cell r="D472">
            <v>911.66666666666674</v>
          </cell>
          <cell r="E472">
            <v>1094</v>
          </cell>
          <cell r="F472">
            <v>945</v>
          </cell>
          <cell r="G472">
            <v>1137.76</v>
          </cell>
          <cell r="H472"/>
          <cell r="I472">
            <v>1134</v>
          </cell>
        </row>
        <row r="473">
          <cell r="A473">
            <v>60000769</v>
          </cell>
          <cell r="B473" t="str">
            <v>Определение влажности в макаронных изделиях</v>
          </cell>
          <cell r="C473" t="str">
            <v>иссл.</v>
          </cell>
          <cell r="D473">
            <v>144.16666666666669</v>
          </cell>
          <cell r="E473">
            <v>173</v>
          </cell>
          <cell r="F473">
            <v>150</v>
          </cell>
          <cell r="G473">
            <v>179.92000000000002</v>
          </cell>
          <cell r="H473"/>
          <cell r="I473">
            <v>180</v>
          </cell>
        </row>
        <row r="474">
          <cell r="A474">
            <v>60000770</v>
          </cell>
          <cell r="B474" t="str">
            <v>Определение кислотности в макаронных изделиях</v>
          </cell>
          <cell r="C474" t="str">
            <v>иссл.</v>
          </cell>
          <cell r="D474">
            <v>146.66666666666669</v>
          </cell>
          <cell r="E474">
            <v>176</v>
          </cell>
          <cell r="F474">
            <v>155</v>
          </cell>
          <cell r="G474">
            <v>183.04000000000002</v>
          </cell>
          <cell r="H474"/>
          <cell r="I474">
            <v>186</v>
          </cell>
        </row>
        <row r="475">
          <cell r="A475">
            <v>60000771</v>
          </cell>
          <cell r="B475" t="str">
            <v>Определение метало магнитных примесей в макаронных изделиях</v>
          </cell>
          <cell r="C475" t="str">
            <v>иссл.</v>
          </cell>
          <cell r="D475">
            <v>146.66666666666669</v>
          </cell>
          <cell r="E475">
            <v>176</v>
          </cell>
          <cell r="F475">
            <v>155</v>
          </cell>
          <cell r="G475">
            <v>183.04000000000002</v>
          </cell>
          <cell r="H475"/>
          <cell r="I475">
            <v>186</v>
          </cell>
        </row>
        <row r="476">
          <cell r="A476">
            <v>60000772</v>
          </cell>
          <cell r="B476" t="str">
            <v>Определение Т-2 токсина в муке и хлебобулочных изделиях</v>
          </cell>
          <cell r="C476" t="str">
            <v>иссл.</v>
          </cell>
          <cell r="D476">
            <v>958.33333333333337</v>
          </cell>
          <cell r="E476">
            <v>1150</v>
          </cell>
          <cell r="F476">
            <v>995</v>
          </cell>
          <cell r="G476">
            <v>1196</v>
          </cell>
          <cell r="H476"/>
          <cell r="I476">
            <v>1194</v>
          </cell>
        </row>
        <row r="477">
          <cell r="A477">
            <v>60000773</v>
          </cell>
          <cell r="B477" t="str">
            <v>Определение сохранности формы сваренных макаронных изделий</v>
          </cell>
          <cell r="C477" t="str">
            <v>иссл.</v>
          </cell>
          <cell r="D477">
            <v>106.66666666666667</v>
          </cell>
          <cell r="E477">
            <v>128</v>
          </cell>
          <cell r="F477">
            <v>110</v>
          </cell>
          <cell r="G477">
            <v>133.12</v>
          </cell>
          <cell r="H477"/>
          <cell r="I477">
            <v>132</v>
          </cell>
        </row>
        <row r="478">
          <cell r="A478">
            <v>60000774</v>
          </cell>
          <cell r="B478" t="str">
            <v>Определение сухого вещества, перешедшего в варочную воду( макаронные изделия)</v>
          </cell>
          <cell r="C478" t="str">
            <v>иссл.</v>
          </cell>
          <cell r="D478">
            <v>163.33333333333334</v>
          </cell>
          <cell r="E478">
            <v>196</v>
          </cell>
          <cell r="F478">
            <v>170</v>
          </cell>
          <cell r="G478">
            <v>203.84</v>
          </cell>
          <cell r="H478"/>
          <cell r="I478">
            <v>204</v>
          </cell>
        </row>
        <row r="479">
          <cell r="A479">
            <v>60000775</v>
          </cell>
          <cell r="B479" t="str">
            <v>Определение наличия лома и крошки в макаронных и хлебобулочных изделиях</v>
          </cell>
          <cell r="C479" t="str">
            <v>иссл.</v>
          </cell>
          <cell r="D479">
            <v>79.166666666666671</v>
          </cell>
          <cell r="E479">
            <v>95</v>
          </cell>
          <cell r="F479">
            <v>85</v>
          </cell>
          <cell r="G479">
            <v>98.8</v>
          </cell>
          <cell r="H479"/>
          <cell r="I479">
            <v>102</v>
          </cell>
        </row>
        <row r="480">
          <cell r="A480">
            <v>60000777</v>
          </cell>
          <cell r="B480" t="str">
            <v>Определение автолитичной активности муки</v>
          </cell>
          <cell r="C480" t="str">
            <v>иссл.</v>
          </cell>
          <cell r="D480">
            <v>146.66666666666669</v>
          </cell>
          <cell r="E480">
            <v>176</v>
          </cell>
          <cell r="F480">
            <v>155</v>
          </cell>
          <cell r="G480">
            <v>183.04000000000002</v>
          </cell>
          <cell r="H480"/>
          <cell r="I480">
            <v>186</v>
          </cell>
        </row>
        <row r="481">
          <cell r="A481">
            <v>60001313</v>
          </cell>
          <cell r="B481" t="str">
            <v>Определение цветного числа в маслах растительных</v>
          </cell>
          <cell r="C481" t="str">
            <v>иссл.</v>
          </cell>
          <cell r="D481">
            <v>80</v>
          </cell>
          <cell r="E481">
            <v>96</v>
          </cell>
          <cell r="F481">
            <v>85</v>
          </cell>
          <cell r="G481">
            <v>99.84</v>
          </cell>
          <cell r="H481"/>
          <cell r="I481">
            <v>102</v>
          </cell>
        </row>
        <row r="482">
          <cell r="A482">
            <v>60001314</v>
          </cell>
          <cell r="B482" t="str">
            <v>Определение мыла  в маслах растительных (качественная реакция)</v>
          </cell>
          <cell r="C482" t="str">
            <v>иссл.</v>
          </cell>
          <cell r="D482">
            <v>75.833333333333343</v>
          </cell>
          <cell r="E482">
            <v>91</v>
          </cell>
          <cell r="F482">
            <v>80</v>
          </cell>
          <cell r="G482">
            <v>94.64</v>
          </cell>
          <cell r="H482"/>
          <cell r="I482">
            <v>96</v>
          </cell>
        </row>
        <row r="483">
          <cell r="A483">
            <v>60001315</v>
          </cell>
          <cell r="B483" t="str">
            <v>Определение содержания магния в пищевых продуктах методом атомно абсорбционной спектрометрии</v>
          </cell>
          <cell r="C483" t="str">
            <v>иссл.</v>
          </cell>
          <cell r="D483">
            <v>850.83333333333337</v>
          </cell>
          <cell r="E483">
            <v>1021</v>
          </cell>
          <cell r="F483">
            <v>885</v>
          </cell>
          <cell r="G483">
            <v>1061.8400000000001</v>
          </cell>
          <cell r="H483"/>
          <cell r="I483">
            <v>1062</v>
          </cell>
        </row>
        <row r="484">
          <cell r="A484">
            <v>60001316</v>
          </cell>
          <cell r="B484" t="str">
            <v>Определение содержания кальция в пищевых продуктах методом атомно абсорбционной спектрометрии</v>
          </cell>
          <cell r="C484" t="str">
            <v>иссл.</v>
          </cell>
          <cell r="D484">
            <v>850.83333333333337</v>
          </cell>
          <cell r="E484">
            <v>1021</v>
          </cell>
          <cell r="F484">
            <v>885</v>
          </cell>
          <cell r="G484">
            <v>1061.8400000000001</v>
          </cell>
          <cell r="H484"/>
          <cell r="I484">
            <v>1062</v>
          </cell>
        </row>
        <row r="485">
          <cell r="A485">
            <v>60001317</v>
          </cell>
          <cell r="B485" t="str">
            <v>Определение содержания калия в пищевых продуктах методом атомно абсорбционной спектрометрии</v>
          </cell>
          <cell r="C485" t="str">
            <v>иссл.</v>
          </cell>
          <cell r="D485">
            <v>887.5</v>
          </cell>
          <cell r="E485">
            <v>1065</v>
          </cell>
          <cell r="F485">
            <v>925</v>
          </cell>
          <cell r="G485">
            <v>1107.6000000000001</v>
          </cell>
          <cell r="H485"/>
          <cell r="I485">
            <v>1110</v>
          </cell>
        </row>
        <row r="486">
          <cell r="A486">
            <v>60001318</v>
          </cell>
          <cell r="B486" t="str">
            <v>Определение содержания натрия в пищевых продуктах методом атомно абсорбционной спектрометрии</v>
          </cell>
          <cell r="C486" t="str">
            <v>иссл.</v>
          </cell>
          <cell r="D486">
            <v>887.5</v>
          </cell>
          <cell r="E486">
            <v>1065</v>
          </cell>
          <cell r="F486">
            <v>925</v>
          </cell>
          <cell r="G486">
            <v>1107.6000000000001</v>
          </cell>
          <cell r="H486"/>
          <cell r="I486">
            <v>1110</v>
          </cell>
        </row>
        <row r="487">
          <cell r="A487">
            <v>60000405</v>
          </cell>
          <cell r="B487" t="str">
            <v xml:space="preserve">Определение содержания гидроксиметилфурфураля (оксиметилфурфурола) в мёде </v>
          </cell>
          <cell r="C487" t="str">
            <v>иссл.</v>
          </cell>
          <cell r="D487">
            <v>362.5</v>
          </cell>
          <cell r="E487">
            <v>435</v>
          </cell>
          <cell r="F487">
            <v>375</v>
          </cell>
          <cell r="G487">
            <v>452.40000000000003</v>
          </cell>
          <cell r="H487"/>
          <cell r="I487">
            <v>450</v>
          </cell>
        </row>
        <row r="488">
          <cell r="A488">
            <v>60000404</v>
          </cell>
          <cell r="B488" t="str">
            <v>Определение высших спиртов  в коньяках и коньячных спиртах</v>
          </cell>
          <cell r="C488" t="str">
            <v>иссл.</v>
          </cell>
          <cell r="D488">
            <v>506.66666666666669</v>
          </cell>
          <cell r="E488">
            <v>608</v>
          </cell>
          <cell r="F488">
            <v>525</v>
          </cell>
          <cell r="G488">
            <v>632.32000000000005</v>
          </cell>
          <cell r="H488"/>
          <cell r="I488">
            <v>630</v>
          </cell>
        </row>
        <row r="489">
          <cell r="A489">
            <v>60000403</v>
          </cell>
          <cell r="B489" t="str">
            <v xml:space="preserve">Определение средних эфиров в коньяках и коньячных спиртах </v>
          </cell>
          <cell r="C489" t="str">
            <v>иссл.</v>
          </cell>
          <cell r="D489">
            <v>237.5</v>
          </cell>
          <cell r="E489">
            <v>285</v>
          </cell>
          <cell r="F489">
            <v>245</v>
          </cell>
          <cell r="G489">
            <v>296.40000000000003</v>
          </cell>
          <cell r="H489"/>
          <cell r="I489">
            <v>294</v>
          </cell>
        </row>
        <row r="490">
          <cell r="A490">
            <v>60000402</v>
          </cell>
          <cell r="B490" t="str">
            <v xml:space="preserve">Определение альдегидов в винах, коньяках и коньячных спиртах </v>
          </cell>
          <cell r="C490" t="str">
            <v>иссл.</v>
          </cell>
          <cell r="D490">
            <v>331.66666666666669</v>
          </cell>
          <cell r="E490">
            <v>398</v>
          </cell>
          <cell r="F490">
            <v>345</v>
          </cell>
          <cell r="G490">
            <v>413.92</v>
          </cell>
          <cell r="H490"/>
          <cell r="I490">
            <v>414</v>
          </cell>
        </row>
        <row r="491">
          <cell r="A491">
            <v>60000683</v>
          </cell>
          <cell r="B491" t="str">
            <v>Изделия кондитерские. Методика определения массовой доли общей сернистой кислоты</v>
          </cell>
          <cell r="C491" t="str">
            <v>иссл.</v>
          </cell>
          <cell r="D491">
            <v>760</v>
          </cell>
          <cell r="E491">
            <v>912</v>
          </cell>
          <cell r="F491">
            <v>790</v>
          </cell>
          <cell r="G491">
            <v>948.48</v>
          </cell>
          <cell r="H491"/>
          <cell r="I491">
            <v>948</v>
          </cell>
        </row>
        <row r="492">
          <cell r="A492">
            <v>60000684</v>
          </cell>
          <cell r="B492" t="str">
            <v>Определение содержания кофеина в кофе</v>
          </cell>
          <cell r="C492" t="str">
            <v>иссл.</v>
          </cell>
          <cell r="D492">
            <v>568.33333333333337</v>
          </cell>
          <cell r="E492">
            <v>682</v>
          </cell>
          <cell r="F492">
            <v>590</v>
          </cell>
          <cell r="G492">
            <v>709.28</v>
          </cell>
          <cell r="H492"/>
          <cell r="I492">
            <v>708</v>
          </cell>
        </row>
        <row r="493">
          <cell r="A493">
            <v>60001326</v>
          </cell>
          <cell r="B493" t="str">
            <v>Определение массовой доли воды в мёде рефрактометрическим методом</v>
          </cell>
          <cell r="C493" t="str">
            <v>иссл.</v>
          </cell>
          <cell r="D493">
            <v>285</v>
          </cell>
          <cell r="E493">
            <v>342</v>
          </cell>
          <cell r="F493">
            <v>295</v>
          </cell>
          <cell r="G493">
            <v>355.68</v>
          </cell>
          <cell r="H493"/>
          <cell r="I493">
            <v>354</v>
          </cell>
        </row>
        <row r="494">
          <cell r="A494">
            <v>60000018</v>
          </cell>
          <cell r="B494" t="str">
            <v>Определение массовой доли костных включений в продуктах переработки мяса птицы</v>
          </cell>
          <cell r="C494" t="str">
            <v>иссл.</v>
          </cell>
          <cell r="D494">
            <v>343.33333333333337</v>
          </cell>
          <cell r="E494">
            <v>412</v>
          </cell>
          <cell r="F494">
            <v>355</v>
          </cell>
          <cell r="G494">
            <v>428.48</v>
          </cell>
          <cell r="H494"/>
          <cell r="I494">
            <v>426</v>
          </cell>
        </row>
        <row r="495">
          <cell r="A495">
            <v>60000023</v>
          </cell>
          <cell r="B495" t="str">
            <v>Определение содержания сухого обезжиренного остатка какао, общего сухого остатка какао в шоколадных изделиях</v>
          </cell>
          <cell r="C495" t="str">
            <v>иссл.</v>
          </cell>
          <cell r="D495">
            <v>365</v>
          </cell>
          <cell r="E495">
            <v>438</v>
          </cell>
          <cell r="F495">
            <v>380</v>
          </cell>
          <cell r="G495">
            <v>455.52000000000004</v>
          </cell>
          <cell r="H495"/>
          <cell r="I495">
            <v>456</v>
          </cell>
        </row>
        <row r="496">
          <cell r="A496">
            <v>60000024</v>
          </cell>
          <cell r="B496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6" t="str">
            <v>иссл.</v>
          </cell>
          <cell r="D496">
            <v>372.5</v>
          </cell>
          <cell r="E496">
            <v>447</v>
          </cell>
          <cell r="F496">
            <v>390</v>
          </cell>
          <cell r="G496">
            <v>464.88</v>
          </cell>
          <cell r="H496"/>
          <cell r="I496">
            <v>468</v>
          </cell>
        </row>
        <row r="497">
          <cell r="A497">
            <v>60000029</v>
          </cell>
          <cell r="B497" t="str">
            <v>Определение содержания сухого обезжиренного остатка молока в шоколадных изделиях с молоком</v>
          </cell>
          <cell r="C497" t="str">
            <v>иссл.</v>
          </cell>
          <cell r="D497">
            <v>381.66666666666669</v>
          </cell>
          <cell r="E497">
            <v>458</v>
          </cell>
          <cell r="F497">
            <v>395</v>
          </cell>
          <cell r="G497">
            <v>476.32</v>
          </cell>
          <cell r="H497"/>
          <cell r="I497">
            <v>474</v>
          </cell>
        </row>
        <row r="498">
          <cell r="A498">
            <v>60000030</v>
          </cell>
          <cell r="B498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8" t="str">
            <v>иссл.</v>
          </cell>
          <cell r="D498">
            <v>831.66666666666674</v>
          </cell>
          <cell r="E498">
            <v>998</v>
          </cell>
          <cell r="F498">
            <v>865</v>
          </cell>
          <cell r="G498">
            <v>1037.92</v>
          </cell>
          <cell r="H498"/>
          <cell r="I498">
            <v>1038</v>
          </cell>
        </row>
        <row r="499">
          <cell r="A499">
            <v>60000040</v>
          </cell>
          <cell r="B499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9" t="str">
            <v>иссл.</v>
          </cell>
          <cell r="D499">
            <v>611.66666666666674</v>
          </cell>
          <cell r="E499">
            <v>734</v>
          </cell>
          <cell r="F499">
            <v>635</v>
          </cell>
          <cell r="G499">
            <v>763.36</v>
          </cell>
          <cell r="H499"/>
          <cell r="I499">
            <v>762</v>
          </cell>
        </row>
        <row r="500">
          <cell r="A500">
            <v>60000041</v>
          </cell>
          <cell r="B500" t="str">
            <v>Определение массовой доли витамина Е (токоферола) в маслах растительных</v>
          </cell>
          <cell r="C500" t="str">
            <v>иссл.</v>
          </cell>
          <cell r="D500">
            <v>604.16666666666674</v>
          </cell>
          <cell r="E500">
            <v>725</v>
          </cell>
          <cell r="F500">
            <v>625</v>
          </cell>
          <cell r="G500">
            <v>754</v>
          </cell>
          <cell r="H500"/>
          <cell r="I500">
            <v>750</v>
          </cell>
        </row>
        <row r="501">
          <cell r="A501">
            <v>60000042</v>
          </cell>
          <cell r="B501" t="str">
            <v>Определение содержания кальция в молоке и молочных продуктах титриметрическим методом</v>
          </cell>
          <cell r="C501" t="str">
            <v>иссл.</v>
          </cell>
          <cell r="D501">
            <v>488.33333333333337</v>
          </cell>
          <cell r="E501">
            <v>586</v>
          </cell>
          <cell r="F501">
            <v>510</v>
          </cell>
          <cell r="G501">
            <v>609.44000000000005</v>
          </cell>
          <cell r="H501"/>
          <cell r="I501">
            <v>612</v>
          </cell>
        </row>
        <row r="502">
          <cell r="A502">
            <v>60000043</v>
          </cell>
          <cell r="B502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502" t="str">
            <v>иссл.</v>
          </cell>
          <cell r="D502">
            <v>372.5</v>
          </cell>
          <cell r="E502">
            <v>447</v>
          </cell>
          <cell r="F502">
            <v>390</v>
          </cell>
          <cell r="G502">
            <v>464.88</v>
          </cell>
          <cell r="H502"/>
          <cell r="I502">
            <v>468</v>
          </cell>
        </row>
        <row r="503">
          <cell r="A503">
            <v>60000044</v>
          </cell>
          <cell r="B503" t="str">
            <v>Определение массовой доли спирта в квасах и безалкогольных напитках</v>
          </cell>
          <cell r="C503" t="str">
            <v>иссл.</v>
          </cell>
          <cell r="D503">
            <v>433.33333333333337</v>
          </cell>
          <cell r="E503">
            <v>520</v>
          </cell>
          <cell r="F503">
            <v>450</v>
          </cell>
          <cell r="G503">
            <v>540.80000000000007</v>
          </cell>
          <cell r="H503"/>
          <cell r="I503">
            <v>540</v>
          </cell>
        </row>
        <row r="504">
          <cell r="A504">
            <v>60000045</v>
          </cell>
          <cell r="B504" t="str">
            <v>Определение массовой доли сорбата калия (натрия), бензоата натрия в пищевых продуктах титриметрическим методом</v>
          </cell>
          <cell r="C504" t="str">
            <v>иссл.</v>
          </cell>
          <cell r="D504">
            <v>425.83333333333337</v>
          </cell>
          <cell r="E504">
            <v>511</v>
          </cell>
          <cell r="F504">
            <v>445</v>
          </cell>
          <cell r="G504">
            <v>531.44000000000005</v>
          </cell>
          <cell r="H504"/>
          <cell r="I504">
            <v>534</v>
          </cell>
        </row>
        <row r="505">
          <cell r="A505">
            <v>60000046</v>
          </cell>
          <cell r="B505" t="str">
            <v>Определение массовой доли бензойнокислого натрия в икре и пресервах из рыбы и морепродуктов</v>
          </cell>
          <cell r="C505" t="str">
            <v>иссл.</v>
          </cell>
          <cell r="D505">
            <v>456.66666666666669</v>
          </cell>
          <cell r="E505">
            <v>548</v>
          </cell>
          <cell r="F505">
            <v>475</v>
          </cell>
          <cell r="G505">
            <v>569.92000000000007</v>
          </cell>
          <cell r="H505"/>
          <cell r="I505">
            <v>570</v>
          </cell>
        </row>
        <row r="506">
          <cell r="A506">
            <v>60000047</v>
          </cell>
          <cell r="B506" t="str">
            <v>Определение массовой доли сорбиновой кислоты, бензойной кислоты в пищевых продуктах титриметрическим методом</v>
          </cell>
          <cell r="C506" t="str">
            <v>иссл.</v>
          </cell>
          <cell r="D506">
            <v>627.5</v>
          </cell>
          <cell r="E506">
            <v>753</v>
          </cell>
          <cell r="F506">
            <v>655</v>
          </cell>
          <cell r="G506">
            <v>783.12</v>
          </cell>
          <cell r="H506"/>
          <cell r="I506">
            <v>786</v>
          </cell>
        </row>
        <row r="507">
          <cell r="A507">
            <v>60000048</v>
          </cell>
          <cell r="B507" t="str">
            <v>Определение составных частей в консервированных пищевых продуктах (кроме молочных)</v>
          </cell>
          <cell r="C507" t="str">
            <v>иссл.</v>
          </cell>
          <cell r="D507">
            <v>216.66666666666669</v>
          </cell>
          <cell r="E507">
            <v>260</v>
          </cell>
          <cell r="F507">
            <v>225</v>
          </cell>
          <cell r="G507">
            <v>270.40000000000003</v>
          </cell>
          <cell r="H507"/>
          <cell r="I507">
            <v>270</v>
          </cell>
        </row>
        <row r="508">
          <cell r="A508">
            <v>60000049</v>
          </cell>
          <cell r="B508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8" t="str">
            <v>иссл.</v>
          </cell>
          <cell r="D508">
            <v>446.66666666666669</v>
          </cell>
          <cell r="E508">
            <v>536</v>
          </cell>
          <cell r="F508">
            <v>465</v>
          </cell>
          <cell r="G508">
            <v>557.44000000000005</v>
          </cell>
          <cell r="H508"/>
          <cell r="I508">
            <v>558</v>
          </cell>
        </row>
        <row r="509">
          <cell r="A509">
            <v>60000050</v>
          </cell>
          <cell r="B509" t="str">
            <v>Определение пенообразования (высота пены, пеностойкости) в пиве</v>
          </cell>
          <cell r="C509" t="str">
            <v>иссл.</v>
          </cell>
          <cell r="D509">
            <v>97.5</v>
          </cell>
          <cell r="E509">
            <v>117</v>
          </cell>
          <cell r="F509">
            <v>100</v>
          </cell>
          <cell r="G509">
            <v>121.68</v>
          </cell>
          <cell r="H509"/>
          <cell r="I509">
            <v>120</v>
          </cell>
        </row>
        <row r="510">
          <cell r="A510">
            <v>60000053</v>
          </cell>
          <cell r="B510" t="str">
            <v>Определение остаточного содержания нитрофуранов (метаболита фуразолидона -3-амино-2-оксазолидинона)</v>
          </cell>
          <cell r="C510" t="str">
            <v>иссл.</v>
          </cell>
          <cell r="D510">
            <v>5812.5</v>
          </cell>
          <cell r="E510">
            <v>6975</v>
          </cell>
          <cell r="F510">
            <v>6045</v>
          </cell>
          <cell r="G510">
            <v>7254</v>
          </cell>
          <cell r="H510"/>
          <cell r="I510">
            <v>7254</v>
          </cell>
        </row>
        <row r="511">
          <cell r="A511">
            <v>60000054</v>
          </cell>
          <cell r="B511" t="str">
            <v>Обнаружение стеринов растительных жиров методом газожидкостной хроматографии</v>
          </cell>
          <cell r="C511" t="str">
            <v>иссл.</v>
          </cell>
          <cell r="D511">
            <v>14885</v>
          </cell>
          <cell r="E511">
            <v>17862</v>
          </cell>
          <cell r="F511">
            <v>15480</v>
          </cell>
          <cell r="G511">
            <v>18576.48</v>
          </cell>
          <cell r="H511"/>
          <cell r="I511">
            <v>18576</v>
          </cell>
        </row>
        <row r="512">
          <cell r="A512">
            <v>60000064</v>
          </cell>
          <cell r="B512" t="str">
            <v>Определение термоустойчивости масла сливочного</v>
          </cell>
          <cell r="C512" t="str">
            <v>иссл.</v>
          </cell>
          <cell r="D512">
            <v>147.5</v>
          </cell>
          <cell r="E512">
            <v>177</v>
          </cell>
          <cell r="F512">
            <v>150</v>
          </cell>
          <cell r="G512">
            <v>184.08</v>
          </cell>
          <cell r="H512"/>
          <cell r="I512">
            <v>180</v>
          </cell>
        </row>
        <row r="513">
          <cell r="A513">
            <v>60000065</v>
          </cell>
          <cell r="B513" t="str">
            <v>Определение левомицитина методом инверсионной вольтамперометрии</v>
          </cell>
          <cell r="C513" t="str">
            <v>иссл.</v>
          </cell>
          <cell r="D513">
            <v>879.16666666666674</v>
          </cell>
          <cell r="E513">
            <v>1055</v>
          </cell>
          <cell r="F513">
            <v>915</v>
          </cell>
          <cell r="G513">
            <v>1097.2</v>
          </cell>
          <cell r="H513"/>
          <cell r="I513">
            <v>1098</v>
          </cell>
        </row>
        <row r="514">
          <cell r="A514">
            <v>60000066</v>
          </cell>
          <cell r="B514" t="str">
            <v>Определение калорийности готовых блюд и рационов (одно блюдо)</v>
          </cell>
          <cell r="C514" t="str">
            <v>иссл.</v>
          </cell>
          <cell r="D514">
            <v>619.16666666666674</v>
          </cell>
          <cell r="E514">
            <v>743</v>
          </cell>
          <cell r="F514">
            <v>645</v>
          </cell>
          <cell r="G514">
            <v>772.72</v>
          </cell>
          <cell r="H514"/>
          <cell r="I514">
            <v>774</v>
          </cell>
        </row>
        <row r="515">
          <cell r="A515">
            <v>60000067</v>
          </cell>
          <cell r="B515" t="str">
            <v>Определение тетрациклина методом инверсионной вольтамперометрии</v>
          </cell>
          <cell r="C515" t="str">
            <v>иссл.</v>
          </cell>
          <cell r="D515">
            <v>879.16666666666674</v>
          </cell>
          <cell r="E515">
            <v>1055</v>
          </cell>
          <cell r="F515">
            <v>915</v>
          </cell>
          <cell r="G515">
            <v>1097.2</v>
          </cell>
          <cell r="H515"/>
          <cell r="I515">
            <v>1098</v>
          </cell>
        </row>
        <row r="516">
          <cell r="A516">
            <v>60000068</v>
          </cell>
          <cell r="B516" t="str">
            <v>Определение массовой доли яичных продуктов в перерасчете на сухой желток в майонезе и майонезных соусах</v>
          </cell>
          <cell r="C516" t="str">
            <v>иссл.</v>
          </cell>
          <cell r="D516">
            <v>633.33333333333337</v>
          </cell>
          <cell r="E516">
            <v>760</v>
          </cell>
          <cell r="F516">
            <v>655</v>
          </cell>
          <cell r="G516">
            <v>790.4</v>
          </cell>
          <cell r="H516"/>
          <cell r="I516">
            <v>786</v>
          </cell>
        </row>
        <row r="517">
          <cell r="A517">
            <v>60000069</v>
          </cell>
          <cell r="B517" t="str">
            <v>Определение содержания бацитрацина в пищевой продукции животного происхождения</v>
          </cell>
          <cell r="C517" t="str">
            <v>иссл.</v>
          </cell>
          <cell r="D517">
            <v>1892.5</v>
          </cell>
          <cell r="E517">
            <v>2271</v>
          </cell>
          <cell r="F517">
            <v>1965</v>
          </cell>
          <cell r="G517">
            <v>2361.84</v>
          </cell>
          <cell r="H517"/>
          <cell r="I517">
            <v>2358</v>
          </cell>
        </row>
        <row r="518">
          <cell r="A518">
            <v>60000070</v>
          </cell>
          <cell r="B518" t="str">
            <v>Определение наличия/содержания сухого молока в пищевых продуктах (молоке и молочных продуктах)</v>
          </cell>
          <cell r="C518" t="str">
            <v>иссл.</v>
          </cell>
          <cell r="D518">
            <v>1077.5</v>
          </cell>
          <cell r="E518">
            <v>1293</v>
          </cell>
          <cell r="F518">
            <v>1120</v>
          </cell>
          <cell r="G518">
            <v>1344.72</v>
          </cell>
          <cell r="H518"/>
          <cell r="I518">
            <v>1344</v>
          </cell>
        </row>
        <row r="519">
          <cell r="A519">
            <v>60000071</v>
          </cell>
          <cell r="B519" t="str">
            <v>Определение содержания флавоноидов в биологически активных добавках к пище</v>
          </cell>
          <cell r="C519" t="str">
            <v>иссл.</v>
          </cell>
          <cell r="D519">
            <v>536.66666666666674</v>
          </cell>
          <cell r="E519">
            <v>644</v>
          </cell>
          <cell r="F519">
            <v>555</v>
          </cell>
          <cell r="G519">
            <v>669.76</v>
          </cell>
          <cell r="H519"/>
          <cell r="I519">
            <v>666</v>
          </cell>
        </row>
        <row r="520">
          <cell r="A520">
            <v>60000072</v>
          </cell>
          <cell r="B520" t="str">
            <v>Определение массовой доли нерастворимых веществ в мёде</v>
          </cell>
          <cell r="C520" t="str">
            <v>иссл.</v>
          </cell>
          <cell r="D520">
            <v>115</v>
          </cell>
          <cell r="E520">
            <v>138</v>
          </cell>
          <cell r="F520">
            <v>120</v>
          </cell>
          <cell r="G520">
            <v>143.52000000000001</v>
          </cell>
          <cell r="H520"/>
          <cell r="I520">
            <v>144</v>
          </cell>
        </row>
        <row r="521">
          <cell r="A521">
            <v>60000073</v>
          </cell>
          <cell r="B521" t="str">
            <v>Определение охратоксина А в пищевых продуктах</v>
          </cell>
          <cell r="C521" t="str">
            <v>иссл.</v>
          </cell>
          <cell r="D521">
            <v>479.16666666666669</v>
          </cell>
          <cell r="E521">
            <v>575</v>
          </cell>
          <cell r="F521">
            <v>495</v>
          </cell>
          <cell r="G521">
            <v>598</v>
          </cell>
          <cell r="H521"/>
          <cell r="I521">
            <v>594</v>
          </cell>
        </row>
        <row r="522">
          <cell r="A522">
            <v>60000074</v>
          </cell>
          <cell r="B522" t="str">
            <v>Определение нитратов в овощах и продуктах их переработки методом высокоэффективной жидкостной хроматографии</v>
          </cell>
          <cell r="C522" t="str">
            <v>иссл.</v>
          </cell>
          <cell r="D522">
            <v>719.16666666666674</v>
          </cell>
          <cell r="E522">
            <v>863</v>
          </cell>
          <cell r="F522">
            <v>745</v>
          </cell>
          <cell r="G522">
            <v>897.52</v>
          </cell>
          <cell r="H522"/>
          <cell r="I522">
            <v>894</v>
          </cell>
        </row>
        <row r="523">
          <cell r="A523">
            <v>60000075</v>
          </cell>
          <cell r="B523" t="str">
            <v>Определение общего селена в пищевых продуктах</v>
          </cell>
          <cell r="C523" t="str">
            <v>иссл.</v>
          </cell>
          <cell r="D523">
            <v>953.33333333333337</v>
          </cell>
          <cell r="E523">
            <v>1144</v>
          </cell>
          <cell r="F523">
            <v>990</v>
          </cell>
          <cell r="G523">
            <v>1189.76</v>
          </cell>
          <cell r="H523"/>
          <cell r="I523">
            <v>1188</v>
          </cell>
        </row>
        <row r="524">
          <cell r="A524">
            <v>60000149</v>
          </cell>
          <cell r="B524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524" t="str">
            <v>иссл.</v>
          </cell>
          <cell r="D524">
            <v>1415</v>
          </cell>
          <cell r="E524">
            <v>1698</v>
          </cell>
          <cell r="F524">
            <v>1470</v>
          </cell>
          <cell r="G524">
            <v>1765.92</v>
          </cell>
          <cell r="H524"/>
          <cell r="I524">
            <v>1764</v>
          </cell>
        </row>
        <row r="525">
          <cell r="A525">
            <v>60000150</v>
          </cell>
          <cell r="B525" t="str">
            <v>Определение дезоксиниваленола (ДОН) в  продо-вольственном сырье и пищевых продуктах ме-тодом высокоэффективной жидкостной хроматографии</v>
          </cell>
          <cell r="C525" t="str">
            <v>иссл.</v>
          </cell>
          <cell r="D525">
            <v>1000</v>
          </cell>
          <cell r="E525">
            <v>1200</v>
          </cell>
          <cell r="F525">
            <v>1040</v>
          </cell>
          <cell r="G525">
            <v>1248</v>
          </cell>
          <cell r="H525"/>
          <cell r="I525">
            <v>1248</v>
          </cell>
        </row>
        <row r="526">
          <cell r="A526">
            <v>60000156</v>
          </cell>
          <cell r="B526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526" t="str">
            <v>Иссл.</v>
          </cell>
          <cell r="D526">
            <v>10300</v>
          </cell>
          <cell r="E526">
            <v>12360</v>
          </cell>
          <cell r="F526">
            <v>10300</v>
          </cell>
          <cell r="G526"/>
          <cell r="H526"/>
          <cell r="I526">
            <v>12360</v>
          </cell>
        </row>
        <row r="527">
          <cell r="A527" t="str">
            <v>60 000 157</v>
          </cell>
          <cell r="B527" t="str">
            <v>Определение цианокобаламина (витамина В12) в слабоалкогольных напитках (от 1 до 2 проб включительно)</v>
          </cell>
          <cell r="C527" t="str">
            <v>Иссл.</v>
          </cell>
          <cell r="D527"/>
          <cell r="E527"/>
          <cell r="F527">
            <v>10300</v>
          </cell>
          <cell r="G527"/>
          <cell r="H527"/>
          <cell r="I527">
            <v>12360</v>
          </cell>
        </row>
        <row r="528">
          <cell r="A528" t="str">
            <v>60 000 158</v>
          </cell>
          <cell r="B528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1 до 2 проб включительно)</v>
          </cell>
          <cell r="C528" t="str">
            <v>Иссл.</v>
          </cell>
          <cell r="D528"/>
          <cell r="E528"/>
          <cell r="F528">
            <v>4175</v>
          </cell>
          <cell r="G528"/>
          <cell r="H528"/>
          <cell r="I528">
            <v>5010</v>
          </cell>
        </row>
        <row r="529">
          <cell r="A529" t="str">
            <v>60 000 159</v>
          </cell>
          <cell r="B529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529" t="str">
            <v>Иссл.</v>
          </cell>
          <cell r="D529">
            <v>510</v>
          </cell>
          <cell r="E529">
            <v>612</v>
          </cell>
          <cell r="F529">
            <v>510</v>
          </cell>
          <cell r="G529"/>
          <cell r="H529"/>
          <cell r="I529">
            <v>612</v>
          </cell>
        </row>
        <row r="530">
          <cell r="A530" t="str">
            <v>60 000 160</v>
          </cell>
          <cell r="B530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530" t="str">
            <v>Иссл.</v>
          </cell>
          <cell r="D530">
            <v>795</v>
          </cell>
          <cell r="E530">
            <v>954</v>
          </cell>
          <cell r="F530">
            <v>795</v>
          </cell>
          <cell r="G530"/>
          <cell r="H530"/>
          <cell r="I530">
            <v>954</v>
          </cell>
        </row>
        <row r="531">
          <cell r="A531" t="str">
            <v>60 000 161</v>
          </cell>
          <cell r="B531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531" t="str">
            <v>Иссл.</v>
          </cell>
          <cell r="D531">
            <v>1070</v>
          </cell>
          <cell r="E531">
            <v>1284</v>
          </cell>
          <cell r="F531">
            <v>1070</v>
          </cell>
          <cell r="G531"/>
          <cell r="H531"/>
          <cell r="I531">
            <v>1284</v>
          </cell>
        </row>
        <row r="532">
          <cell r="A532" t="str">
            <v>60 000 162</v>
          </cell>
          <cell r="B532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532" t="str">
            <v>Иссл.</v>
          </cell>
          <cell r="D532">
            <v>1080</v>
          </cell>
          <cell r="E532">
            <v>1296</v>
          </cell>
          <cell r="F532">
            <v>1080</v>
          </cell>
          <cell r="G532"/>
          <cell r="H532"/>
          <cell r="I532">
            <v>1296</v>
          </cell>
        </row>
        <row r="533">
          <cell r="A533" t="str">
            <v>60 000 163</v>
          </cell>
          <cell r="B533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533" t="str">
            <v>Иссл.</v>
          </cell>
          <cell r="D533">
            <v>665</v>
          </cell>
          <cell r="E533">
            <v>798</v>
          </cell>
          <cell r="F533">
            <v>665</v>
          </cell>
          <cell r="G533"/>
          <cell r="H533"/>
          <cell r="I533">
            <v>798</v>
          </cell>
        </row>
        <row r="534">
          <cell r="A534" t="str">
            <v>60 000 164</v>
          </cell>
          <cell r="B534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34" t="str">
            <v>Иссл.</v>
          </cell>
          <cell r="D534">
            <v>785</v>
          </cell>
          <cell r="E534">
            <v>942</v>
          </cell>
          <cell r="F534">
            <v>785</v>
          </cell>
          <cell r="G534"/>
          <cell r="H534"/>
          <cell r="I534">
            <v>942</v>
          </cell>
        </row>
        <row r="535">
          <cell r="A535" t="str">
            <v>60 000 165</v>
          </cell>
          <cell r="B535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35" t="str">
            <v>Иссл.</v>
          </cell>
          <cell r="D535">
            <v>895</v>
          </cell>
          <cell r="E535">
            <v>1074</v>
          </cell>
          <cell r="F535">
            <v>895</v>
          </cell>
          <cell r="G535"/>
          <cell r="H535"/>
          <cell r="I535">
            <v>1074</v>
          </cell>
        </row>
        <row r="536">
          <cell r="A536" t="str">
            <v>60 000 166</v>
          </cell>
          <cell r="B536" t="str">
            <v>Определение витамина С в пищевых продуктах методом высокоэффективной жидкостной хроматографии</v>
          </cell>
          <cell r="C536" t="str">
            <v>Иссл.</v>
          </cell>
          <cell r="D536">
            <v>2150</v>
          </cell>
          <cell r="E536">
            <v>2580</v>
          </cell>
          <cell r="F536">
            <v>2150</v>
          </cell>
          <cell r="G536"/>
          <cell r="H536"/>
          <cell r="I536">
            <v>2580</v>
          </cell>
        </row>
        <row r="537">
          <cell r="A537" t="str">
            <v>60 000 167</v>
          </cell>
          <cell r="B537" t="str">
            <v>Определение витамина В1в пищевых продуктах методом высокоэффективной жидкостной хроматографии</v>
          </cell>
          <cell r="C537" t="str">
            <v>Иссл.</v>
          </cell>
          <cell r="D537">
            <v>1160</v>
          </cell>
          <cell r="E537">
            <v>1392</v>
          </cell>
          <cell r="F537">
            <v>1160</v>
          </cell>
          <cell r="G537"/>
          <cell r="H537"/>
          <cell r="I537">
            <v>1392</v>
          </cell>
        </row>
        <row r="538">
          <cell r="A538" t="str">
            <v>60 000 168</v>
          </cell>
          <cell r="B538" t="str">
            <v>Определение витамина В2 в пищевых продуктах методом высокоэффективной жидкостной хроматографии</v>
          </cell>
          <cell r="C538" t="str">
            <v>Иссл.</v>
          </cell>
          <cell r="D538">
            <v>525</v>
          </cell>
          <cell r="E538">
            <v>630</v>
          </cell>
          <cell r="F538">
            <v>525</v>
          </cell>
          <cell r="G538"/>
          <cell r="H538"/>
          <cell r="I538">
            <v>630</v>
          </cell>
        </row>
        <row r="539">
          <cell r="A539" t="str">
            <v>60 000 169</v>
          </cell>
          <cell r="B539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39" t="str">
            <v>Иссл.</v>
          </cell>
          <cell r="D539">
            <v>810</v>
          </cell>
          <cell r="E539">
            <v>972</v>
          </cell>
          <cell r="F539">
            <v>810</v>
          </cell>
          <cell r="G539"/>
          <cell r="H539"/>
          <cell r="I539">
            <v>972</v>
          </cell>
        </row>
        <row r="540">
          <cell r="A540" t="str">
            <v>60 000 170</v>
          </cell>
          <cell r="B540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40" t="str">
            <v>Иссл.</v>
          </cell>
          <cell r="D540">
            <v>800</v>
          </cell>
          <cell r="E540">
            <v>960</v>
          </cell>
          <cell r="F540">
            <v>800</v>
          </cell>
          <cell r="G540"/>
          <cell r="H540"/>
          <cell r="I540">
            <v>960</v>
          </cell>
        </row>
        <row r="541">
          <cell r="A541" t="str">
            <v>60 000 171</v>
          </cell>
          <cell r="B541" t="str">
            <v>Определение фолиевой кислоты в обогащенных продуктах питания методом высокоэффективной жидкостной хроматографии(методика включена в перечень НД на МИ к ТР ТС 027/2012)</v>
          </cell>
          <cell r="C541" t="str">
            <v>Иссл.</v>
          </cell>
          <cell r="D541">
            <v>1020</v>
          </cell>
          <cell r="E541">
            <v>1224</v>
          </cell>
          <cell r="F541">
            <v>1020</v>
          </cell>
          <cell r="G541"/>
          <cell r="H541"/>
          <cell r="I541">
            <v>1224</v>
          </cell>
        </row>
        <row r="542">
          <cell r="A542" t="str">
            <v>60 000 172</v>
          </cell>
          <cell r="B542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42" t="str">
            <v>Иссл.</v>
          </cell>
          <cell r="D542"/>
          <cell r="E542"/>
          <cell r="F542">
            <v>800</v>
          </cell>
          <cell r="G542"/>
          <cell r="H542"/>
          <cell r="I542">
            <v>960</v>
          </cell>
        </row>
        <row r="543">
          <cell r="A543" t="str">
            <v>60 000 173</v>
          </cell>
          <cell r="B543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43" t="str">
            <v>Иссл.</v>
          </cell>
          <cell r="D543"/>
          <cell r="E543"/>
          <cell r="F543">
            <v>925</v>
          </cell>
          <cell r="G543"/>
          <cell r="H543"/>
          <cell r="I543">
            <v>1110</v>
          </cell>
        </row>
        <row r="544">
          <cell r="A544" t="str">
            <v>60 000 174</v>
          </cell>
          <cell r="B544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44" t="str">
            <v>Иссл.</v>
          </cell>
          <cell r="D544"/>
          <cell r="E544"/>
          <cell r="F544">
            <v>5170</v>
          </cell>
          <cell r="G544"/>
          <cell r="H544"/>
          <cell r="I544">
            <v>6204</v>
          </cell>
        </row>
        <row r="545">
          <cell r="A545" t="str">
            <v>60 000 175</v>
          </cell>
          <cell r="B545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545" t="str">
            <v>Иссл.</v>
          </cell>
          <cell r="D545"/>
          <cell r="E545"/>
          <cell r="F545">
            <v>4455</v>
          </cell>
          <cell r="G545"/>
          <cell r="H545"/>
          <cell r="I545">
            <v>5346</v>
          </cell>
        </row>
        <row r="546">
          <cell r="A546">
            <v>60000176</v>
          </cell>
          <cell r="B546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1 до 2 проб включительно)</v>
          </cell>
          <cell r="C546" t="str">
            <v>Иссл.</v>
          </cell>
          <cell r="D546"/>
          <cell r="E546"/>
          <cell r="F546">
            <v>4750</v>
          </cell>
          <cell r="G546"/>
          <cell r="H546"/>
          <cell r="I546">
            <v>5700</v>
          </cell>
        </row>
        <row r="547">
          <cell r="A547" t="str">
            <v>60 000 177</v>
          </cell>
          <cell r="B547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1 до 2 проб включительно)</v>
          </cell>
          <cell r="C547" t="str">
            <v>Иссл.</v>
          </cell>
          <cell r="D547"/>
          <cell r="E547"/>
          <cell r="F547">
            <v>5315</v>
          </cell>
          <cell r="G547"/>
          <cell r="H547"/>
          <cell r="I547">
            <v>6378</v>
          </cell>
        </row>
        <row r="548">
          <cell r="A548" t="str">
            <v>60 000 178</v>
          </cell>
          <cell r="B548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1 до 2 проб включительно)</v>
          </cell>
          <cell r="C548" t="str">
            <v>Иссл.</v>
          </cell>
          <cell r="D548"/>
          <cell r="E548"/>
          <cell r="F548">
            <v>4530</v>
          </cell>
          <cell r="G548"/>
          <cell r="H548"/>
          <cell r="I548">
            <v>5436</v>
          </cell>
        </row>
        <row r="549">
          <cell r="A549" t="str">
            <v>60 000 179</v>
          </cell>
          <cell r="B549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1 до 2 проб включительно)</v>
          </cell>
          <cell r="C549" t="str">
            <v>Иссл.</v>
          </cell>
          <cell r="D549"/>
          <cell r="E549"/>
          <cell r="F549">
            <v>5250</v>
          </cell>
          <cell r="G549"/>
          <cell r="H549"/>
          <cell r="I549">
            <v>6300</v>
          </cell>
        </row>
        <row r="550">
          <cell r="A550" t="str">
            <v>60 000 180</v>
          </cell>
          <cell r="B550" t="str">
            <v>Определение аминогликозидов (стрептомицина) в пищевых продуктах (молоко, молочные, продукты, мясо, печень) методом иммуноферментного анализа (от 1 до 2 проб включительно)</v>
          </cell>
          <cell r="C550" t="str">
            <v>Иссл.</v>
          </cell>
          <cell r="D550"/>
          <cell r="E550"/>
          <cell r="F550">
            <v>4830</v>
          </cell>
          <cell r="G550"/>
          <cell r="H550"/>
          <cell r="I550">
            <v>5796</v>
          </cell>
        </row>
        <row r="551">
          <cell r="A551" t="str">
            <v>60 000 181</v>
          </cell>
          <cell r="B55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551" t="str">
            <v>Иссл.</v>
          </cell>
          <cell r="D551"/>
          <cell r="E551"/>
          <cell r="F551">
            <v>5170</v>
          </cell>
          <cell r="G551"/>
          <cell r="H551"/>
          <cell r="I551">
            <v>6204</v>
          </cell>
        </row>
        <row r="552">
          <cell r="A552" t="str">
            <v>60 000 182</v>
          </cell>
          <cell r="B552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552" t="str">
            <v>Иссл.</v>
          </cell>
          <cell r="D552"/>
          <cell r="E552"/>
          <cell r="F552">
            <v>4785</v>
          </cell>
          <cell r="G552"/>
          <cell r="H552"/>
          <cell r="I552">
            <v>5742</v>
          </cell>
        </row>
        <row r="553">
          <cell r="A553" t="str">
            <v>60 000 183</v>
          </cell>
          <cell r="B553" t="str">
            <v>Определение содержания углеводов в готовых блюдах и рационах (расчётный метод)</v>
          </cell>
          <cell r="C553" t="str">
            <v>Иссл.</v>
          </cell>
          <cell r="D553"/>
          <cell r="E553"/>
          <cell r="F553">
            <v>1445</v>
          </cell>
          <cell r="G553"/>
          <cell r="H553"/>
          <cell r="I553">
            <v>1734</v>
          </cell>
        </row>
        <row r="554">
          <cell r="A554" t="str">
            <v>60 000 184</v>
          </cell>
          <cell r="B554" t="str">
            <v>Определение массовой доли титруемых кислот в пересчете на сухое вещество в продуктах томатных концентрированных.</v>
          </cell>
          <cell r="C554" t="str">
            <v>Иссл.</v>
          </cell>
          <cell r="D554"/>
          <cell r="E554"/>
          <cell r="F554">
            <v>370</v>
          </cell>
          <cell r="G554"/>
          <cell r="H554"/>
          <cell r="I554">
            <v>444</v>
          </cell>
        </row>
        <row r="555">
          <cell r="A555" t="str">
            <v>60 000 185</v>
          </cell>
          <cell r="B555" t="str">
            <v>Определение содержания витамина С в пищевых продуктах и сырье продовольственном флуориметрическим методом.</v>
          </cell>
          <cell r="C555" t="str">
            <v>Иссл.</v>
          </cell>
          <cell r="D555"/>
          <cell r="E555"/>
          <cell r="F555">
            <v>600</v>
          </cell>
          <cell r="G555"/>
          <cell r="H555"/>
          <cell r="I555">
            <v>720</v>
          </cell>
        </row>
        <row r="556">
          <cell r="A556" t="str">
            <v>60 000 186</v>
          </cell>
          <cell r="B556" t="str">
            <v>Определение содержания селена в пищевых продуктах и продовольственном сырье флуориметрическим методом.</v>
          </cell>
          <cell r="C556" t="str">
            <v>Иссл.</v>
          </cell>
          <cell r="D556"/>
          <cell r="E556"/>
          <cell r="F556">
            <v>855</v>
          </cell>
          <cell r="G556"/>
          <cell r="H556"/>
          <cell r="I556">
            <v>1026</v>
          </cell>
        </row>
        <row r="557">
          <cell r="A557">
            <v>60000187</v>
          </cell>
          <cell r="B557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557" t="str">
            <v>Иссл.</v>
          </cell>
          <cell r="D557"/>
          <cell r="E557"/>
          <cell r="F557">
            <v>520</v>
          </cell>
          <cell r="G557"/>
          <cell r="H557"/>
          <cell r="I557">
            <v>624</v>
          </cell>
        </row>
        <row r="558">
          <cell r="A558" t="str">
            <v>60 000 188</v>
          </cell>
          <cell r="B558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558" t="str">
            <v>Иссл.</v>
          </cell>
          <cell r="D558"/>
          <cell r="E558"/>
          <cell r="F558">
            <v>1010</v>
          </cell>
          <cell r="G558"/>
          <cell r="H558"/>
          <cell r="I558">
            <v>1212</v>
          </cell>
        </row>
        <row r="559">
          <cell r="A559" t="str">
            <v>60 000 189</v>
          </cell>
          <cell r="B559" t="str">
            <v>Определение каротиноидов в функциональных пищевыхпродуктах растительного и животного происхождения спектрофотометрическим методом</v>
          </cell>
          <cell r="C559" t="str">
            <v>Иссл.</v>
          </cell>
          <cell r="D559"/>
          <cell r="E559"/>
          <cell r="F559">
            <v>1065</v>
          </cell>
          <cell r="G559"/>
          <cell r="H559"/>
          <cell r="I559">
            <v>1278</v>
          </cell>
        </row>
        <row r="560">
          <cell r="A560" t="str">
            <v>60 000 190</v>
          </cell>
          <cell r="B560" t="str">
            <v>Определение стойкости красителя к горячей воде в игрушках.</v>
          </cell>
          <cell r="C560" t="str">
            <v>Иссл.</v>
          </cell>
          <cell r="D560"/>
          <cell r="E560"/>
          <cell r="F560">
            <v>60</v>
          </cell>
          <cell r="G560"/>
          <cell r="H560"/>
          <cell r="I560">
            <v>72</v>
          </cell>
        </row>
        <row r="561">
          <cell r="A561" t="str">
            <v>60 000 191</v>
          </cell>
          <cell r="B561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561" t="str">
            <v>Иссл.</v>
          </cell>
          <cell r="D561"/>
          <cell r="E561"/>
          <cell r="F561">
            <v>705</v>
          </cell>
          <cell r="G561"/>
          <cell r="H561"/>
          <cell r="I561">
            <v>846</v>
          </cell>
        </row>
        <row r="562">
          <cell r="A562" t="str">
            <v>60 000 192</v>
          </cell>
          <cell r="B562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562" t="str">
            <v>Иссл.</v>
          </cell>
          <cell r="D562"/>
          <cell r="E562"/>
          <cell r="F562">
            <v>710</v>
          </cell>
          <cell r="G562"/>
          <cell r="H562"/>
          <cell r="I562">
            <v>852</v>
          </cell>
        </row>
        <row r="563">
          <cell r="A563" t="str">
            <v>60 000 193</v>
          </cell>
          <cell r="B563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563" t="str">
            <v>Иссл.</v>
          </cell>
          <cell r="D563"/>
          <cell r="E563"/>
          <cell r="F563">
            <v>860</v>
          </cell>
          <cell r="G563"/>
          <cell r="H563"/>
          <cell r="I563">
            <v>1032</v>
          </cell>
        </row>
        <row r="564">
          <cell r="A564" t="str">
            <v>60 000 194</v>
          </cell>
          <cell r="B564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564" t="str">
            <v>Иссл.</v>
          </cell>
          <cell r="D564"/>
          <cell r="E564"/>
          <cell r="F564">
            <v>650</v>
          </cell>
          <cell r="G564"/>
          <cell r="H564"/>
          <cell r="I564">
            <v>780</v>
          </cell>
        </row>
        <row r="565">
          <cell r="A565" t="str">
            <v>60 000 195</v>
          </cell>
          <cell r="B565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565" t="str">
            <v>Иссл.</v>
          </cell>
          <cell r="D565"/>
          <cell r="E565"/>
          <cell r="F565">
            <v>520</v>
          </cell>
          <cell r="G565"/>
          <cell r="H565"/>
          <cell r="I565">
            <v>624</v>
          </cell>
        </row>
        <row r="566">
          <cell r="A566" t="str">
            <v>60 000 196</v>
          </cell>
          <cell r="B566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566" t="str">
            <v>Иссл.</v>
          </cell>
          <cell r="D566"/>
          <cell r="E566"/>
          <cell r="F566">
            <v>745</v>
          </cell>
          <cell r="G566"/>
          <cell r="H566"/>
          <cell r="I566">
            <v>894</v>
          </cell>
        </row>
        <row r="567">
          <cell r="A567" t="str">
            <v>60 000 197</v>
          </cell>
          <cell r="B567" t="str">
            <v>Определение степени свежести мяса методом гистологического исследования.</v>
          </cell>
          <cell r="C567" t="str">
            <v>Иссл.</v>
          </cell>
          <cell r="D567"/>
          <cell r="E567"/>
          <cell r="F567">
            <v>1120</v>
          </cell>
          <cell r="G567"/>
          <cell r="H567"/>
          <cell r="I567">
            <v>1344</v>
          </cell>
        </row>
        <row r="568">
          <cell r="A568" t="str">
            <v>60 000 198</v>
          </cell>
          <cell r="B568" t="str">
            <v>Определение степени (этапов) созревания мяса методом гистологического исследования.</v>
          </cell>
          <cell r="C568" t="str">
            <v>Иссл.</v>
          </cell>
          <cell r="D568"/>
          <cell r="E568"/>
          <cell r="F568">
            <v>700</v>
          </cell>
          <cell r="G568"/>
          <cell r="H568"/>
          <cell r="I568">
            <v>840</v>
          </cell>
        </row>
        <row r="569">
          <cell r="A569" t="str">
            <v>60 000 199</v>
          </cell>
          <cell r="B569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паром.</v>
          </cell>
          <cell r="C569" t="str">
            <v>Иссл.</v>
          </cell>
          <cell r="D569"/>
          <cell r="E569"/>
          <cell r="F569">
            <v>770</v>
          </cell>
          <cell r="G569"/>
          <cell r="H569"/>
          <cell r="I569">
            <v>924</v>
          </cell>
        </row>
        <row r="570">
          <cell r="A570" t="str">
            <v xml:space="preserve">60 000 200 </v>
          </cell>
          <cell r="B570" t="str">
            <v>Определение концентрации гидразина экспресс методом в воздухе рабочей зоны</v>
          </cell>
          <cell r="C570" t="str">
            <v>Иссл.</v>
          </cell>
          <cell r="D570"/>
          <cell r="E570"/>
          <cell r="F570">
            <v>680</v>
          </cell>
          <cell r="G570"/>
          <cell r="H570"/>
          <cell r="I570">
            <v>816</v>
          </cell>
        </row>
        <row r="571">
          <cell r="A571" t="str">
            <v>60 000 201</v>
          </cell>
          <cell r="B571" t="str">
            <v>Определение массовой концентрации гидразина в воздухе рабочей зоны фотометрическим методом</v>
          </cell>
          <cell r="C571" t="str">
            <v>Иссл.</v>
          </cell>
          <cell r="D571"/>
          <cell r="E571"/>
          <cell r="F571">
            <v>220</v>
          </cell>
          <cell r="G571"/>
          <cell r="H571"/>
          <cell r="I571">
            <v>264</v>
          </cell>
        </row>
        <row r="572">
          <cell r="A572">
            <v>60000697</v>
          </cell>
          <cell r="B572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572" t="str">
            <v>Иссл.</v>
          </cell>
          <cell r="D572">
            <v>7846</v>
          </cell>
          <cell r="E572">
            <v>9415.1999999999989</v>
          </cell>
          <cell r="F572">
            <v>7846</v>
          </cell>
          <cell r="G572">
            <v>9415.1999999999989</v>
          </cell>
          <cell r="H572"/>
          <cell r="I572">
            <v>9415.1999999999989</v>
          </cell>
        </row>
        <row r="573">
          <cell r="A573">
            <v>60000698</v>
          </cell>
          <cell r="B573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573" t="str">
            <v>Иссл.</v>
          </cell>
          <cell r="D573">
            <v>6375</v>
          </cell>
          <cell r="E573">
            <v>7650</v>
          </cell>
          <cell r="F573">
            <v>6375</v>
          </cell>
          <cell r="G573">
            <v>7650</v>
          </cell>
          <cell r="H573"/>
          <cell r="I573">
            <v>7650</v>
          </cell>
        </row>
        <row r="574">
          <cell r="A574">
            <v>60000699</v>
          </cell>
          <cell r="B574" t="str">
            <v>Определение цианокобаламина (витамина В12) в слабоалкогольных напитках (от 3 до 6 проб включительно)</v>
          </cell>
          <cell r="C574" t="str">
            <v>Иссл.</v>
          </cell>
          <cell r="D574">
            <v>7846</v>
          </cell>
          <cell r="E574">
            <v>9415.1999999999989</v>
          </cell>
          <cell r="F574">
            <v>7846</v>
          </cell>
          <cell r="G574">
            <v>9415.1999999999989</v>
          </cell>
          <cell r="H574"/>
          <cell r="I574">
            <v>9415.1999999999989</v>
          </cell>
        </row>
        <row r="575">
          <cell r="A575">
            <v>60000700</v>
          </cell>
          <cell r="B575" t="str">
            <v>Определение цианокобаламина (витамина В12) в слабоалкогольных напитках (от 7 до 10 проб и более)</v>
          </cell>
          <cell r="C575" t="str">
            <v>Иссл.</v>
          </cell>
          <cell r="D575">
            <v>6375</v>
          </cell>
          <cell r="E575">
            <v>7650</v>
          </cell>
          <cell r="F575">
            <v>6375</v>
          </cell>
          <cell r="G575">
            <v>7650</v>
          </cell>
          <cell r="H575"/>
          <cell r="I575">
            <v>7650</v>
          </cell>
        </row>
        <row r="576">
          <cell r="A576">
            <v>60000701</v>
          </cell>
          <cell r="B576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3 до 6 проб включительно)</v>
          </cell>
          <cell r="C576" t="str">
            <v>Иссл.</v>
          </cell>
          <cell r="D576">
            <v>2800</v>
          </cell>
          <cell r="E576">
            <v>3360</v>
          </cell>
          <cell r="F576">
            <v>2800</v>
          </cell>
          <cell r="G576">
            <v>3360</v>
          </cell>
          <cell r="H576"/>
          <cell r="I576">
            <v>3360</v>
          </cell>
        </row>
        <row r="577">
          <cell r="A577">
            <v>60000702</v>
          </cell>
          <cell r="B577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7 до 10 проб и более)</v>
          </cell>
          <cell r="C577" t="str">
            <v>Иссл.</v>
          </cell>
          <cell r="D577">
            <v>2125</v>
          </cell>
          <cell r="E577">
            <v>2550</v>
          </cell>
          <cell r="F577">
            <v>2125</v>
          </cell>
          <cell r="G577">
            <v>2550</v>
          </cell>
          <cell r="H577"/>
          <cell r="I577">
            <v>2550</v>
          </cell>
        </row>
        <row r="578">
          <cell r="A578">
            <v>60000703</v>
          </cell>
          <cell r="B578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578" t="str">
            <v>Иссл.</v>
          </cell>
          <cell r="D578">
            <v>2985</v>
          </cell>
          <cell r="E578">
            <v>3582</v>
          </cell>
          <cell r="F578">
            <v>2985</v>
          </cell>
          <cell r="G578">
            <v>3582</v>
          </cell>
          <cell r="H578"/>
          <cell r="I578">
            <v>3582</v>
          </cell>
        </row>
        <row r="579">
          <cell r="A579">
            <v>60000704</v>
          </cell>
          <cell r="B579" t="str">
            <v>Определение Т-2 токсина в пищевых продук-тах (зерновые, зернобобовые культуры) мето-дом иммуноферментного анализа (от 7 до 10 проб и более)</v>
          </cell>
          <cell r="C579" t="str">
            <v>Иссл.</v>
          </cell>
          <cell r="D579">
            <v>2265</v>
          </cell>
          <cell r="E579">
            <v>2718</v>
          </cell>
          <cell r="F579">
            <v>2265</v>
          </cell>
          <cell r="G579">
            <v>2718</v>
          </cell>
          <cell r="H579"/>
          <cell r="I579">
            <v>2718</v>
          </cell>
        </row>
        <row r="580">
          <cell r="A580">
            <v>60000705</v>
          </cell>
          <cell r="B580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580" t="str">
            <v>Иссл.</v>
          </cell>
          <cell r="D580">
            <v>3000</v>
          </cell>
          <cell r="E580">
            <v>3600</v>
          </cell>
          <cell r="F580">
            <v>3000</v>
          </cell>
          <cell r="G580">
            <v>3600</v>
          </cell>
          <cell r="H580"/>
          <cell r="I580">
            <v>3600</v>
          </cell>
        </row>
        <row r="581">
          <cell r="A581">
            <v>60000706</v>
          </cell>
          <cell r="B581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581" t="str">
            <v>Иссл.</v>
          </cell>
          <cell r="D581">
            <v>2385</v>
          </cell>
          <cell r="E581">
            <v>2862</v>
          </cell>
          <cell r="F581">
            <v>2385</v>
          </cell>
          <cell r="G581">
            <v>2862</v>
          </cell>
          <cell r="H581"/>
          <cell r="I581">
            <v>2862</v>
          </cell>
        </row>
        <row r="582">
          <cell r="A582">
            <v>60000707</v>
          </cell>
          <cell r="B582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3 до 6 проб включительно)</v>
          </cell>
          <cell r="C582" t="str">
            <v>Иссл.</v>
          </cell>
          <cell r="D582">
            <v>3420</v>
          </cell>
          <cell r="E582">
            <v>4104</v>
          </cell>
          <cell r="F582">
            <v>3420</v>
          </cell>
          <cell r="G582">
            <v>4104</v>
          </cell>
          <cell r="H582"/>
          <cell r="I582">
            <v>4104</v>
          </cell>
        </row>
        <row r="583">
          <cell r="A583">
            <v>60000708</v>
          </cell>
          <cell r="B583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7 до 10 проб и более)</v>
          </cell>
          <cell r="C583" t="str">
            <v>Иссл.</v>
          </cell>
          <cell r="D583">
            <v>2630</v>
          </cell>
          <cell r="E583">
            <v>3156</v>
          </cell>
          <cell r="F583">
            <v>2630</v>
          </cell>
          <cell r="G583">
            <v>3156</v>
          </cell>
          <cell r="H583"/>
          <cell r="I583">
            <v>3156</v>
          </cell>
        </row>
        <row r="584">
          <cell r="A584">
            <v>60000709</v>
          </cell>
          <cell r="B584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3 до 6 проб включительно)</v>
          </cell>
          <cell r="C584" t="str">
            <v>Иссл.</v>
          </cell>
          <cell r="D584">
            <v>3015</v>
          </cell>
          <cell r="E584">
            <v>3618</v>
          </cell>
          <cell r="F584">
            <v>3015</v>
          </cell>
          <cell r="G584">
            <v>3618</v>
          </cell>
          <cell r="H584"/>
          <cell r="I584">
            <v>3618</v>
          </cell>
        </row>
        <row r="585">
          <cell r="A585">
            <v>60000710</v>
          </cell>
          <cell r="B585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7 до 10 проб и более)</v>
          </cell>
          <cell r="C585" t="str">
            <v>Иссл.</v>
          </cell>
          <cell r="D585">
            <v>2375</v>
          </cell>
          <cell r="E585">
            <v>2850</v>
          </cell>
          <cell r="F585">
            <v>2375</v>
          </cell>
          <cell r="G585">
            <v>2850</v>
          </cell>
          <cell r="H585"/>
          <cell r="I585">
            <v>2850</v>
          </cell>
        </row>
        <row r="586">
          <cell r="A586">
            <v>60000711</v>
          </cell>
          <cell r="B586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3 до 6 проб включительно)</v>
          </cell>
          <cell r="C586" t="str">
            <v>Иссл.</v>
          </cell>
          <cell r="D586">
            <v>3405</v>
          </cell>
          <cell r="E586">
            <v>4086</v>
          </cell>
          <cell r="F586">
            <v>3405</v>
          </cell>
          <cell r="G586">
            <v>4086</v>
          </cell>
          <cell r="H586"/>
          <cell r="I586">
            <v>4086</v>
          </cell>
        </row>
        <row r="587">
          <cell r="A587">
            <v>60000712</v>
          </cell>
          <cell r="B587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7 до 10 проб и более)</v>
          </cell>
          <cell r="C587" t="str">
            <v>Иссл.</v>
          </cell>
          <cell r="D587">
            <v>2620</v>
          </cell>
          <cell r="E587">
            <v>3144</v>
          </cell>
          <cell r="F587">
            <v>2620</v>
          </cell>
          <cell r="G587">
            <v>3144</v>
          </cell>
          <cell r="H587"/>
          <cell r="I587">
            <v>3144</v>
          </cell>
        </row>
        <row r="588">
          <cell r="A588">
            <v>60000713</v>
          </cell>
          <cell r="B588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3 до 6 проб вклю-чительно)</v>
          </cell>
          <cell r="C588" t="str">
            <v>Иссл.</v>
          </cell>
          <cell r="D588">
            <v>3250</v>
          </cell>
          <cell r="E588">
            <v>3900</v>
          </cell>
          <cell r="F588">
            <v>3250</v>
          </cell>
          <cell r="G588">
            <v>3900</v>
          </cell>
          <cell r="H588"/>
          <cell r="I588">
            <v>3900</v>
          </cell>
        </row>
        <row r="589">
          <cell r="A589">
            <v>60000714</v>
          </cell>
          <cell r="B589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7 до 10 проб и бо-лее)</v>
          </cell>
          <cell r="C589" t="str">
            <v>Иссл.</v>
          </cell>
          <cell r="D589">
            <v>2575</v>
          </cell>
          <cell r="E589">
            <v>3090</v>
          </cell>
          <cell r="F589">
            <v>2575</v>
          </cell>
          <cell r="G589">
            <v>3090</v>
          </cell>
          <cell r="H589"/>
          <cell r="I589">
            <v>3090</v>
          </cell>
        </row>
        <row r="590">
          <cell r="A590">
            <v>60000715</v>
          </cell>
          <cell r="B590" t="str">
            <v>Определение антибиотиков группы пени-циллинов в пищевых продуктах (молоко, мо-лочные, продукты, мясо) методом иммуно-ферментного анализа (от 3 до 6 проб включи-тельно)</v>
          </cell>
          <cell r="C590" t="str">
            <v>Иссл.</v>
          </cell>
          <cell r="D590">
            <v>3335</v>
          </cell>
          <cell r="E590">
            <v>4002</v>
          </cell>
          <cell r="F590">
            <v>3335</v>
          </cell>
          <cell r="G590">
            <v>4002</v>
          </cell>
          <cell r="H590"/>
          <cell r="I590">
            <v>4002</v>
          </cell>
        </row>
        <row r="591">
          <cell r="A591">
            <v>60000716</v>
          </cell>
          <cell r="B59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591" t="str">
            <v>Иссл.</v>
          </cell>
          <cell r="D591">
            <v>2565</v>
          </cell>
          <cell r="E591">
            <v>3078</v>
          </cell>
          <cell r="F591">
            <v>2565</v>
          </cell>
          <cell r="G591">
            <v>3078</v>
          </cell>
          <cell r="H591"/>
          <cell r="I591">
            <v>3078</v>
          </cell>
        </row>
        <row r="592">
          <cell r="A592">
            <v>60000717</v>
          </cell>
          <cell r="B592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592" t="str">
            <v>Иссл.</v>
          </cell>
          <cell r="D592">
            <v>3160</v>
          </cell>
          <cell r="E592">
            <v>3792</v>
          </cell>
          <cell r="F592">
            <v>3160</v>
          </cell>
          <cell r="G592">
            <v>3792</v>
          </cell>
          <cell r="H592"/>
          <cell r="I592">
            <v>3792</v>
          </cell>
        </row>
        <row r="593">
          <cell r="A593">
            <v>60000718</v>
          </cell>
          <cell r="B593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7 до 10 проб и более)</v>
          </cell>
          <cell r="C593" t="str">
            <v>Иссл.</v>
          </cell>
          <cell r="D593">
            <v>2475</v>
          </cell>
          <cell r="E593">
            <v>2970</v>
          </cell>
          <cell r="F593">
            <v>2475</v>
          </cell>
          <cell r="G593">
            <v>2970</v>
          </cell>
          <cell r="H593"/>
          <cell r="I593">
            <v>2970</v>
          </cell>
        </row>
        <row r="594">
          <cell r="A594" t="str">
            <v>Определение органолептических и химических показателей в питьевой воде</v>
          </cell>
          <cell r="B594"/>
          <cell r="C594"/>
          <cell r="D594"/>
          <cell r="E594"/>
          <cell r="F594"/>
          <cell r="G594"/>
          <cell r="H594"/>
          <cell r="I594"/>
        </row>
        <row r="595">
          <cell r="A595">
            <v>60000332</v>
          </cell>
          <cell r="B595" t="str">
            <v xml:space="preserve">Органолептические показатели питьевой воды: </v>
          </cell>
          <cell r="C595" t="str">
            <v>иссл.</v>
          </cell>
          <cell r="D595">
            <v>386.66666666666669</v>
          </cell>
          <cell r="E595">
            <v>464</v>
          </cell>
          <cell r="F595">
            <v>400</v>
          </cell>
          <cell r="G595">
            <v>482.56</v>
          </cell>
          <cell r="H595"/>
          <cell r="I595">
            <v>480</v>
          </cell>
        </row>
        <row r="596">
          <cell r="A596">
            <v>60000335</v>
          </cell>
          <cell r="B596" t="str">
            <v>Определение цветности питьевой воды и воды бассейна</v>
          </cell>
          <cell r="C596" t="str">
            <v>иссл.</v>
          </cell>
          <cell r="D596">
            <v>111.66666666666667</v>
          </cell>
          <cell r="E596">
            <v>134</v>
          </cell>
          <cell r="F596">
            <v>115</v>
          </cell>
          <cell r="G596">
            <v>139.36000000000001</v>
          </cell>
          <cell r="H596"/>
          <cell r="I596">
            <v>138</v>
          </cell>
        </row>
        <row r="597">
          <cell r="A597">
            <v>60000333</v>
          </cell>
          <cell r="B597" t="str">
            <v>Определение запаха  питьевой воды и воды бассейна при 20 град.</v>
          </cell>
          <cell r="C597" t="str">
            <v>иссл.</v>
          </cell>
          <cell r="D597">
            <v>30</v>
          </cell>
          <cell r="E597">
            <v>36</v>
          </cell>
          <cell r="F597">
            <v>30</v>
          </cell>
          <cell r="G597">
            <v>37.44</v>
          </cell>
          <cell r="H597"/>
          <cell r="I597">
            <v>36</v>
          </cell>
        </row>
        <row r="598">
          <cell r="A598">
            <v>60000334</v>
          </cell>
          <cell r="B598" t="str">
            <v>Определение запаха питьевой воды при 60 град.</v>
          </cell>
          <cell r="C598" t="str">
            <v>иссл.</v>
          </cell>
          <cell r="D598">
            <v>52.5</v>
          </cell>
          <cell r="E598">
            <v>63</v>
          </cell>
          <cell r="F598">
            <v>55</v>
          </cell>
          <cell r="G598">
            <v>65.52</v>
          </cell>
          <cell r="H598"/>
          <cell r="I598">
            <v>66</v>
          </cell>
        </row>
        <row r="599">
          <cell r="A599">
            <v>60000336</v>
          </cell>
          <cell r="B599" t="str">
            <v>Определение вкуса, привкуса питьевой воды</v>
          </cell>
          <cell r="C599" t="str">
            <v>иссл.</v>
          </cell>
          <cell r="D599">
            <v>25</v>
          </cell>
          <cell r="E599">
            <v>30</v>
          </cell>
          <cell r="F599">
            <v>25</v>
          </cell>
          <cell r="G599">
            <v>31.200000000000003</v>
          </cell>
          <cell r="H599"/>
          <cell r="I599">
            <v>30</v>
          </cell>
        </row>
        <row r="600">
          <cell r="A600">
            <v>60000337</v>
          </cell>
          <cell r="B600" t="str">
            <v>Определение мутности питьевой воды, воды бассейнов и поверхностных водоемов</v>
          </cell>
          <cell r="C600" t="str">
            <v>иссл.</v>
          </cell>
          <cell r="D600">
            <v>167.5</v>
          </cell>
          <cell r="E600">
            <v>201</v>
          </cell>
          <cell r="F600">
            <v>175</v>
          </cell>
          <cell r="G600">
            <v>209.04000000000002</v>
          </cell>
          <cell r="H600"/>
          <cell r="I600">
            <v>210</v>
          </cell>
        </row>
        <row r="601">
          <cell r="A601">
            <v>60001010</v>
          </cell>
          <cell r="B601" t="str">
            <v>Обобщенные показатели в питьевой воде:</v>
          </cell>
          <cell r="C601" t="str">
            <v>иссл.</v>
          </cell>
          <cell r="D601">
            <v>1877.5</v>
          </cell>
          <cell r="E601">
            <v>2253</v>
          </cell>
          <cell r="F601">
            <v>1950</v>
          </cell>
          <cell r="G601">
            <v>2343.12</v>
          </cell>
          <cell r="H601"/>
          <cell r="I601">
            <v>2340</v>
          </cell>
        </row>
        <row r="602">
          <cell r="A602">
            <v>60000375</v>
          </cell>
          <cell r="B602" t="str">
            <v>Определение водородного показателя питьевой воды и воды бассейнов</v>
          </cell>
          <cell r="C602" t="str">
            <v>иссл.</v>
          </cell>
          <cell r="D602">
            <v>129.16666666666669</v>
          </cell>
          <cell r="E602">
            <v>155</v>
          </cell>
          <cell r="F602">
            <v>135</v>
          </cell>
          <cell r="G602">
            <v>161.20000000000002</v>
          </cell>
          <cell r="H602"/>
          <cell r="I602">
            <v>162</v>
          </cell>
        </row>
        <row r="603">
          <cell r="A603">
            <v>60000376</v>
          </cell>
          <cell r="B603" t="str">
            <v>Определение перманганатной окисляемости  питьевой воды</v>
          </cell>
          <cell r="C603" t="str">
            <v>иссл.</v>
          </cell>
          <cell r="D603">
            <v>120</v>
          </cell>
          <cell r="E603">
            <v>144</v>
          </cell>
          <cell r="F603">
            <v>125</v>
          </cell>
          <cell r="G603">
            <v>149.76</v>
          </cell>
          <cell r="H603"/>
          <cell r="I603">
            <v>150</v>
          </cell>
        </row>
        <row r="604">
          <cell r="A604">
            <v>60000377</v>
          </cell>
          <cell r="B604" t="str">
            <v>Определение жесткости питьевой воды</v>
          </cell>
          <cell r="C604" t="str">
            <v>иссл.</v>
          </cell>
          <cell r="D604">
            <v>68.333333333333343</v>
          </cell>
          <cell r="E604">
            <v>82</v>
          </cell>
          <cell r="F604">
            <v>70</v>
          </cell>
          <cell r="G604">
            <v>85.28</v>
          </cell>
          <cell r="H604"/>
          <cell r="I604">
            <v>84</v>
          </cell>
        </row>
        <row r="605">
          <cell r="A605">
            <v>60001011</v>
          </cell>
          <cell r="B605" t="str">
            <v>Определение сухого остатка в питьевой воде (общая минерализация)</v>
          </cell>
          <cell r="C605" t="str">
            <v>иссл.</v>
          </cell>
          <cell r="D605">
            <v>247.5</v>
          </cell>
          <cell r="E605">
            <v>297</v>
          </cell>
          <cell r="F605">
            <v>255</v>
          </cell>
          <cell r="G605">
            <v>308.88</v>
          </cell>
          <cell r="H605"/>
          <cell r="I605">
            <v>306</v>
          </cell>
        </row>
        <row r="606">
          <cell r="A606">
            <v>60000379</v>
          </cell>
          <cell r="B606" t="str">
            <v>Определение нефтепродуктов в питьевой воде</v>
          </cell>
          <cell r="C606" t="str">
            <v>иссл.</v>
          </cell>
          <cell r="D606">
            <v>460</v>
          </cell>
          <cell r="E606">
            <v>552</v>
          </cell>
          <cell r="F606">
            <v>475</v>
          </cell>
          <cell r="G606">
            <v>574.08000000000004</v>
          </cell>
          <cell r="H606"/>
          <cell r="I606">
            <v>570</v>
          </cell>
        </row>
        <row r="607">
          <cell r="A607">
            <v>60000380</v>
          </cell>
          <cell r="B607" t="str">
            <v>Определение фенольного индекса в питьевой воде</v>
          </cell>
          <cell r="C607" t="str">
            <v>иссл.</v>
          </cell>
          <cell r="D607">
            <v>532.5</v>
          </cell>
          <cell r="E607">
            <v>639</v>
          </cell>
          <cell r="F607">
            <v>555</v>
          </cell>
          <cell r="G607">
            <v>664.56000000000006</v>
          </cell>
          <cell r="H607"/>
          <cell r="I607">
            <v>666</v>
          </cell>
        </row>
        <row r="608">
          <cell r="A608">
            <v>60000381</v>
          </cell>
          <cell r="B608" t="str">
            <v>Определение поверхностно-активных веществ в питьевой воде</v>
          </cell>
          <cell r="C608" t="str">
            <v>иссл.</v>
          </cell>
          <cell r="D608">
            <v>320</v>
          </cell>
          <cell r="E608">
            <v>384</v>
          </cell>
          <cell r="F608">
            <v>335</v>
          </cell>
          <cell r="G608">
            <v>399.36</v>
          </cell>
          <cell r="H608"/>
          <cell r="I608">
            <v>402</v>
          </cell>
        </row>
        <row r="609">
          <cell r="A609">
            <v>60001012</v>
          </cell>
          <cell r="B609" t="str">
            <v>Неорганические и органические вещества в питьевой воде:</v>
          </cell>
          <cell r="C609" t="str">
            <v>иссл.</v>
          </cell>
          <cell r="D609">
            <v>8200</v>
          </cell>
          <cell r="E609">
            <v>9840</v>
          </cell>
          <cell r="F609">
            <v>8592</v>
          </cell>
          <cell r="G609">
            <v>10233.6</v>
          </cell>
          <cell r="H609"/>
          <cell r="I609">
            <v>10310.4</v>
          </cell>
        </row>
        <row r="610">
          <cell r="A610">
            <v>60000416</v>
          </cell>
          <cell r="B610" t="str">
            <v>Определение алюминия в питьевой воде</v>
          </cell>
          <cell r="C610" t="str">
            <v>иссл.</v>
          </cell>
          <cell r="D610">
            <v>385</v>
          </cell>
          <cell r="E610">
            <v>462</v>
          </cell>
          <cell r="F610">
            <v>400</v>
          </cell>
          <cell r="G610">
            <v>480.48</v>
          </cell>
          <cell r="H610"/>
          <cell r="I610">
            <v>480</v>
          </cell>
        </row>
        <row r="611">
          <cell r="A611">
            <v>60000396</v>
          </cell>
          <cell r="B611" t="str">
            <v>Определение бора в питьевой воде</v>
          </cell>
          <cell r="C611" t="str">
            <v>иссл.</v>
          </cell>
          <cell r="D611">
            <v>426.66666666666669</v>
          </cell>
          <cell r="E611">
            <v>512</v>
          </cell>
          <cell r="F611">
            <v>442</v>
          </cell>
          <cell r="G611">
            <v>532.48</v>
          </cell>
          <cell r="H611"/>
          <cell r="I611">
            <v>530.4</v>
          </cell>
        </row>
        <row r="612">
          <cell r="A612">
            <v>60000397</v>
          </cell>
          <cell r="B612" t="str">
            <v>Определение бериллия в питьевой воде</v>
          </cell>
          <cell r="C612" t="str">
            <v>иссл.</v>
          </cell>
          <cell r="D612">
            <v>1240</v>
          </cell>
          <cell r="E612">
            <v>1488</v>
          </cell>
          <cell r="F612">
            <v>1290</v>
          </cell>
          <cell r="G612">
            <v>1547.52</v>
          </cell>
          <cell r="H612"/>
          <cell r="I612">
            <v>1548</v>
          </cell>
        </row>
        <row r="613">
          <cell r="A613">
            <v>60000385</v>
          </cell>
          <cell r="B613" t="str">
            <v>Определение железа в питьевой воде и воде бассейнов</v>
          </cell>
          <cell r="C613" t="str">
            <v>иссл.</v>
          </cell>
          <cell r="D613">
            <v>215.83333333333334</v>
          </cell>
          <cell r="E613">
            <v>259</v>
          </cell>
          <cell r="F613">
            <v>225</v>
          </cell>
          <cell r="G613">
            <v>269.36</v>
          </cell>
          <cell r="H613"/>
          <cell r="I613">
            <v>270</v>
          </cell>
        </row>
        <row r="614">
          <cell r="A614">
            <v>60000400</v>
          </cell>
          <cell r="B614" t="str">
            <v>Определение марганца в питьевой воде</v>
          </cell>
          <cell r="C614" t="str">
            <v>иссл.</v>
          </cell>
          <cell r="D614">
            <v>370</v>
          </cell>
          <cell r="E614">
            <v>444</v>
          </cell>
          <cell r="F614">
            <v>385</v>
          </cell>
          <cell r="G614">
            <v>461.76</v>
          </cell>
          <cell r="H614"/>
          <cell r="I614">
            <v>462</v>
          </cell>
        </row>
        <row r="615">
          <cell r="A615">
            <v>60000392</v>
          </cell>
          <cell r="B615" t="str">
            <v>Определение молибдена в питьевой воде</v>
          </cell>
          <cell r="C615" t="str">
            <v>иссл.</v>
          </cell>
          <cell r="D615">
            <v>360.83333333333337</v>
          </cell>
          <cell r="E615">
            <v>433</v>
          </cell>
          <cell r="F615">
            <v>375</v>
          </cell>
          <cell r="G615">
            <v>450.32</v>
          </cell>
          <cell r="H615"/>
          <cell r="I615">
            <v>450</v>
          </cell>
        </row>
        <row r="616">
          <cell r="A616">
            <v>60000394</v>
          </cell>
          <cell r="B616" t="str">
            <v>Определение мышьяка в питьевой воде</v>
          </cell>
          <cell r="C616" t="str">
            <v>иссл.</v>
          </cell>
          <cell r="D616">
            <v>410</v>
          </cell>
          <cell r="E616">
            <v>492</v>
          </cell>
          <cell r="F616">
            <v>425</v>
          </cell>
          <cell r="G616">
            <v>511.68</v>
          </cell>
          <cell r="H616"/>
          <cell r="I616">
            <v>510</v>
          </cell>
        </row>
        <row r="617">
          <cell r="A617">
            <v>60000388</v>
          </cell>
          <cell r="B617" t="str">
            <v>Определение нитратов в питьевой воде</v>
          </cell>
          <cell r="C617" t="str">
            <v>иссл.</v>
          </cell>
          <cell r="D617">
            <v>410</v>
          </cell>
          <cell r="E617">
            <v>492</v>
          </cell>
          <cell r="F617">
            <v>425</v>
          </cell>
          <cell r="G617">
            <v>511.68</v>
          </cell>
          <cell r="H617"/>
          <cell r="I617">
            <v>510</v>
          </cell>
        </row>
        <row r="618">
          <cell r="A618">
            <v>60000356</v>
          </cell>
          <cell r="B618" t="str">
            <v>Определение ртути в питьевой воде</v>
          </cell>
          <cell r="C618" t="str">
            <v>иссл.</v>
          </cell>
          <cell r="D618">
            <v>412.5</v>
          </cell>
          <cell r="E618">
            <v>495</v>
          </cell>
          <cell r="F618">
            <v>430</v>
          </cell>
          <cell r="G618">
            <v>514.80000000000007</v>
          </cell>
          <cell r="H618"/>
          <cell r="I618">
            <v>516</v>
          </cell>
        </row>
        <row r="619">
          <cell r="A619">
            <v>60000398</v>
          </cell>
          <cell r="B619" t="str">
            <v>Определение селена в минеральной и питьевой воде</v>
          </cell>
          <cell r="C619" t="str">
            <v>иссл.</v>
          </cell>
          <cell r="D619">
            <v>765.83333333333337</v>
          </cell>
          <cell r="E619">
            <v>919</v>
          </cell>
          <cell r="F619">
            <v>795</v>
          </cell>
          <cell r="G619">
            <v>955.76</v>
          </cell>
          <cell r="H619"/>
          <cell r="I619">
            <v>954</v>
          </cell>
        </row>
        <row r="620">
          <cell r="A620">
            <v>60000366</v>
          </cell>
          <cell r="B620" t="str">
            <v>Определение стронция в минеральной и питьевой воде</v>
          </cell>
          <cell r="C620" t="str">
            <v>иссл.</v>
          </cell>
          <cell r="D620">
            <v>370</v>
          </cell>
          <cell r="E620">
            <v>444</v>
          </cell>
          <cell r="F620">
            <v>385</v>
          </cell>
          <cell r="G620">
            <v>461.76</v>
          </cell>
          <cell r="H620"/>
          <cell r="I620">
            <v>462</v>
          </cell>
        </row>
        <row r="621">
          <cell r="A621">
            <v>60000389</v>
          </cell>
          <cell r="B621" t="str">
            <v>Определение хлоридов в питьевой воде и воде бассейна</v>
          </cell>
          <cell r="C621" t="str">
            <v>иссл.</v>
          </cell>
          <cell r="D621">
            <v>220.83333333333334</v>
          </cell>
          <cell r="E621">
            <v>265</v>
          </cell>
          <cell r="F621">
            <v>230</v>
          </cell>
          <cell r="G621">
            <v>275.60000000000002</v>
          </cell>
          <cell r="H621"/>
          <cell r="I621">
            <v>276</v>
          </cell>
        </row>
        <row r="622">
          <cell r="A622">
            <v>60000390</v>
          </cell>
          <cell r="B622" t="str">
            <v>Определение сульфатов в питьевой воде</v>
          </cell>
          <cell r="C622" t="str">
            <v>иссл.</v>
          </cell>
          <cell r="D622">
            <v>232.5</v>
          </cell>
          <cell r="E622">
            <v>279</v>
          </cell>
          <cell r="F622">
            <v>240</v>
          </cell>
          <cell r="G622">
            <v>290.16000000000003</v>
          </cell>
          <cell r="H622"/>
          <cell r="I622">
            <v>288</v>
          </cell>
        </row>
        <row r="623">
          <cell r="A623">
            <v>60000384</v>
          </cell>
          <cell r="B623" t="str">
            <v>Определение фтора в водах</v>
          </cell>
          <cell r="C623" t="str">
            <v>иссл.</v>
          </cell>
          <cell r="D623">
            <v>399.16666666666669</v>
          </cell>
          <cell r="E623">
            <v>479</v>
          </cell>
          <cell r="F623">
            <v>415</v>
          </cell>
          <cell r="G623">
            <v>498.16</v>
          </cell>
          <cell r="H623"/>
          <cell r="I623">
            <v>498</v>
          </cell>
        </row>
        <row r="624">
          <cell r="A624">
            <v>60000395</v>
          </cell>
          <cell r="B624" t="str">
            <v>Определение хрома (+6) в питьевой воде</v>
          </cell>
          <cell r="C624" t="str">
            <v>иссл.</v>
          </cell>
          <cell r="D624">
            <v>313.33333333333337</v>
          </cell>
          <cell r="E624">
            <v>376</v>
          </cell>
          <cell r="F624">
            <v>325</v>
          </cell>
          <cell r="G624">
            <v>391.04</v>
          </cell>
          <cell r="H624"/>
          <cell r="I624">
            <v>390</v>
          </cell>
        </row>
        <row r="625">
          <cell r="A625">
            <v>60000411</v>
          </cell>
          <cell r="B625" t="str">
            <v>Определение хрома (Ш) и общего хрома в питьевой и минеральных водах</v>
          </cell>
          <cell r="C625" t="str">
            <v>иссл.</v>
          </cell>
          <cell r="D625"/>
          <cell r="E625"/>
          <cell r="F625">
            <v>245</v>
          </cell>
          <cell r="G625"/>
          <cell r="H625"/>
          <cell r="I625">
            <v>294</v>
          </cell>
        </row>
        <row r="626">
          <cell r="A626">
            <v>60000368</v>
          </cell>
          <cell r="B626" t="str">
            <v xml:space="preserve">Определение меди, цинка, свинца, кадмия в питьевой воде </v>
          </cell>
          <cell r="C626" t="str">
            <v>иссл.</v>
          </cell>
          <cell r="D626">
            <v>713.33333333333337</v>
          </cell>
          <cell r="E626">
            <v>856</v>
          </cell>
          <cell r="F626">
            <v>740</v>
          </cell>
          <cell r="G626">
            <v>890.24</v>
          </cell>
          <cell r="H626"/>
          <cell r="I626">
            <v>888</v>
          </cell>
        </row>
        <row r="627">
          <cell r="A627">
            <v>60000369</v>
          </cell>
          <cell r="B627" t="str">
            <v>Определение никеля в питьевой воде атомно-абсорбционным методом</v>
          </cell>
          <cell r="C627" t="str">
            <v>иссл.</v>
          </cell>
          <cell r="D627">
            <v>356.66666666666669</v>
          </cell>
          <cell r="E627">
            <v>428</v>
          </cell>
          <cell r="F627">
            <v>370</v>
          </cell>
          <cell r="G627">
            <v>445.12</v>
          </cell>
          <cell r="H627"/>
          <cell r="I627">
            <v>444</v>
          </cell>
        </row>
        <row r="628">
          <cell r="A628">
            <v>60000370</v>
          </cell>
          <cell r="B628" t="str">
            <v>Определение кобальта в питьевой воде атомно-абсорбционным методом</v>
          </cell>
          <cell r="C628" t="str">
            <v>иссл.</v>
          </cell>
          <cell r="D628">
            <v>350</v>
          </cell>
          <cell r="E628">
            <v>420</v>
          </cell>
          <cell r="F628">
            <v>365</v>
          </cell>
          <cell r="G628">
            <v>436.8</v>
          </cell>
          <cell r="H628"/>
          <cell r="I628">
            <v>438</v>
          </cell>
        </row>
        <row r="629">
          <cell r="A629">
            <v>60000386</v>
          </cell>
          <cell r="B629" t="str">
            <v>Определение аммиака в питьевой воде</v>
          </cell>
          <cell r="C629" t="str">
            <v>иссл.</v>
          </cell>
          <cell r="D629">
            <v>135.83333333333334</v>
          </cell>
          <cell r="E629">
            <v>163</v>
          </cell>
          <cell r="F629">
            <v>140</v>
          </cell>
          <cell r="G629">
            <v>169.52</v>
          </cell>
          <cell r="H629"/>
          <cell r="I629">
            <v>168</v>
          </cell>
        </row>
        <row r="630">
          <cell r="A630">
            <v>60000387</v>
          </cell>
          <cell r="B630" t="str">
            <v>Определение нитритов в питьевой воде</v>
          </cell>
          <cell r="C630" t="str">
            <v>иссл.</v>
          </cell>
          <cell r="D630">
            <v>185</v>
          </cell>
          <cell r="E630">
            <v>222</v>
          </cell>
          <cell r="F630">
            <v>190</v>
          </cell>
          <cell r="G630">
            <v>230.88</v>
          </cell>
          <cell r="H630"/>
          <cell r="I630">
            <v>228</v>
          </cell>
        </row>
        <row r="631">
          <cell r="A631">
            <v>60000662</v>
          </cell>
          <cell r="B631" t="str">
            <v>Определение кремния (силикатов) в водах</v>
          </cell>
          <cell r="C631" t="str">
            <v>иссл.</v>
          </cell>
          <cell r="D631">
            <v>340</v>
          </cell>
          <cell r="E631">
            <v>408</v>
          </cell>
          <cell r="F631">
            <v>350</v>
          </cell>
          <cell r="G631">
            <v>424.32</v>
          </cell>
          <cell r="H631"/>
          <cell r="I631">
            <v>420</v>
          </cell>
        </row>
        <row r="632">
          <cell r="A632">
            <v>60000669</v>
          </cell>
          <cell r="B632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632" t="str">
            <v>иссл.</v>
          </cell>
          <cell r="D632">
            <v>1227.5</v>
          </cell>
          <cell r="E632">
            <v>1473</v>
          </cell>
          <cell r="F632">
            <v>1275</v>
          </cell>
          <cell r="G632">
            <v>1531.92</v>
          </cell>
          <cell r="H632"/>
          <cell r="I632">
            <v>1530</v>
          </cell>
        </row>
        <row r="633">
          <cell r="A633">
            <v>60000421</v>
          </cell>
          <cell r="B633" t="str">
            <v>Определение бария в минеральной и питьевой воде</v>
          </cell>
          <cell r="C633" t="str">
            <v>иссл.</v>
          </cell>
          <cell r="D633">
            <v>1227.5</v>
          </cell>
          <cell r="E633">
            <v>1473</v>
          </cell>
          <cell r="F633">
            <v>1275</v>
          </cell>
          <cell r="G633">
            <v>1531.92</v>
          </cell>
          <cell r="H633"/>
          <cell r="I633">
            <v>1530</v>
          </cell>
        </row>
        <row r="634">
          <cell r="A634">
            <v>60000383</v>
          </cell>
          <cell r="B634" t="str">
            <v>Определение щелочности питьевой воды</v>
          </cell>
          <cell r="C634" t="str">
            <v>иссл.</v>
          </cell>
          <cell r="D634">
            <v>112.5</v>
          </cell>
          <cell r="E634">
            <v>135</v>
          </cell>
          <cell r="F634">
            <v>115</v>
          </cell>
          <cell r="G634">
            <v>140.4</v>
          </cell>
          <cell r="H634"/>
          <cell r="I634">
            <v>138</v>
          </cell>
        </row>
        <row r="635">
          <cell r="A635">
            <v>60000393</v>
          </cell>
          <cell r="B635" t="str">
            <v>Определение цианидов в питьевой, минеральной и природной воде</v>
          </cell>
          <cell r="C635" t="str">
            <v>иссл.</v>
          </cell>
          <cell r="D635">
            <v>370</v>
          </cell>
          <cell r="E635">
            <v>444</v>
          </cell>
          <cell r="F635">
            <v>385</v>
          </cell>
          <cell r="G635">
            <v>461.76</v>
          </cell>
          <cell r="H635"/>
          <cell r="I635">
            <v>462</v>
          </cell>
        </row>
        <row r="636">
          <cell r="A636">
            <v>60000406</v>
          </cell>
          <cell r="B636" t="str">
            <v>Определение БПК-5 в питьевой воде</v>
          </cell>
          <cell r="C636" t="str">
            <v>иссл.</v>
          </cell>
          <cell r="D636">
            <v>279.16666666666669</v>
          </cell>
          <cell r="E636">
            <v>335</v>
          </cell>
          <cell r="F636">
            <v>290</v>
          </cell>
          <cell r="G636">
            <v>348.40000000000003</v>
          </cell>
          <cell r="H636"/>
          <cell r="I636">
            <v>348</v>
          </cell>
        </row>
        <row r="637">
          <cell r="A637">
            <v>60000407</v>
          </cell>
          <cell r="B637" t="str">
            <v>Определение растворённого кислорода в питьевой воде</v>
          </cell>
          <cell r="C637" t="str">
            <v>иссл.</v>
          </cell>
          <cell r="D637">
            <v>209.16666666666669</v>
          </cell>
          <cell r="E637">
            <v>251</v>
          </cell>
          <cell r="F637">
            <v>215</v>
          </cell>
          <cell r="G637">
            <v>261.04000000000002</v>
          </cell>
          <cell r="H637"/>
          <cell r="I637">
            <v>258</v>
          </cell>
        </row>
        <row r="638">
          <cell r="A638">
            <v>60000409</v>
          </cell>
          <cell r="B638" t="str">
            <v>Определение полифосфатов, фосфатов, фосфора общего в воде</v>
          </cell>
          <cell r="C638" t="str">
            <v>иссл.</v>
          </cell>
          <cell r="D638">
            <v>431.66666666666669</v>
          </cell>
          <cell r="E638">
            <v>518</v>
          </cell>
          <cell r="F638">
            <v>445</v>
          </cell>
          <cell r="G638">
            <v>538.72</v>
          </cell>
          <cell r="H638"/>
          <cell r="I638">
            <v>534</v>
          </cell>
        </row>
        <row r="639">
          <cell r="A639">
            <v>60000410</v>
          </cell>
          <cell r="B639" t="str">
            <v>Определение остаточного свободного  активного хлора в питьевой воде и воде бассейна</v>
          </cell>
          <cell r="C639" t="str">
            <v>иссл.</v>
          </cell>
          <cell r="D639">
            <v>160.83333333333334</v>
          </cell>
          <cell r="E639">
            <v>193</v>
          </cell>
          <cell r="F639">
            <v>165</v>
          </cell>
          <cell r="G639">
            <v>200.72</v>
          </cell>
          <cell r="H639"/>
          <cell r="I639">
            <v>198</v>
          </cell>
        </row>
        <row r="640">
          <cell r="A640">
            <v>60000412</v>
          </cell>
          <cell r="B640" t="str">
            <v>Определение  кальция в питьевой воде</v>
          </cell>
          <cell r="C640" t="str">
            <v>иссл.</v>
          </cell>
          <cell r="D640">
            <v>118.33333333333334</v>
          </cell>
          <cell r="E640">
            <v>142</v>
          </cell>
          <cell r="F640">
            <v>125</v>
          </cell>
          <cell r="G640">
            <v>147.68</v>
          </cell>
          <cell r="H640"/>
          <cell r="I640">
            <v>150</v>
          </cell>
        </row>
        <row r="641">
          <cell r="A641">
            <v>60000413</v>
          </cell>
          <cell r="B641" t="str">
            <v>Определение магния в питьевой воде</v>
          </cell>
          <cell r="C641" t="str">
            <v>иссл.</v>
          </cell>
          <cell r="D641">
            <v>69.166666666666671</v>
          </cell>
          <cell r="E641">
            <v>83</v>
          </cell>
          <cell r="F641">
            <v>70</v>
          </cell>
          <cell r="G641">
            <v>86.320000000000007</v>
          </cell>
          <cell r="H641"/>
          <cell r="I641">
            <v>84</v>
          </cell>
        </row>
        <row r="642">
          <cell r="A642">
            <v>60000414</v>
          </cell>
          <cell r="B642" t="str">
            <v>Определение суммы калия и натрия в питьевой воде</v>
          </cell>
          <cell r="C642" t="str">
            <v>иссл.</v>
          </cell>
          <cell r="D642">
            <v>39.166666666666671</v>
          </cell>
          <cell r="E642">
            <v>47</v>
          </cell>
          <cell r="F642">
            <v>40</v>
          </cell>
          <cell r="G642">
            <v>48.88</v>
          </cell>
          <cell r="H642"/>
          <cell r="I642">
            <v>48</v>
          </cell>
        </row>
        <row r="643">
          <cell r="A643">
            <v>60000415</v>
          </cell>
          <cell r="B643" t="str">
            <v>Определение суммы солевого остатка в питьевой воде</v>
          </cell>
          <cell r="C643" t="str">
            <v>иссл.</v>
          </cell>
          <cell r="D643">
            <v>56.666666666666671</v>
          </cell>
          <cell r="E643">
            <v>68</v>
          </cell>
          <cell r="F643">
            <v>60</v>
          </cell>
          <cell r="G643">
            <v>70.72</v>
          </cell>
          <cell r="H643"/>
          <cell r="I643">
            <v>72</v>
          </cell>
        </row>
        <row r="644">
          <cell r="A644">
            <v>60000417</v>
          </cell>
          <cell r="B644" t="str">
            <v>Определение электропроводности в дистиллированной воде</v>
          </cell>
          <cell r="C644" t="str">
            <v>иссл.</v>
          </cell>
          <cell r="D644">
            <v>176.66666666666669</v>
          </cell>
          <cell r="E644">
            <v>212</v>
          </cell>
          <cell r="F644">
            <v>180</v>
          </cell>
          <cell r="G644">
            <v>220.48000000000002</v>
          </cell>
          <cell r="H644"/>
          <cell r="I644">
            <v>216</v>
          </cell>
        </row>
        <row r="645">
          <cell r="A645">
            <v>60000418</v>
          </cell>
          <cell r="B645" t="str">
            <v>Определение йода в минеральной и питьевой воде</v>
          </cell>
          <cell r="C645" t="str">
            <v>иссл.</v>
          </cell>
          <cell r="D645">
            <v>981.66666666666674</v>
          </cell>
          <cell r="E645">
            <v>1178</v>
          </cell>
          <cell r="F645">
            <v>1020</v>
          </cell>
          <cell r="G645">
            <v>1225.1200000000001</v>
          </cell>
          <cell r="H645"/>
          <cell r="I645">
            <v>1224</v>
          </cell>
        </row>
        <row r="646">
          <cell r="A646">
            <v>60001017</v>
          </cell>
          <cell r="B646" t="str">
            <v>Определение остаточного количества флокулянта ВПК 402 в питьевой воде</v>
          </cell>
          <cell r="C646" t="str">
            <v>иссл.</v>
          </cell>
          <cell r="D646">
            <v>223.33333333333334</v>
          </cell>
          <cell r="E646">
            <v>268</v>
          </cell>
          <cell r="F646">
            <v>230</v>
          </cell>
          <cell r="G646">
            <v>278.72000000000003</v>
          </cell>
          <cell r="H646"/>
          <cell r="I646">
            <v>276</v>
          </cell>
        </row>
        <row r="647">
          <cell r="A647">
            <v>60000778</v>
          </cell>
          <cell r="B647" t="str">
            <v>Определение сурьмы в водах (ААС методом)</v>
          </cell>
          <cell r="C647" t="str">
            <v>иссл.</v>
          </cell>
          <cell r="D647">
            <v>562.5</v>
          </cell>
          <cell r="E647">
            <v>675</v>
          </cell>
          <cell r="F647">
            <v>585</v>
          </cell>
          <cell r="G647">
            <v>702</v>
          </cell>
          <cell r="H647"/>
          <cell r="I647">
            <v>702</v>
          </cell>
        </row>
        <row r="648">
          <cell r="A648">
            <v>60000779</v>
          </cell>
          <cell r="B648" t="str">
            <v>Определение висмута в водах (ААС методом)</v>
          </cell>
          <cell r="C648" t="str">
            <v>иссл.</v>
          </cell>
          <cell r="D648">
            <v>562.5</v>
          </cell>
          <cell r="E648">
            <v>675</v>
          </cell>
          <cell r="F648">
            <v>585</v>
          </cell>
          <cell r="G648">
            <v>702</v>
          </cell>
          <cell r="H648"/>
          <cell r="I648">
            <v>702</v>
          </cell>
        </row>
        <row r="649">
          <cell r="A649">
            <v>60000780</v>
          </cell>
          <cell r="B649" t="str">
            <v>Определение ванадия в водах (ААС методом)</v>
          </cell>
          <cell r="C649" t="str">
            <v>иссл.</v>
          </cell>
          <cell r="D649">
            <v>562.5</v>
          </cell>
          <cell r="E649">
            <v>675</v>
          </cell>
          <cell r="F649">
            <v>585</v>
          </cell>
          <cell r="G649">
            <v>702</v>
          </cell>
          <cell r="H649"/>
          <cell r="I649">
            <v>702</v>
          </cell>
        </row>
        <row r="650">
          <cell r="A650">
            <v>60000781</v>
          </cell>
          <cell r="B650" t="str">
            <v>Определение калия в  воде (ААС методом)</v>
          </cell>
          <cell r="C650" t="str">
            <v>иссл.</v>
          </cell>
          <cell r="D650">
            <v>496.66666666666669</v>
          </cell>
          <cell r="E650">
            <v>596</v>
          </cell>
          <cell r="F650">
            <v>515</v>
          </cell>
          <cell r="G650">
            <v>619.84</v>
          </cell>
          <cell r="H650"/>
          <cell r="I650">
            <v>618</v>
          </cell>
        </row>
        <row r="651">
          <cell r="A651">
            <v>60000782</v>
          </cell>
          <cell r="B651" t="str">
            <v>Определение натрия в водах (ААС методом)</v>
          </cell>
          <cell r="C651" t="str">
            <v>иссл.</v>
          </cell>
          <cell r="D651">
            <v>496.66666666666669</v>
          </cell>
          <cell r="E651">
            <v>596</v>
          </cell>
          <cell r="F651">
            <v>515</v>
          </cell>
          <cell r="G651">
            <v>619.84</v>
          </cell>
          <cell r="H651"/>
          <cell r="I651">
            <v>618</v>
          </cell>
        </row>
        <row r="652">
          <cell r="A652">
            <v>60000783</v>
          </cell>
          <cell r="B652" t="str">
            <v>Определение магния в водах (ААС методом)</v>
          </cell>
          <cell r="C652" t="str">
            <v>иссл.</v>
          </cell>
          <cell r="D652">
            <v>465</v>
          </cell>
          <cell r="E652">
            <v>558</v>
          </cell>
          <cell r="F652">
            <v>485</v>
          </cell>
          <cell r="G652">
            <v>580.32000000000005</v>
          </cell>
          <cell r="H652"/>
          <cell r="I652">
            <v>582</v>
          </cell>
        </row>
        <row r="653">
          <cell r="A653">
            <v>60000784</v>
          </cell>
          <cell r="B653" t="str">
            <v>Определение кальция в водах (ААС методом)</v>
          </cell>
          <cell r="C653" t="str">
            <v>иссл.</v>
          </cell>
          <cell r="D653">
            <v>465</v>
          </cell>
          <cell r="E653">
            <v>558</v>
          </cell>
          <cell r="F653">
            <v>485</v>
          </cell>
          <cell r="G653">
            <v>580.32000000000005</v>
          </cell>
          <cell r="H653"/>
          <cell r="I653">
            <v>582</v>
          </cell>
        </row>
        <row r="654">
          <cell r="A654">
            <v>60000785</v>
          </cell>
          <cell r="B654" t="str">
            <v>Определение хрома в водах (ААС методом)</v>
          </cell>
          <cell r="C654" t="str">
            <v>иссл.</v>
          </cell>
          <cell r="D654">
            <v>562.5</v>
          </cell>
          <cell r="E654">
            <v>675</v>
          </cell>
          <cell r="F654">
            <v>585</v>
          </cell>
          <cell r="G654">
            <v>702</v>
          </cell>
          <cell r="H654"/>
          <cell r="I654">
            <v>702</v>
          </cell>
        </row>
        <row r="655">
          <cell r="A655">
            <v>60000100</v>
          </cell>
          <cell r="B655" t="str">
            <v>Хлор остаточный общий в питьевой воде, воде расфасованной в емкости</v>
          </cell>
          <cell r="C655" t="str">
            <v>иссл.</v>
          </cell>
          <cell r="D655">
            <v>340.83333333333337</v>
          </cell>
          <cell r="E655">
            <v>409</v>
          </cell>
          <cell r="F655">
            <v>355</v>
          </cell>
          <cell r="G655">
            <v>425.36</v>
          </cell>
          <cell r="H655"/>
          <cell r="I655">
            <v>426</v>
          </cell>
        </row>
        <row r="656">
          <cell r="A656">
            <v>60000101</v>
          </cell>
          <cell r="B656" t="str">
            <v>Хлор остаточный связанный в питьевой воде, воде расфасованной в емкости, воды бассейнов</v>
          </cell>
          <cell r="C656" t="str">
            <v>иссл.</v>
          </cell>
          <cell r="D656">
            <v>525</v>
          </cell>
          <cell r="E656">
            <v>630</v>
          </cell>
          <cell r="F656">
            <v>545</v>
          </cell>
          <cell r="G656">
            <v>655.20000000000005</v>
          </cell>
          <cell r="H656"/>
          <cell r="I656">
            <v>654</v>
          </cell>
        </row>
        <row r="657">
          <cell r="A657">
            <v>60000006</v>
          </cell>
          <cell r="B657" t="str">
            <v>Определение несимметричного диметилгидразина (гептила) в воде</v>
          </cell>
          <cell r="C657" t="str">
            <v>иссл.</v>
          </cell>
          <cell r="D657">
            <v>1908.3333333333335</v>
          </cell>
          <cell r="E657">
            <v>2290</v>
          </cell>
          <cell r="F657">
            <v>1985</v>
          </cell>
          <cell r="G657">
            <v>2381.6</v>
          </cell>
          <cell r="H657"/>
          <cell r="I657">
            <v>2382</v>
          </cell>
        </row>
        <row r="658">
          <cell r="A658">
            <v>60000013</v>
          </cell>
          <cell r="B658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658" t="str">
            <v>иссл.</v>
          </cell>
          <cell r="D658">
            <v>848.33333333333337</v>
          </cell>
          <cell r="E658">
            <v>1018</v>
          </cell>
          <cell r="F658">
            <v>885</v>
          </cell>
          <cell r="G658">
            <v>1058.72</v>
          </cell>
          <cell r="H658"/>
          <cell r="I658">
            <v>1062</v>
          </cell>
        </row>
        <row r="659">
          <cell r="A659">
            <v>60001323</v>
          </cell>
          <cell r="B659" t="str">
            <v>Определение бис (2-этилгексил) фталата в воде питьевой, в том числе расфасованной в емкости</v>
          </cell>
          <cell r="C659" t="str">
            <v>иссл.</v>
          </cell>
          <cell r="D659">
            <v>892.5</v>
          </cell>
          <cell r="E659">
            <v>1071</v>
          </cell>
          <cell r="F659">
            <v>925</v>
          </cell>
          <cell r="G659">
            <v>1113.8400000000001</v>
          </cell>
          <cell r="H659"/>
          <cell r="I659">
            <v>1110</v>
          </cell>
        </row>
        <row r="660">
          <cell r="A660">
            <v>60000037</v>
          </cell>
          <cell r="B660" t="str">
            <v>Определение никеля в питьевой, сточной и минеральной воде методом ИВА</v>
          </cell>
          <cell r="C660" t="str">
            <v>иссл.</v>
          </cell>
          <cell r="D660">
            <v>199.16666666666669</v>
          </cell>
          <cell r="E660">
            <v>239</v>
          </cell>
          <cell r="F660">
            <v>205</v>
          </cell>
          <cell r="G660">
            <v>248.56</v>
          </cell>
          <cell r="H660"/>
          <cell r="I660">
            <v>246</v>
          </cell>
        </row>
        <row r="661">
          <cell r="A661">
            <v>60000038</v>
          </cell>
          <cell r="B661" t="str">
            <v>Определение кобальта в питьевой, сточной и минеральной воде методом ИВА</v>
          </cell>
          <cell r="C661" t="str">
            <v>иссл.</v>
          </cell>
          <cell r="D661">
            <v>199.16666666666669</v>
          </cell>
          <cell r="E661">
            <v>239</v>
          </cell>
          <cell r="F661">
            <v>205</v>
          </cell>
          <cell r="G661">
            <v>248.56</v>
          </cell>
          <cell r="H661"/>
          <cell r="I661">
            <v>246</v>
          </cell>
        </row>
        <row r="662">
          <cell r="A662">
            <v>60000696</v>
          </cell>
          <cell r="B662" t="str">
            <v>Определение общего органического углерода в воде</v>
          </cell>
          <cell r="C662" t="str">
            <v>иссл.</v>
          </cell>
          <cell r="D662">
            <v>1476.6666666666667</v>
          </cell>
          <cell r="E662">
            <v>1772</v>
          </cell>
          <cell r="F662">
            <v>1535</v>
          </cell>
          <cell r="G662">
            <v>1842.88</v>
          </cell>
          <cell r="H662"/>
          <cell r="I662">
            <v>1842</v>
          </cell>
        </row>
        <row r="663">
          <cell r="A663">
            <v>60000153</v>
          </cell>
          <cell r="B663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663" t="str">
            <v>иссл.</v>
          </cell>
          <cell r="D663"/>
          <cell r="E663"/>
          <cell r="F663">
            <v>550</v>
          </cell>
          <cell r="G663"/>
          <cell r="H663"/>
          <cell r="I663">
            <v>660</v>
          </cell>
        </row>
        <row r="664">
          <cell r="A664">
            <v>60000154</v>
          </cell>
          <cell r="B664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664" t="str">
            <v>иссл.</v>
          </cell>
          <cell r="D664"/>
          <cell r="E664"/>
          <cell r="F664">
            <v>560</v>
          </cell>
          <cell r="G664"/>
          <cell r="H664"/>
          <cell r="I664">
            <v>672</v>
          </cell>
        </row>
        <row r="665">
          <cell r="A665" t="str">
            <v>Определение органолептических и химических показателей в минеральной воде</v>
          </cell>
          <cell r="B665"/>
          <cell r="C665"/>
          <cell r="D665"/>
          <cell r="E665"/>
          <cell r="F665"/>
          <cell r="G665"/>
          <cell r="H665"/>
          <cell r="I665"/>
        </row>
        <row r="666">
          <cell r="A666">
            <v>60001018</v>
          </cell>
          <cell r="B666" t="str">
            <v>Определение прозрачности, цвета, запаха, вкуса в минеральной воде</v>
          </cell>
          <cell r="C666" t="str">
            <v>иссл.</v>
          </cell>
          <cell r="D666">
            <v>159.16666666666669</v>
          </cell>
          <cell r="E666">
            <v>191</v>
          </cell>
          <cell r="F666">
            <v>165</v>
          </cell>
          <cell r="G666">
            <v>198.64000000000001</v>
          </cell>
          <cell r="H666"/>
          <cell r="I666">
            <v>198</v>
          </cell>
        </row>
        <row r="667">
          <cell r="A667">
            <v>60001019</v>
          </cell>
          <cell r="B667" t="str">
            <v>Определение гидрокарбонат-ион (щелочность) в минеральной воде</v>
          </cell>
          <cell r="C667" t="str">
            <v>иссл.</v>
          </cell>
          <cell r="D667">
            <v>140</v>
          </cell>
          <cell r="E667">
            <v>168</v>
          </cell>
          <cell r="F667">
            <v>145</v>
          </cell>
          <cell r="G667">
            <v>174.72</v>
          </cell>
          <cell r="H667"/>
          <cell r="I667">
            <v>174</v>
          </cell>
        </row>
        <row r="668">
          <cell r="A668">
            <v>60000433</v>
          </cell>
          <cell r="B668" t="str">
            <v>Определение рН  в минеральной воде</v>
          </cell>
          <cell r="C668" t="str">
            <v>иссл.</v>
          </cell>
          <cell r="D668">
            <v>123.33333333333334</v>
          </cell>
          <cell r="E668">
            <v>148</v>
          </cell>
          <cell r="F668">
            <v>125</v>
          </cell>
          <cell r="G668">
            <v>153.92000000000002</v>
          </cell>
          <cell r="H668"/>
          <cell r="I668">
            <v>150</v>
          </cell>
        </row>
        <row r="669">
          <cell r="A669">
            <v>60000434</v>
          </cell>
          <cell r="B669" t="str">
            <v>Определение окисляемости в минеральной воде</v>
          </cell>
          <cell r="C669" t="str">
            <v>иссл.</v>
          </cell>
          <cell r="D669">
            <v>185</v>
          </cell>
          <cell r="E669">
            <v>222</v>
          </cell>
          <cell r="F669">
            <v>190</v>
          </cell>
          <cell r="G669">
            <v>230.88</v>
          </cell>
          <cell r="H669"/>
          <cell r="I669">
            <v>228</v>
          </cell>
        </row>
        <row r="670">
          <cell r="A670">
            <v>60000449</v>
          </cell>
          <cell r="B670" t="str">
            <v>Определение кальция в минеральной воде</v>
          </cell>
          <cell r="C670" t="str">
            <v>иссл.</v>
          </cell>
          <cell r="D670">
            <v>104.16666666666667</v>
          </cell>
          <cell r="E670">
            <v>125</v>
          </cell>
          <cell r="F670">
            <v>110</v>
          </cell>
          <cell r="G670">
            <v>130</v>
          </cell>
          <cell r="H670"/>
          <cell r="I670">
            <v>132</v>
          </cell>
        </row>
        <row r="671">
          <cell r="A671">
            <v>60000450</v>
          </cell>
          <cell r="B671" t="str">
            <v>Определение магния в минеральной воде</v>
          </cell>
          <cell r="C671" t="str">
            <v>иссл.</v>
          </cell>
          <cell r="D671">
            <v>70.833333333333343</v>
          </cell>
          <cell r="E671">
            <v>85</v>
          </cell>
          <cell r="F671">
            <v>75</v>
          </cell>
          <cell r="G671">
            <v>88.4</v>
          </cell>
          <cell r="H671"/>
          <cell r="I671">
            <v>90</v>
          </cell>
        </row>
        <row r="672">
          <cell r="A672">
            <v>60000437</v>
          </cell>
          <cell r="B672" t="str">
            <v>Определение фтора в минеральной воде</v>
          </cell>
          <cell r="C672" t="str">
            <v>иссл.</v>
          </cell>
          <cell r="D672">
            <v>399.16666666666669</v>
          </cell>
          <cell r="E672">
            <v>479</v>
          </cell>
          <cell r="F672">
            <v>415</v>
          </cell>
          <cell r="G672">
            <v>498.16</v>
          </cell>
          <cell r="H672"/>
          <cell r="I672">
            <v>498</v>
          </cell>
        </row>
        <row r="673">
          <cell r="A673">
            <v>60000438</v>
          </cell>
          <cell r="B673" t="str">
            <v>Определение железа в минеральной воде</v>
          </cell>
          <cell r="C673" t="str">
            <v>иссл.</v>
          </cell>
          <cell r="D673">
            <v>245</v>
          </cell>
          <cell r="E673">
            <v>294</v>
          </cell>
          <cell r="F673">
            <v>255</v>
          </cell>
          <cell r="G673">
            <v>305.76</v>
          </cell>
          <cell r="H673"/>
          <cell r="I673">
            <v>306</v>
          </cell>
        </row>
        <row r="674">
          <cell r="A674">
            <v>60000439</v>
          </cell>
          <cell r="B674" t="str">
            <v>Определение аммиака в минеральной воде</v>
          </cell>
          <cell r="C674" t="str">
            <v>иссл.</v>
          </cell>
          <cell r="D674">
            <v>114.16666666666667</v>
          </cell>
          <cell r="E674">
            <v>137</v>
          </cell>
          <cell r="F674">
            <v>120</v>
          </cell>
          <cell r="G674">
            <v>142.48000000000002</v>
          </cell>
          <cell r="H674"/>
          <cell r="I674">
            <v>144</v>
          </cell>
        </row>
        <row r="675">
          <cell r="A675">
            <v>60000440</v>
          </cell>
          <cell r="B675" t="str">
            <v>Определение нитритов в минеральной воде</v>
          </cell>
          <cell r="C675" t="str">
            <v>иссл.</v>
          </cell>
          <cell r="D675">
            <v>114.16666666666667</v>
          </cell>
          <cell r="E675">
            <v>137</v>
          </cell>
          <cell r="F675">
            <v>120</v>
          </cell>
          <cell r="G675">
            <v>142.48000000000002</v>
          </cell>
          <cell r="H675"/>
          <cell r="I675">
            <v>144</v>
          </cell>
        </row>
        <row r="676">
          <cell r="A676">
            <v>60000441</v>
          </cell>
          <cell r="B676" t="str">
            <v>Определение нитратов в минеральной воде</v>
          </cell>
          <cell r="C676" t="str">
            <v>иссл.</v>
          </cell>
          <cell r="D676">
            <v>205.83333333333334</v>
          </cell>
          <cell r="E676">
            <v>247</v>
          </cell>
          <cell r="F676">
            <v>215</v>
          </cell>
          <cell r="G676">
            <v>256.88</v>
          </cell>
          <cell r="H676"/>
          <cell r="I676">
            <v>258</v>
          </cell>
        </row>
        <row r="677">
          <cell r="A677">
            <v>60000442</v>
          </cell>
          <cell r="B677" t="str">
            <v>Определение хлоридов в минеральной воде</v>
          </cell>
          <cell r="C677" t="str">
            <v>иссл.</v>
          </cell>
          <cell r="D677">
            <v>220</v>
          </cell>
          <cell r="E677">
            <v>264</v>
          </cell>
          <cell r="F677">
            <v>230</v>
          </cell>
          <cell r="G677">
            <v>274.56</v>
          </cell>
          <cell r="H677"/>
          <cell r="I677">
            <v>276</v>
          </cell>
        </row>
        <row r="678">
          <cell r="A678">
            <v>60000451</v>
          </cell>
          <cell r="B678" t="str">
            <v>Определение суммы калия и натрия в минеральной  воде</v>
          </cell>
          <cell r="C678" t="str">
            <v>иссл.</v>
          </cell>
          <cell r="D678">
            <v>417.5</v>
          </cell>
          <cell r="E678">
            <v>501</v>
          </cell>
          <cell r="F678">
            <v>435</v>
          </cell>
          <cell r="G678">
            <v>521.04</v>
          </cell>
          <cell r="H678"/>
          <cell r="I678">
            <v>522</v>
          </cell>
        </row>
        <row r="679">
          <cell r="A679">
            <v>60000453</v>
          </cell>
          <cell r="B679" t="str">
            <v>Исследование минеральной  и питьевой воды, расфасованной в емкости, на углекислый газ</v>
          </cell>
          <cell r="C679" t="str">
            <v>иссл.</v>
          </cell>
          <cell r="D679">
            <v>222.5</v>
          </cell>
          <cell r="E679">
            <v>267</v>
          </cell>
          <cell r="F679">
            <v>230</v>
          </cell>
          <cell r="G679">
            <v>277.68</v>
          </cell>
          <cell r="H679"/>
          <cell r="I679">
            <v>276</v>
          </cell>
        </row>
        <row r="680">
          <cell r="A680">
            <v>60000454</v>
          </cell>
          <cell r="B680" t="str">
            <v>Исследование минеральной и питьевой воды на серебро</v>
          </cell>
          <cell r="C680" t="str">
            <v>иссл.</v>
          </cell>
          <cell r="D680">
            <v>1215.8333333333335</v>
          </cell>
          <cell r="E680">
            <v>1459</v>
          </cell>
          <cell r="F680">
            <v>1260</v>
          </cell>
          <cell r="G680">
            <v>1517.3600000000001</v>
          </cell>
          <cell r="H680"/>
          <cell r="I680">
            <v>1512</v>
          </cell>
        </row>
        <row r="681">
          <cell r="A681">
            <v>60000455</v>
          </cell>
          <cell r="B681" t="str">
            <v>Исследование минеральной и питьевой воды на бромиды</v>
          </cell>
          <cell r="C681" t="str">
            <v>иссл.</v>
          </cell>
          <cell r="D681">
            <v>295</v>
          </cell>
          <cell r="E681">
            <v>354</v>
          </cell>
          <cell r="F681">
            <v>305</v>
          </cell>
          <cell r="G681">
            <v>368.16</v>
          </cell>
          <cell r="H681"/>
          <cell r="I681">
            <v>366</v>
          </cell>
        </row>
        <row r="682">
          <cell r="A682">
            <v>60000457</v>
          </cell>
          <cell r="B682" t="str">
            <v xml:space="preserve">Определение общей минерализации </v>
          </cell>
          <cell r="C682" t="str">
            <v>иссл.</v>
          </cell>
          <cell r="D682">
            <v>987.5</v>
          </cell>
          <cell r="E682">
            <v>1185</v>
          </cell>
          <cell r="F682">
            <v>1025</v>
          </cell>
          <cell r="G682">
            <v>1232.4000000000001</v>
          </cell>
          <cell r="H682"/>
          <cell r="I682">
            <v>1230</v>
          </cell>
        </row>
        <row r="683">
          <cell r="A683">
            <v>60000443</v>
          </cell>
          <cell r="B683" t="str">
            <v>Определение сульфатов в минеральной воде</v>
          </cell>
          <cell r="C683" t="str">
            <v>иссл.</v>
          </cell>
          <cell r="D683">
            <v>285</v>
          </cell>
          <cell r="E683">
            <v>342</v>
          </cell>
          <cell r="F683">
            <v>295</v>
          </cell>
          <cell r="G683">
            <v>355.68</v>
          </cell>
          <cell r="H683"/>
          <cell r="I683">
            <v>354</v>
          </cell>
        </row>
        <row r="684">
          <cell r="A684">
            <v>60000445</v>
          </cell>
          <cell r="B684" t="str">
            <v>Определение мышьяка в минеральной воде</v>
          </cell>
          <cell r="C684" t="str">
            <v>иссл.</v>
          </cell>
          <cell r="D684">
            <v>340</v>
          </cell>
          <cell r="E684">
            <v>408</v>
          </cell>
          <cell r="F684">
            <v>350</v>
          </cell>
          <cell r="G684">
            <v>424.32</v>
          </cell>
          <cell r="H684"/>
          <cell r="I684">
            <v>420</v>
          </cell>
        </row>
        <row r="685">
          <cell r="A685">
            <v>60000446</v>
          </cell>
          <cell r="B685" t="str">
            <v xml:space="preserve">Определение  меди, цинка, свинца, кадмия  в минеральной воде </v>
          </cell>
          <cell r="C685" t="str">
            <v>иссл.</v>
          </cell>
          <cell r="D685">
            <v>512.5</v>
          </cell>
          <cell r="E685">
            <v>615</v>
          </cell>
          <cell r="F685">
            <v>530</v>
          </cell>
          <cell r="G685">
            <v>639.6</v>
          </cell>
          <cell r="H685"/>
          <cell r="I685">
            <v>636</v>
          </cell>
        </row>
        <row r="686">
          <cell r="A686">
            <v>60000447</v>
          </cell>
          <cell r="B686" t="str">
            <v>Определение никеля в минеральной воде атомно-абсорбционным методом</v>
          </cell>
          <cell r="C686" t="str">
            <v>иссл.</v>
          </cell>
          <cell r="D686">
            <v>368.33333333333337</v>
          </cell>
          <cell r="E686">
            <v>442</v>
          </cell>
          <cell r="F686">
            <v>380</v>
          </cell>
          <cell r="G686">
            <v>459.68</v>
          </cell>
          <cell r="H686"/>
          <cell r="I686">
            <v>456</v>
          </cell>
        </row>
        <row r="687">
          <cell r="A687">
            <v>60000448</v>
          </cell>
          <cell r="B687" t="str">
            <v>Определение кобальта в минеральной воде атомно-абсорбционным методом</v>
          </cell>
          <cell r="C687" t="str">
            <v>иссл.</v>
          </cell>
          <cell r="D687">
            <v>368.33333333333337</v>
          </cell>
          <cell r="E687">
            <v>442</v>
          </cell>
          <cell r="F687">
            <v>380</v>
          </cell>
          <cell r="G687">
            <v>459.68</v>
          </cell>
          <cell r="H687"/>
          <cell r="I687">
            <v>456</v>
          </cell>
        </row>
        <row r="688">
          <cell r="A688">
            <v>60000444</v>
          </cell>
          <cell r="B688" t="str">
            <v>Определение ртути в минеральной воде</v>
          </cell>
          <cell r="C688" t="str">
            <v>иссл.</v>
          </cell>
          <cell r="D688">
            <v>392.5</v>
          </cell>
          <cell r="E688">
            <v>471</v>
          </cell>
          <cell r="F688">
            <v>405</v>
          </cell>
          <cell r="G688">
            <v>489.84000000000003</v>
          </cell>
          <cell r="H688"/>
          <cell r="I688">
            <v>486</v>
          </cell>
        </row>
        <row r="689">
          <cell r="A689">
            <v>60000663</v>
          </cell>
          <cell r="B689" t="str">
            <v>Определение температуры воды</v>
          </cell>
          <cell r="C689" t="str">
            <v>иссл.</v>
          </cell>
          <cell r="D689">
            <v>115.83333333333334</v>
          </cell>
          <cell r="E689">
            <v>139</v>
          </cell>
          <cell r="F689">
            <v>120</v>
          </cell>
          <cell r="G689">
            <v>144.56</v>
          </cell>
          <cell r="H689"/>
          <cell r="I689">
            <v>144</v>
          </cell>
        </row>
        <row r="690">
          <cell r="A690">
            <v>60001008</v>
          </cell>
          <cell r="B690" t="str">
            <v>Измерение массовой концентрации формальдегида в воде</v>
          </cell>
          <cell r="C690" t="str">
            <v>иссл.</v>
          </cell>
          <cell r="D690">
            <v>710</v>
          </cell>
          <cell r="E690">
            <v>852</v>
          </cell>
          <cell r="F690">
            <v>735</v>
          </cell>
          <cell r="G690">
            <v>886.08</v>
          </cell>
          <cell r="H690"/>
          <cell r="I690">
            <v>882</v>
          </cell>
        </row>
        <row r="691">
          <cell r="A691" t="str">
            <v>Определение химических показателей сточных вод (без очистки)</v>
          </cell>
          <cell r="B691"/>
          <cell r="C691"/>
          <cell r="D691"/>
          <cell r="E691"/>
          <cell r="F691"/>
          <cell r="G691"/>
          <cell r="H691"/>
          <cell r="I691"/>
        </row>
        <row r="692">
          <cell r="A692">
            <v>60000338</v>
          </cell>
          <cell r="B692" t="str">
            <v>Определение рН сточной воды.</v>
          </cell>
          <cell r="C692" t="str">
            <v>иссл.</v>
          </cell>
          <cell r="D692">
            <v>123.33333333333334</v>
          </cell>
          <cell r="E692">
            <v>148</v>
          </cell>
          <cell r="F692">
            <v>130</v>
          </cell>
          <cell r="G692">
            <v>153.92000000000002</v>
          </cell>
          <cell r="H692"/>
          <cell r="I692">
            <v>156</v>
          </cell>
        </row>
        <row r="693">
          <cell r="A693">
            <v>60000339</v>
          </cell>
          <cell r="B693" t="str">
            <v>Определение сухого остатка сточной воды.</v>
          </cell>
          <cell r="C693" t="str">
            <v>иссл.</v>
          </cell>
          <cell r="D693">
            <v>350.83333333333337</v>
          </cell>
          <cell r="E693">
            <v>421</v>
          </cell>
          <cell r="F693">
            <v>365</v>
          </cell>
          <cell r="G693">
            <v>437.84000000000003</v>
          </cell>
          <cell r="H693"/>
          <cell r="I693">
            <v>438</v>
          </cell>
        </row>
        <row r="694">
          <cell r="A694">
            <v>60000340</v>
          </cell>
          <cell r="B694" t="str">
            <v>Определение железа общего в сточной воде.</v>
          </cell>
          <cell r="C694" t="str">
            <v>иссл.</v>
          </cell>
          <cell r="D694">
            <v>424.16666666666669</v>
          </cell>
          <cell r="E694">
            <v>509</v>
          </cell>
          <cell r="F694">
            <v>440</v>
          </cell>
          <cell r="G694">
            <v>529.36</v>
          </cell>
          <cell r="H694"/>
          <cell r="I694">
            <v>528</v>
          </cell>
        </row>
        <row r="695">
          <cell r="A695">
            <v>60000341</v>
          </cell>
          <cell r="B695" t="str">
            <v>Определение аммиака в сточной воде.</v>
          </cell>
          <cell r="C695" t="str">
            <v>иссл.</v>
          </cell>
          <cell r="D695">
            <v>818.33333333333337</v>
          </cell>
          <cell r="E695">
            <v>982</v>
          </cell>
          <cell r="F695">
            <v>850</v>
          </cell>
          <cell r="G695">
            <v>1021.2800000000001</v>
          </cell>
          <cell r="H695"/>
          <cell r="I695">
            <v>1020</v>
          </cell>
        </row>
        <row r="696">
          <cell r="A696">
            <v>60000342</v>
          </cell>
          <cell r="B696" t="str">
            <v>Определение нитритов в сточной воде.</v>
          </cell>
          <cell r="C696" t="str">
            <v>иссл.</v>
          </cell>
          <cell r="D696">
            <v>419.16666666666669</v>
          </cell>
          <cell r="E696">
            <v>503</v>
          </cell>
          <cell r="F696">
            <v>435</v>
          </cell>
          <cell r="G696">
            <v>523.12</v>
          </cell>
          <cell r="H696"/>
          <cell r="I696">
            <v>522</v>
          </cell>
        </row>
        <row r="697">
          <cell r="A697">
            <v>60000343</v>
          </cell>
          <cell r="B697" t="str">
            <v>Определение нитратов в сточной воде.</v>
          </cell>
          <cell r="C697" t="str">
            <v>иссл.</v>
          </cell>
          <cell r="D697">
            <v>473.33333333333337</v>
          </cell>
          <cell r="E697">
            <v>568</v>
          </cell>
          <cell r="F697">
            <v>490</v>
          </cell>
          <cell r="G697">
            <v>590.72</v>
          </cell>
          <cell r="H697"/>
          <cell r="I697">
            <v>588</v>
          </cell>
        </row>
        <row r="698">
          <cell r="A698">
            <v>60000344</v>
          </cell>
          <cell r="B698" t="str">
            <v>Определение хлоридов в сточной воде.</v>
          </cell>
          <cell r="C698" t="str">
            <v>иссл.</v>
          </cell>
          <cell r="D698">
            <v>350</v>
          </cell>
          <cell r="E698">
            <v>420</v>
          </cell>
          <cell r="F698">
            <v>365</v>
          </cell>
          <cell r="G698">
            <v>436.8</v>
          </cell>
          <cell r="H698"/>
          <cell r="I698">
            <v>438</v>
          </cell>
        </row>
        <row r="699">
          <cell r="A699">
            <v>60000345</v>
          </cell>
          <cell r="B699" t="str">
            <v>Определение сульфатов в сточной воде.</v>
          </cell>
          <cell r="C699" t="str">
            <v>иссл.</v>
          </cell>
          <cell r="D699">
            <v>467.5</v>
          </cell>
          <cell r="E699">
            <v>561</v>
          </cell>
          <cell r="F699">
            <v>485</v>
          </cell>
          <cell r="G699">
            <v>583.44000000000005</v>
          </cell>
          <cell r="H699"/>
          <cell r="I699">
            <v>582</v>
          </cell>
        </row>
        <row r="700">
          <cell r="A700">
            <v>60000346</v>
          </cell>
          <cell r="B700" t="str">
            <v>Определение нефтепродуктов в сточной воде</v>
          </cell>
          <cell r="C700" t="str">
            <v>иссл.</v>
          </cell>
          <cell r="D700">
            <v>530</v>
          </cell>
          <cell r="E700">
            <v>636</v>
          </cell>
          <cell r="F700">
            <v>550</v>
          </cell>
          <cell r="G700">
            <v>661.44</v>
          </cell>
          <cell r="H700"/>
          <cell r="I700">
            <v>660</v>
          </cell>
        </row>
        <row r="701">
          <cell r="A701">
            <v>60000347</v>
          </cell>
          <cell r="B701" t="str">
            <v xml:space="preserve">Определение фенолов в сточной воде </v>
          </cell>
          <cell r="C701" t="str">
            <v>иссл.</v>
          </cell>
          <cell r="D701">
            <v>780</v>
          </cell>
          <cell r="E701">
            <v>936</v>
          </cell>
          <cell r="F701">
            <v>810</v>
          </cell>
          <cell r="G701">
            <v>973.44</v>
          </cell>
          <cell r="H701"/>
          <cell r="I701">
            <v>972</v>
          </cell>
        </row>
        <row r="702">
          <cell r="A702">
            <v>60000348</v>
          </cell>
          <cell r="B702" t="str">
            <v>Определение цианидов в сточной воде</v>
          </cell>
          <cell r="C702" t="str">
            <v>иссл.</v>
          </cell>
          <cell r="D702">
            <v>838.33333333333337</v>
          </cell>
          <cell r="E702">
            <v>1006</v>
          </cell>
          <cell r="F702">
            <v>870</v>
          </cell>
          <cell r="G702">
            <v>1046.24</v>
          </cell>
          <cell r="H702"/>
          <cell r="I702">
            <v>1044</v>
          </cell>
        </row>
        <row r="703">
          <cell r="A703">
            <v>60000349</v>
          </cell>
          <cell r="B703" t="str">
            <v>Определение хрома (+3) в сточной воде</v>
          </cell>
          <cell r="C703" t="str">
            <v>иссл.</v>
          </cell>
          <cell r="D703">
            <v>237.5</v>
          </cell>
          <cell r="E703">
            <v>285</v>
          </cell>
          <cell r="F703">
            <v>245</v>
          </cell>
          <cell r="G703">
            <v>296.40000000000003</v>
          </cell>
          <cell r="H703"/>
          <cell r="I703">
            <v>294</v>
          </cell>
        </row>
        <row r="704">
          <cell r="A704">
            <v>60000350</v>
          </cell>
          <cell r="B704" t="str">
            <v xml:space="preserve">Определение хрома (+6) в сточной воде </v>
          </cell>
          <cell r="C704" t="str">
            <v>иссл.</v>
          </cell>
          <cell r="D704">
            <v>215.83333333333334</v>
          </cell>
          <cell r="E704">
            <v>259</v>
          </cell>
          <cell r="F704">
            <v>225</v>
          </cell>
          <cell r="G704">
            <v>269.36</v>
          </cell>
          <cell r="H704"/>
          <cell r="I704">
            <v>270</v>
          </cell>
        </row>
        <row r="705">
          <cell r="A705">
            <v>60000351</v>
          </cell>
          <cell r="B705" t="str">
            <v>Определение меди цинка, свинца, кадмия  в сточной воде</v>
          </cell>
          <cell r="C705" t="str">
            <v>иссл.</v>
          </cell>
          <cell r="D705">
            <v>715</v>
          </cell>
          <cell r="E705">
            <v>858</v>
          </cell>
          <cell r="F705">
            <v>740</v>
          </cell>
          <cell r="G705">
            <v>892.32</v>
          </cell>
          <cell r="H705"/>
          <cell r="I705">
            <v>888</v>
          </cell>
        </row>
        <row r="706">
          <cell r="A706">
            <v>60000352</v>
          </cell>
          <cell r="B706" t="str">
            <v xml:space="preserve">Определение никеля в сточной воде </v>
          </cell>
          <cell r="C706" t="str">
            <v>иссл.</v>
          </cell>
          <cell r="D706">
            <v>460</v>
          </cell>
          <cell r="E706">
            <v>552</v>
          </cell>
          <cell r="F706">
            <v>475</v>
          </cell>
          <cell r="G706">
            <v>574.08000000000004</v>
          </cell>
          <cell r="H706"/>
          <cell r="I706">
            <v>570</v>
          </cell>
        </row>
        <row r="707">
          <cell r="A707">
            <v>60000353</v>
          </cell>
          <cell r="B707" t="str">
            <v>Определение кобальта в сточной воде</v>
          </cell>
          <cell r="C707" t="str">
            <v>иссл.</v>
          </cell>
          <cell r="D707">
            <v>460</v>
          </cell>
          <cell r="E707">
            <v>552</v>
          </cell>
          <cell r="F707">
            <v>475</v>
          </cell>
          <cell r="G707">
            <v>574.08000000000004</v>
          </cell>
          <cell r="H707"/>
          <cell r="I707">
            <v>570</v>
          </cell>
        </row>
        <row r="708">
          <cell r="A708">
            <v>60000354</v>
          </cell>
          <cell r="B708" t="str">
            <v>Определение АПАВ в сточной воде</v>
          </cell>
          <cell r="C708" t="str">
            <v>иссл.</v>
          </cell>
          <cell r="D708">
            <v>452.5</v>
          </cell>
          <cell r="E708">
            <v>543</v>
          </cell>
          <cell r="F708">
            <v>470</v>
          </cell>
          <cell r="G708">
            <v>564.72</v>
          </cell>
          <cell r="H708"/>
          <cell r="I708">
            <v>564</v>
          </cell>
        </row>
        <row r="709">
          <cell r="A709">
            <v>60000355</v>
          </cell>
          <cell r="B709" t="str">
            <v xml:space="preserve">Определение ХПК в сточной воде </v>
          </cell>
          <cell r="C709" t="str">
            <v>иссл.</v>
          </cell>
          <cell r="D709">
            <v>835.83333333333337</v>
          </cell>
          <cell r="E709">
            <v>1003</v>
          </cell>
          <cell r="F709">
            <v>870</v>
          </cell>
          <cell r="G709">
            <v>1043.1200000000001</v>
          </cell>
          <cell r="H709"/>
          <cell r="I709">
            <v>1044</v>
          </cell>
        </row>
        <row r="710">
          <cell r="A710">
            <v>60000357</v>
          </cell>
          <cell r="B710" t="str">
            <v xml:space="preserve">Определение БПК - 5 в сточной воде </v>
          </cell>
          <cell r="C710" t="str">
            <v>иссл.</v>
          </cell>
          <cell r="D710">
            <v>427.5</v>
          </cell>
          <cell r="E710">
            <v>513</v>
          </cell>
          <cell r="F710">
            <v>445</v>
          </cell>
          <cell r="G710">
            <v>533.52</v>
          </cell>
          <cell r="H710"/>
          <cell r="I710">
            <v>534</v>
          </cell>
        </row>
        <row r="711">
          <cell r="A711">
            <v>60000358</v>
          </cell>
          <cell r="B711" t="str">
            <v xml:space="preserve">Определение взвешенных веществ в сточной воде </v>
          </cell>
          <cell r="C711" t="str">
            <v>иссл.</v>
          </cell>
          <cell r="D711">
            <v>451.66666666666669</v>
          </cell>
          <cell r="E711">
            <v>542</v>
          </cell>
          <cell r="F711">
            <v>470</v>
          </cell>
          <cell r="G711">
            <v>563.68000000000006</v>
          </cell>
          <cell r="H711"/>
          <cell r="I711">
            <v>564</v>
          </cell>
        </row>
        <row r="712">
          <cell r="A712">
            <v>60000359</v>
          </cell>
          <cell r="B712" t="str">
            <v xml:space="preserve">Определение жира в сточной воде </v>
          </cell>
          <cell r="C712" t="str">
            <v>иссл.</v>
          </cell>
          <cell r="D712">
            <v>585</v>
          </cell>
          <cell r="E712">
            <v>702</v>
          </cell>
          <cell r="F712">
            <v>605</v>
          </cell>
          <cell r="G712">
            <v>730.08</v>
          </cell>
          <cell r="H712"/>
          <cell r="I712">
            <v>726</v>
          </cell>
        </row>
        <row r="713">
          <cell r="A713">
            <v>60000360</v>
          </cell>
          <cell r="B713" t="str">
            <v>Определение ртути в сточной воде</v>
          </cell>
          <cell r="C713" t="str">
            <v>иссл.</v>
          </cell>
          <cell r="D713">
            <v>534.16666666666674</v>
          </cell>
          <cell r="E713">
            <v>641</v>
          </cell>
          <cell r="F713">
            <v>555</v>
          </cell>
          <cell r="G713">
            <v>666.64</v>
          </cell>
          <cell r="H713"/>
          <cell r="I713">
            <v>666</v>
          </cell>
        </row>
        <row r="714">
          <cell r="A714">
            <v>60000361</v>
          </cell>
          <cell r="B714" t="str">
            <v>Определение фосфатов, полифосфатов в сточной воде</v>
          </cell>
          <cell r="C714" t="str">
            <v>иссл.</v>
          </cell>
          <cell r="D714">
            <v>877.5</v>
          </cell>
          <cell r="E714">
            <v>1053</v>
          </cell>
          <cell r="F714">
            <v>910</v>
          </cell>
          <cell r="G714">
            <v>1095.1200000000001</v>
          </cell>
          <cell r="H714"/>
          <cell r="I714">
            <v>1092</v>
          </cell>
        </row>
        <row r="715">
          <cell r="A715">
            <v>60000362</v>
          </cell>
          <cell r="B715" t="str">
            <v>Определение марганца в сточной воде</v>
          </cell>
          <cell r="C715" t="str">
            <v>иссл.</v>
          </cell>
          <cell r="D715">
            <v>468.33333333333337</v>
          </cell>
          <cell r="E715">
            <v>562</v>
          </cell>
          <cell r="F715">
            <v>485</v>
          </cell>
          <cell r="G715">
            <v>584.48</v>
          </cell>
          <cell r="H715"/>
          <cell r="I715">
            <v>582</v>
          </cell>
        </row>
        <row r="716">
          <cell r="A716">
            <v>60000363</v>
          </cell>
          <cell r="B716" t="str">
            <v>Определение стронция в сточной воде</v>
          </cell>
          <cell r="C716" t="str">
            <v>иссл.</v>
          </cell>
          <cell r="D716">
            <v>460</v>
          </cell>
          <cell r="E716">
            <v>552</v>
          </cell>
          <cell r="F716">
            <v>475</v>
          </cell>
          <cell r="G716">
            <v>574.08000000000004</v>
          </cell>
          <cell r="H716"/>
          <cell r="I716">
            <v>570</v>
          </cell>
        </row>
        <row r="717">
          <cell r="A717">
            <v>60000660</v>
          </cell>
          <cell r="B717" t="str">
            <v>Определение алюминия в сточной воде</v>
          </cell>
          <cell r="C717" t="str">
            <v>иссл.</v>
          </cell>
          <cell r="D717">
            <v>521.66666666666674</v>
          </cell>
          <cell r="E717">
            <v>626</v>
          </cell>
          <cell r="F717">
            <v>540</v>
          </cell>
          <cell r="G717">
            <v>651.04000000000008</v>
          </cell>
          <cell r="H717"/>
          <cell r="I717">
            <v>648</v>
          </cell>
        </row>
        <row r="718">
          <cell r="A718" t="str">
            <v>Определение органолептических и химических показателей природной, сточной воды</v>
          </cell>
          <cell r="B718"/>
          <cell r="C718"/>
          <cell r="D718"/>
          <cell r="E718"/>
          <cell r="F718"/>
          <cell r="G718"/>
          <cell r="H718"/>
          <cell r="I718"/>
        </row>
        <row r="719">
          <cell r="A719">
            <v>60000458</v>
          </cell>
          <cell r="B719" t="str">
            <v>Определение запаха  природной, сточной воды при 60 град.</v>
          </cell>
          <cell r="C719" t="str">
            <v>иссл.</v>
          </cell>
          <cell r="D719">
            <v>43.333333333333336</v>
          </cell>
          <cell r="E719">
            <v>52</v>
          </cell>
          <cell r="F719">
            <v>45</v>
          </cell>
          <cell r="G719">
            <v>54.08</v>
          </cell>
          <cell r="H719"/>
          <cell r="I719">
            <v>54</v>
          </cell>
        </row>
        <row r="720">
          <cell r="A720">
            <v>60000459</v>
          </cell>
          <cell r="B720" t="str">
            <v>Определение запаха природной, сточной воды при 20 град.</v>
          </cell>
          <cell r="C720" t="str">
            <v>иссл.</v>
          </cell>
          <cell r="D720">
            <v>27.5</v>
          </cell>
          <cell r="E720">
            <v>33</v>
          </cell>
          <cell r="F720">
            <v>25</v>
          </cell>
          <cell r="G720">
            <v>34.32</v>
          </cell>
          <cell r="H720"/>
          <cell r="I720">
            <v>30</v>
          </cell>
        </row>
        <row r="721">
          <cell r="A721">
            <v>60000460</v>
          </cell>
          <cell r="B721" t="str">
            <v>Определение  окраски природной, сточной воды</v>
          </cell>
          <cell r="C721" t="str">
            <v>иссл.</v>
          </cell>
          <cell r="D721">
            <v>36.666666666666671</v>
          </cell>
          <cell r="E721">
            <v>44</v>
          </cell>
          <cell r="F721">
            <v>35</v>
          </cell>
          <cell r="G721">
            <v>45.760000000000005</v>
          </cell>
          <cell r="H721"/>
          <cell r="I721">
            <v>42</v>
          </cell>
        </row>
        <row r="722">
          <cell r="A722">
            <v>60000461</v>
          </cell>
          <cell r="B722" t="str">
            <v>Определение РН природной, сточной воды</v>
          </cell>
          <cell r="C722" t="str">
            <v>иссл.</v>
          </cell>
          <cell r="D722">
            <v>123.33333333333334</v>
          </cell>
          <cell r="E722">
            <v>148</v>
          </cell>
          <cell r="F722">
            <v>130</v>
          </cell>
          <cell r="G722">
            <v>153.92000000000002</v>
          </cell>
          <cell r="H722"/>
          <cell r="I722">
            <v>156</v>
          </cell>
        </row>
        <row r="723">
          <cell r="A723">
            <v>60000462</v>
          </cell>
          <cell r="B723" t="str">
            <v>Определение окисляемости природной, сточной воды</v>
          </cell>
          <cell r="C723" t="str">
            <v>иссл.</v>
          </cell>
          <cell r="D723">
            <v>263.33333333333337</v>
          </cell>
          <cell r="E723">
            <v>316</v>
          </cell>
          <cell r="F723">
            <v>275</v>
          </cell>
          <cell r="G723">
            <v>328.64</v>
          </cell>
          <cell r="H723"/>
          <cell r="I723">
            <v>330</v>
          </cell>
        </row>
        <row r="724">
          <cell r="A724">
            <v>60000463</v>
          </cell>
          <cell r="B724" t="str">
            <v>Определение сухого остатка природной, сточной воды</v>
          </cell>
          <cell r="C724" t="str">
            <v>иссл.</v>
          </cell>
          <cell r="D724">
            <v>260</v>
          </cell>
          <cell r="E724">
            <v>312</v>
          </cell>
          <cell r="F724">
            <v>270</v>
          </cell>
          <cell r="G724">
            <v>324.48</v>
          </cell>
          <cell r="H724"/>
          <cell r="I724">
            <v>324</v>
          </cell>
        </row>
        <row r="725">
          <cell r="A725">
            <v>60000464</v>
          </cell>
          <cell r="B725" t="str">
            <v>Определение железа в природной, сточной воде</v>
          </cell>
          <cell r="C725" t="str">
            <v>иссл.</v>
          </cell>
          <cell r="D725">
            <v>208.33333333333334</v>
          </cell>
          <cell r="E725">
            <v>250</v>
          </cell>
          <cell r="F725">
            <v>215</v>
          </cell>
          <cell r="G725">
            <v>260</v>
          </cell>
          <cell r="H725"/>
          <cell r="I725">
            <v>258</v>
          </cell>
        </row>
        <row r="726">
          <cell r="A726">
            <v>60000465</v>
          </cell>
          <cell r="B726" t="str">
            <v>Определение аммиака в природной, сточной воде</v>
          </cell>
          <cell r="C726" t="str">
            <v>иссл.</v>
          </cell>
          <cell r="D726">
            <v>135.83333333333334</v>
          </cell>
          <cell r="E726">
            <v>163</v>
          </cell>
          <cell r="F726">
            <v>140</v>
          </cell>
          <cell r="G726">
            <v>169.52</v>
          </cell>
          <cell r="H726"/>
          <cell r="I726">
            <v>168</v>
          </cell>
        </row>
        <row r="727">
          <cell r="A727">
            <v>60000466</v>
          </cell>
          <cell r="B727" t="str">
            <v>Определение нитритов в природной, сточной воде</v>
          </cell>
          <cell r="C727" t="str">
            <v>иссл.</v>
          </cell>
          <cell r="D727">
            <v>176.66666666666669</v>
          </cell>
          <cell r="E727">
            <v>212</v>
          </cell>
          <cell r="F727">
            <v>185</v>
          </cell>
          <cell r="G727">
            <v>220.48000000000002</v>
          </cell>
          <cell r="H727"/>
          <cell r="I727">
            <v>222</v>
          </cell>
        </row>
        <row r="728">
          <cell r="A728">
            <v>60000467</v>
          </cell>
          <cell r="B728" t="str">
            <v>Определение нитратов в природной, сточной воде</v>
          </cell>
          <cell r="C728" t="str">
            <v>иссл.</v>
          </cell>
          <cell r="D728">
            <v>282.5</v>
          </cell>
          <cell r="E728">
            <v>339</v>
          </cell>
          <cell r="F728">
            <v>295</v>
          </cell>
          <cell r="G728">
            <v>352.56</v>
          </cell>
          <cell r="H728"/>
          <cell r="I728">
            <v>354</v>
          </cell>
        </row>
        <row r="729">
          <cell r="A729">
            <v>60000468</v>
          </cell>
          <cell r="B729" t="str">
            <v>Определение хлоридов в природной, сточной воде</v>
          </cell>
          <cell r="C729" t="str">
            <v>иссл.</v>
          </cell>
          <cell r="D729">
            <v>114.16666666666667</v>
          </cell>
          <cell r="E729">
            <v>137</v>
          </cell>
          <cell r="F729">
            <v>120</v>
          </cell>
          <cell r="G729">
            <v>142.48000000000002</v>
          </cell>
          <cell r="H729"/>
          <cell r="I729">
            <v>144</v>
          </cell>
        </row>
        <row r="730">
          <cell r="A730">
            <v>60000469</v>
          </cell>
          <cell r="B730" t="str">
            <v>Определение сульфатов в природной, сточной воде</v>
          </cell>
          <cell r="C730" t="str">
            <v>иссл.</v>
          </cell>
          <cell r="D730">
            <v>235.83333333333334</v>
          </cell>
          <cell r="E730">
            <v>283</v>
          </cell>
          <cell r="F730">
            <v>245</v>
          </cell>
          <cell r="G730">
            <v>294.32</v>
          </cell>
          <cell r="H730"/>
          <cell r="I730">
            <v>294</v>
          </cell>
        </row>
        <row r="731">
          <cell r="A731">
            <v>60000470</v>
          </cell>
          <cell r="B731" t="str">
            <v>Определение нефтепродуктов в природной, сточной воде</v>
          </cell>
          <cell r="C731" t="str">
            <v>иссл.</v>
          </cell>
          <cell r="D731">
            <v>398.33333333333337</v>
          </cell>
          <cell r="E731">
            <v>478</v>
          </cell>
          <cell r="F731">
            <v>515</v>
          </cell>
          <cell r="G731">
            <v>497.12</v>
          </cell>
          <cell r="H731"/>
          <cell r="I731">
            <v>618</v>
          </cell>
        </row>
        <row r="732">
          <cell r="A732">
            <v>60000471</v>
          </cell>
          <cell r="B732" t="str">
            <v>Определение фенолов в природной, сточной воде</v>
          </cell>
          <cell r="C732" t="str">
            <v>иссл.</v>
          </cell>
          <cell r="D732">
            <v>440.83333333333337</v>
          </cell>
          <cell r="E732">
            <v>529</v>
          </cell>
          <cell r="F732">
            <v>455</v>
          </cell>
          <cell r="G732">
            <v>550.16</v>
          </cell>
          <cell r="H732"/>
          <cell r="I732">
            <v>546</v>
          </cell>
        </row>
        <row r="733">
          <cell r="A733">
            <v>60000472</v>
          </cell>
          <cell r="B733" t="str">
            <v>Определение цианидов в природной, сточной воде</v>
          </cell>
          <cell r="C733" t="str">
            <v>иссл.</v>
          </cell>
          <cell r="D733">
            <v>372.5</v>
          </cell>
          <cell r="E733">
            <v>447</v>
          </cell>
          <cell r="F733">
            <v>385</v>
          </cell>
          <cell r="G733">
            <v>464.88</v>
          </cell>
          <cell r="H733"/>
          <cell r="I733">
            <v>462</v>
          </cell>
        </row>
        <row r="734">
          <cell r="A734">
            <v>60000473</v>
          </cell>
          <cell r="B734" t="str">
            <v>Определение хрома в природной, сточной воде</v>
          </cell>
          <cell r="C734" t="str">
            <v>иссл.</v>
          </cell>
          <cell r="D734">
            <v>282.5</v>
          </cell>
          <cell r="E734">
            <v>339</v>
          </cell>
          <cell r="F734">
            <v>295</v>
          </cell>
          <cell r="G734">
            <v>352.56</v>
          </cell>
          <cell r="H734"/>
          <cell r="I734">
            <v>354</v>
          </cell>
        </row>
        <row r="735">
          <cell r="A735">
            <v>60000474</v>
          </cell>
          <cell r="B735" t="str">
            <v xml:space="preserve">Определение меди цинка, свинца, кадмия  в природной, сточной воде </v>
          </cell>
          <cell r="C735" t="str">
            <v>иссл.</v>
          </cell>
          <cell r="D735">
            <v>536.66666666666674</v>
          </cell>
          <cell r="E735">
            <v>644</v>
          </cell>
          <cell r="F735">
            <v>555</v>
          </cell>
          <cell r="G735">
            <v>669.76</v>
          </cell>
          <cell r="H735"/>
          <cell r="I735">
            <v>666</v>
          </cell>
        </row>
        <row r="736">
          <cell r="A736">
            <v>60000475</v>
          </cell>
          <cell r="B736" t="str">
            <v>Определение никеля в природной, сточной воде атомно-абсорбционным методом</v>
          </cell>
          <cell r="C736" t="str">
            <v>иссл.</v>
          </cell>
          <cell r="D736">
            <v>414.16666666666669</v>
          </cell>
          <cell r="E736">
            <v>497</v>
          </cell>
          <cell r="F736">
            <v>430</v>
          </cell>
          <cell r="G736">
            <v>516.88</v>
          </cell>
          <cell r="H736"/>
          <cell r="I736">
            <v>516</v>
          </cell>
        </row>
        <row r="737">
          <cell r="A737">
            <v>60000476</v>
          </cell>
          <cell r="B737" t="str">
            <v>Определение кобальта в природной, сточной воде атомно-абсорбционным методом</v>
          </cell>
          <cell r="C737" t="str">
            <v>иссл.</v>
          </cell>
          <cell r="D737">
            <v>414.16666666666669</v>
          </cell>
          <cell r="E737">
            <v>497</v>
          </cell>
          <cell r="F737">
            <v>430</v>
          </cell>
          <cell r="G737">
            <v>516.88</v>
          </cell>
          <cell r="H737"/>
          <cell r="I737">
            <v>516</v>
          </cell>
        </row>
        <row r="738">
          <cell r="A738">
            <v>60000477</v>
          </cell>
          <cell r="B738" t="str">
            <v>Определение СПАВ в природной, сточной воде</v>
          </cell>
          <cell r="C738" t="str">
            <v>иссл.</v>
          </cell>
          <cell r="D738">
            <v>328.33333333333337</v>
          </cell>
          <cell r="E738">
            <v>394</v>
          </cell>
          <cell r="F738">
            <v>340</v>
          </cell>
          <cell r="G738">
            <v>409.76</v>
          </cell>
          <cell r="H738"/>
          <cell r="I738">
            <v>408</v>
          </cell>
        </row>
        <row r="739">
          <cell r="A739">
            <v>60000478</v>
          </cell>
          <cell r="B739" t="str">
            <v>Определение ХПК в природной, сточной воде</v>
          </cell>
          <cell r="C739" t="str">
            <v>иссл.</v>
          </cell>
          <cell r="D739">
            <v>465</v>
          </cell>
          <cell r="E739">
            <v>558</v>
          </cell>
          <cell r="F739">
            <v>485</v>
          </cell>
          <cell r="G739">
            <v>580.32000000000005</v>
          </cell>
          <cell r="H739"/>
          <cell r="I739">
            <v>582</v>
          </cell>
        </row>
        <row r="740">
          <cell r="A740">
            <v>60000479</v>
          </cell>
          <cell r="B740" t="str">
            <v>Определение БПК -5 в природной, сточной воде</v>
          </cell>
          <cell r="C740" t="str">
            <v>иссл.</v>
          </cell>
          <cell r="D740">
            <v>261.66666666666669</v>
          </cell>
          <cell r="E740">
            <v>314</v>
          </cell>
          <cell r="F740">
            <v>275</v>
          </cell>
          <cell r="G740">
            <v>326.56</v>
          </cell>
          <cell r="H740"/>
          <cell r="I740">
            <v>330</v>
          </cell>
        </row>
        <row r="741">
          <cell r="A741">
            <v>60000480</v>
          </cell>
          <cell r="B741" t="str">
            <v>Определение остаточного хлора в природной, сточной воде</v>
          </cell>
          <cell r="C741" t="str">
            <v>иссл.</v>
          </cell>
          <cell r="D741">
            <v>324.16666666666669</v>
          </cell>
          <cell r="E741">
            <v>389</v>
          </cell>
          <cell r="F741">
            <v>335</v>
          </cell>
          <cell r="G741">
            <v>404.56</v>
          </cell>
          <cell r="H741"/>
          <cell r="I741">
            <v>402</v>
          </cell>
        </row>
        <row r="742">
          <cell r="A742">
            <v>60000481</v>
          </cell>
          <cell r="B742" t="str">
            <v>Определение взвешенных веществ в природной, сточной воде</v>
          </cell>
          <cell r="C742" t="str">
            <v>иссл.</v>
          </cell>
          <cell r="D742">
            <v>222.5</v>
          </cell>
          <cell r="E742">
            <v>267</v>
          </cell>
          <cell r="F742">
            <v>230</v>
          </cell>
          <cell r="G742">
            <v>277.68</v>
          </cell>
          <cell r="H742"/>
          <cell r="I742">
            <v>276</v>
          </cell>
        </row>
        <row r="743">
          <cell r="A743">
            <v>60000482</v>
          </cell>
          <cell r="B743" t="str">
            <v>Определение жира в природной, сточной воде</v>
          </cell>
          <cell r="C743" t="str">
            <v>иссл.</v>
          </cell>
          <cell r="D743">
            <v>330.83333333333337</v>
          </cell>
          <cell r="E743">
            <v>397</v>
          </cell>
          <cell r="F743">
            <v>340</v>
          </cell>
          <cell r="G743">
            <v>412.88</v>
          </cell>
          <cell r="H743"/>
          <cell r="I743">
            <v>408</v>
          </cell>
        </row>
        <row r="744">
          <cell r="A744">
            <v>60000484</v>
          </cell>
          <cell r="B744" t="str">
            <v>Определение прозрачности и температуры в природной, сточной воде</v>
          </cell>
          <cell r="C744" t="str">
            <v>иссл.</v>
          </cell>
          <cell r="D744">
            <v>220.83333333333334</v>
          </cell>
          <cell r="E744">
            <v>265</v>
          </cell>
          <cell r="F744">
            <v>230</v>
          </cell>
          <cell r="G744">
            <v>275.60000000000002</v>
          </cell>
          <cell r="H744"/>
          <cell r="I744">
            <v>276</v>
          </cell>
        </row>
        <row r="745">
          <cell r="A745">
            <v>60000485</v>
          </cell>
          <cell r="B745" t="str">
            <v>Определение щелочности в природной, сточной воде</v>
          </cell>
          <cell r="C745" t="str">
            <v>иссл.</v>
          </cell>
          <cell r="D745">
            <v>125</v>
          </cell>
          <cell r="E745">
            <v>150</v>
          </cell>
          <cell r="F745">
            <v>130</v>
          </cell>
          <cell r="G745">
            <v>156</v>
          </cell>
          <cell r="H745"/>
          <cell r="I745">
            <v>156</v>
          </cell>
        </row>
        <row r="746">
          <cell r="A746">
            <v>60000486</v>
          </cell>
          <cell r="B746" t="str">
            <v>Определение общей жёсткости в природной, сточной воде</v>
          </cell>
          <cell r="C746" t="str">
            <v>иссл.</v>
          </cell>
          <cell r="D746">
            <v>140</v>
          </cell>
          <cell r="E746">
            <v>168</v>
          </cell>
          <cell r="F746">
            <v>145</v>
          </cell>
          <cell r="G746">
            <v>174.72</v>
          </cell>
          <cell r="H746"/>
          <cell r="I746">
            <v>174</v>
          </cell>
        </row>
        <row r="747">
          <cell r="A747">
            <v>60000487</v>
          </cell>
          <cell r="B747" t="str">
            <v xml:space="preserve">Определение кальция в природной, сточной воде </v>
          </cell>
          <cell r="C747" t="str">
            <v>иссл.</v>
          </cell>
          <cell r="D747">
            <v>313.33333333333337</v>
          </cell>
          <cell r="E747">
            <v>376</v>
          </cell>
          <cell r="F747">
            <v>325</v>
          </cell>
          <cell r="G747">
            <v>391.04</v>
          </cell>
          <cell r="H747"/>
          <cell r="I747">
            <v>390</v>
          </cell>
        </row>
        <row r="748">
          <cell r="A748">
            <v>60000488</v>
          </cell>
          <cell r="B748" t="str">
            <v>Определение мышьяка в природной, сточной воде</v>
          </cell>
          <cell r="C748" t="str">
            <v>иссл.</v>
          </cell>
          <cell r="D748">
            <v>410.83333333333337</v>
          </cell>
          <cell r="E748">
            <v>493</v>
          </cell>
          <cell r="F748">
            <v>425</v>
          </cell>
          <cell r="G748">
            <v>512.72</v>
          </cell>
          <cell r="H748"/>
          <cell r="I748">
            <v>510</v>
          </cell>
        </row>
        <row r="749">
          <cell r="A749">
            <v>60000489</v>
          </cell>
          <cell r="B749" t="str">
            <v>Определение молибдена в природной, сточной воде</v>
          </cell>
          <cell r="C749" t="str">
            <v>иссл.</v>
          </cell>
          <cell r="D749">
            <v>347.5</v>
          </cell>
          <cell r="E749">
            <v>417</v>
          </cell>
          <cell r="F749">
            <v>360</v>
          </cell>
          <cell r="G749">
            <v>433.68</v>
          </cell>
          <cell r="H749"/>
          <cell r="I749">
            <v>432</v>
          </cell>
        </row>
        <row r="750">
          <cell r="A750">
            <v>60000494</v>
          </cell>
          <cell r="B750" t="str">
            <v>Определение марганца в природной, сточной воде</v>
          </cell>
          <cell r="C750" t="str">
            <v>иссл.</v>
          </cell>
          <cell r="D750">
            <v>425.83333333333337</v>
          </cell>
          <cell r="E750">
            <v>511</v>
          </cell>
          <cell r="F750">
            <v>440</v>
          </cell>
          <cell r="G750">
            <v>531.44000000000005</v>
          </cell>
          <cell r="H750"/>
          <cell r="I750">
            <v>528</v>
          </cell>
        </row>
        <row r="751">
          <cell r="A751">
            <v>60000495</v>
          </cell>
          <cell r="B751" t="str">
            <v>Определение растворённого кислорода в природной, сточной воде</v>
          </cell>
          <cell r="C751" t="str">
            <v>иссл.</v>
          </cell>
          <cell r="D751">
            <v>230.83333333333334</v>
          </cell>
          <cell r="E751">
            <v>277</v>
          </cell>
          <cell r="F751">
            <v>240</v>
          </cell>
          <cell r="G751">
            <v>288.08</v>
          </cell>
          <cell r="H751"/>
          <cell r="I751">
            <v>288</v>
          </cell>
        </row>
        <row r="752">
          <cell r="A752">
            <v>60000496</v>
          </cell>
          <cell r="B752" t="str">
            <v>Определение хрома  VI в природной, сточной воде</v>
          </cell>
          <cell r="C752" t="str">
            <v>иссл.</v>
          </cell>
          <cell r="D752">
            <v>290</v>
          </cell>
          <cell r="E752">
            <v>348</v>
          </cell>
          <cell r="F752">
            <v>300</v>
          </cell>
          <cell r="G752">
            <v>361.92</v>
          </cell>
          <cell r="H752"/>
          <cell r="I752">
            <v>360</v>
          </cell>
        </row>
        <row r="753">
          <cell r="A753">
            <v>60000497</v>
          </cell>
          <cell r="B753" t="str">
            <v xml:space="preserve">Определение ртути в природной, сточной воде </v>
          </cell>
          <cell r="C753" t="str">
            <v>иссл.</v>
          </cell>
          <cell r="D753">
            <v>413.33333333333337</v>
          </cell>
          <cell r="E753">
            <v>496</v>
          </cell>
          <cell r="F753">
            <v>430</v>
          </cell>
          <cell r="G753">
            <v>515.84</v>
          </cell>
          <cell r="H753"/>
          <cell r="I753">
            <v>516</v>
          </cell>
        </row>
        <row r="754">
          <cell r="A754">
            <v>60000499</v>
          </cell>
          <cell r="B754" t="str">
            <v>Определение алюминия остаточного в природной, сточной воде</v>
          </cell>
          <cell r="C754" t="str">
            <v>иссл.</v>
          </cell>
          <cell r="D754">
            <v>467.5</v>
          </cell>
          <cell r="E754">
            <v>561</v>
          </cell>
          <cell r="F754">
            <v>485</v>
          </cell>
          <cell r="G754">
            <v>583.44000000000005</v>
          </cell>
          <cell r="H754"/>
          <cell r="I754">
            <v>582</v>
          </cell>
        </row>
        <row r="755">
          <cell r="A755">
            <v>60000500</v>
          </cell>
          <cell r="B755" t="str">
            <v>Определение полифосфатов, фосфатов в природной, сточной воде</v>
          </cell>
          <cell r="C755" t="str">
            <v>иссл.</v>
          </cell>
          <cell r="D755">
            <v>459.16666666666669</v>
          </cell>
          <cell r="E755">
            <v>551</v>
          </cell>
          <cell r="F755">
            <v>475</v>
          </cell>
          <cell r="G755">
            <v>573.04</v>
          </cell>
          <cell r="H755"/>
          <cell r="I755">
            <v>570</v>
          </cell>
        </row>
        <row r="756">
          <cell r="A756">
            <v>60000501</v>
          </cell>
          <cell r="B756" t="str">
            <v xml:space="preserve">Определение бора в природной, сточной воде </v>
          </cell>
          <cell r="C756" t="str">
            <v>иссл.</v>
          </cell>
          <cell r="D756">
            <v>370</v>
          </cell>
          <cell r="E756">
            <v>444</v>
          </cell>
          <cell r="F756">
            <v>385</v>
          </cell>
          <cell r="G756">
            <v>461.76</v>
          </cell>
          <cell r="H756"/>
          <cell r="I756">
            <v>462</v>
          </cell>
        </row>
        <row r="757">
          <cell r="A757">
            <v>60000502</v>
          </cell>
          <cell r="B757" t="str">
            <v>Определение стронция в природной, сточной воде</v>
          </cell>
          <cell r="C757" t="str">
            <v>иссл.</v>
          </cell>
          <cell r="D757">
            <v>370</v>
          </cell>
          <cell r="E757">
            <v>444</v>
          </cell>
          <cell r="F757">
            <v>385</v>
          </cell>
          <cell r="G757">
            <v>461.76</v>
          </cell>
          <cell r="H757"/>
          <cell r="I757">
            <v>462</v>
          </cell>
        </row>
        <row r="758">
          <cell r="A758">
            <v>60000483</v>
          </cell>
          <cell r="B758" t="str">
            <v>Определение цветности в природной, сточной воде</v>
          </cell>
          <cell r="C758" t="str">
            <v>иссл.</v>
          </cell>
          <cell r="D758">
            <v>123.33333333333334</v>
          </cell>
          <cell r="E758">
            <v>148</v>
          </cell>
          <cell r="F758">
            <v>130</v>
          </cell>
          <cell r="G758">
            <v>153.92000000000002</v>
          </cell>
          <cell r="H758"/>
          <cell r="I758">
            <v>156</v>
          </cell>
        </row>
        <row r="759">
          <cell r="A759">
            <v>60000675</v>
          </cell>
          <cell r="B759" t="str">
            <v>Определение лития в водах (ААС методом)</v>
          </cell>
          <cell r="C759" t="str">
            <v>иссл.</v>
          </cell>
          <cell r="D759">
            <v>476.66666666666669</v>
          </cell>
          <cell r="E759">
            <v>572</v>
          </cell>
          <cell r="F759">
            <v>495</v>
          </cell>
          <cell r="G759">
            <v>594.88</v>
          </cell>
          <cell r="H759"/>
          <cell r="I759">
            <v>594</v>
          </cell>
        </row>
        <row r="760">
          <cell r="A760">
            <v>60000679</v>
          </cell>
          <cell r="B760" t="str">
            <v>Исследования воды природной на содержание гидрокарбонатов</v>
          </cell>
          <cell r="C760" t="str">
            <v>иссл.</v>
          </cell>
          <cell r="D760">
            <v>469.16666666666669</v>
          </cell>
          <cell r="E760">
            <v>563</v>
          </cell>
          <cell r="F760">
            <v>495</v>
          </cell>
          <cell r="G760">
            <v>585.52</v>
          </cell>
          <cell r="H760"/>
          <cell r="I760">
            <v>594</v>
          </cell>
        </row>
        <row r="761">
          <cell r="A761">
            <v>60000680</v>
          </cell>
          <cell r="B761" t="str">
            <v>Исследования воды природной на содержание карбонатов</v>
          </cell>
          <cell r="C761" t="str">
            <v>иссл.</v>
          </cell>
          <cell r="D761">
            <v>291.66666666666669</v>
          </cell>
          <cell r="E761">
            <v>350</v>
          </cell>
          <cell r="F761">
            <v>300</v>
          </cell>
          <cell r="G761">
            <v>364</v>
          </cell>
          <cell r="H761"/>
          <cell r="I761">
            <v>360</v>
          </cell>
        </row>
        <row r="762">
          <cell r="A762">
            <v>60000681</v>
          </cell>
          <cell r="B762" t="str">
            <v>Исследования воды природной на содержание плавающих примесей</v>
          </cell>
          <cell r="C762" t="str">
            <v>иссл.</v>
          </cell>
          <cell r="D762">
            <v>90.833333333333343</v>
          </cell>
          <cell r="E762">
            <v>109</v>
          </cell>
          <cell r="F762">
            <v>95</v>
          </cell>
          <cell r="G762">
            <v>113.36</v>
          </cell>
          <cell r="H762"/>
          <cell r="I762">
            <v>114</v>
          </cell>
        </row>
        <row r="763">
          <cell r="A763" t="str">
            <v>Определение органолептических и химических показателей дистиллированной воды</v>
          </cell>
          <cell r="B763"/>
          <cell r="C763"/>
          <cell r="D763"/>
          <cell r="E763"/>
          <cell r="F763"/>
          <cell r="G763"/>
          <cell r="H763"/>
          <cell r="I763"/>
        </row>
        <row r="764">
          <cell r="A764">
            <v>60000661</v>
          </cell>
          <cell r="B764" t="str">
            <v>Определение рН в дистиллированной воде</v>
          </cell>
          <cell r="C764" t="str">
            <v>иссл.</v>
          </cell>
          <cell r="D764">
            <v>227.5</v>
          </cell>
          <cell r="E764">
            <v>273</v>
          </cell>
          <cell r="F764">
            <v>235</v>
          </cell>
          <cell r="G764">
            <v>283.92</v>
          </cell>
          <cell r="H764"/>
          <cell r="I764">
            <v>282</v>
          </cell>
        </row>
        <row r="765">
          <cell r="A765">
            <v>60000991</v>
          </cell>
          <cell r="B765" t="str">
            <v>Определение сухого остатка после выпаривания в дистиллированной воде</v>
          </cell>
          <cell r="C765" t="str">
            <v>иссл.</v>
          </cell>
          <cell r="D765">
            <v>370</v>
          </cell>
          <cell r="E765">
            <v>444</v>
          </cell>
          <cell r="F765">
            <v>385</v>
          </cell>
          <cell r="G765">
            <v>461.76</v>
          </cell>
          <cell r="H765"/>
          <cell r="I765">
            <v>462</v>
          </cell>
        </row>
        <row r="766">
          <cell r="A766">
            <v>60000992</v>
          </cell>
          <cell r="B766" t="str">
            <v>Определение аммиака и солей аммония в дистиллированной воде</v>
          </cell>
          <cell r="C766" t="str">
            <v>иссл.</v>
          </cell>
          <cell r="D766">
            <v>118.33333333333334</v>
          </cell>
          <cell r="E766">
            <v>142</v>
          </cell>
          <cell r="F766">
            <v>125</v>
          </cell>
          <cell r="G766">
            <v>147.68</v>
          </cell>
          <cell r="H766"/>
          <cell r="I766">
            <v>150</v>
          </cell>
        </row>
        <row r="767">
          <cell r="A767">
            <v>60000993</v>
          </cell>
          <cell r="B767" t="str">
            <v>Определение нитратов в дистиллированной воде</v>
          </cell>
          <cell r="C767" t="str">
            <v>иссл.</v>
          </cell>
          <cell r="D767">
            <v>155</v>
          </cell>
          <cell r="E767">
            <v>186</v>
          </cell>
          <cell r="F767">
            <v>160</v>
          </cell>
          <cell r="G767">
            <v>193.44</v>
          </cell>
          <cell r="H767"/>
          <cell r="I767">
            <v>192</v>
          </cell>
        </row>
        <row r="768">
          <cell r="A768">
            <v>60000994</v>
          </cell>
          <cell r="B768" t="str">
            <v>Определение сульфатов в дистиллированной воде</v>
          </cell>
          <cell r="C768" t="str">
            <v>иссл.</v>
          </cell>
          <cell r="D768">
            <v>172.5</v>
          </cell>
          <cell r="E768">
            <v>207</v>
          </cell>
          <cell r="F768">
            <v>180</v>
          </cell>
          <cell r="G768">
            <v>215.28</v>
          </cell>
          <cell r="H768"/>
          <cell r="I768">
            <v>216</v>
          </cell>
        </row>
        <row r="769">
          <cell r="A769">
            <v>60000995</v>
          </cell>
          <cell r="B769" t="str">
            <v>Определение хлоридов в дистиллированной воде</v>
          </cell>
          <cell r="C769" t="str">
            <v>иссл.</v>
          </cell>
          <cell r="D769">
            <v>155</v>
          </cell>
          <cell r="E769">
            <v>186</v>
          </cell>
          <cell r="F769">
            <v>160</v>
          </cell>
          <cell r="G769">
            <v>193.44</v>
          </cell>
          <cell r="H769"/>
          <cell r="I769">
            <v>192</v>
          </cell>
        </row>
        <row r="770">
          <cell r="A770">
            <v>60000996</v>
          </cell>
          <cell r="B770" t="str">
            <v>Определение алюминия в дистиллированной воде</v>
          </cell>
          <cell r="C770" t="str">
            <v>иссл.</v>
          </cell>
          <cell r="D770">
            <v>155</v>
          </cell>
          <cell r="E770">
            <v>186</v>
          </cell>
          <cell r="F770">
            <v>160</v>
          </cell>
          <cell r="G770">
            <v>193.44</v>
          </cell>
          <cell r="H770"/>
          <cell r="I770">
            <v>192</v>
          </cell>
        </row>
        <row r="771">
          <cell r="A771">
            <v>60000997</v>
          </cell>
          <cell r="B771" t="str">
            <v>Определение железа в дистиллированной воде</v>
          </cell>
          <cell r="C771" t="str">
            <v>иссл.</v>
          </cell>
          <cell r="D771">
            <v>121.66666666666667</v>
          </cell>
          <cell r="E771">
            <v>146</v>
          </cell>
          <cell r="F771">
            <v>125</v>
          </cell>
          <cell r="G771">
            <v>151.84</v>
          </cell>
          <cell r="H771"/>
          <cell r="I771">
            <v>150</v>
          </cell>
        </row>
        <row r="772">
          <cell r="A772">
            <v>60000998</v>
          </cell>
          <cell r="B772" t="str">
            <v>Определение кальция в дистиллированной воде</v>
          </cell>
          <cell r="C772" t="str">
            <v>иссл.</v>
          </cell>
          <cell r="D772">
            <v>118.33333333333334</v>
          </cell>
          <cell r="E772">
            <v>142</v>
          </cell>
          <cell r="F772">
            <v>125</v>
          </cell>
          <cell r="G772">
            <v>147.68</v>
          </cell>
          <cell r="H772"/>
          <cell r="I772">
            <v>150</v>
          </cell>
        </row>
        <row r="773">
          <cell r="A773">
            <v>60000999</v>
          </cell>
          <cell r="B773" t="str">
            <v>Определение меди в дистиллированной воде</v>
          </cell>
          <cell r="C773" t="str">
            <v>иссл.</v>
          </cell>
          <cell r="D773">
            <v>139.16666666666669</v>
          </cell>
          <cell r="E773">
            <v>167</v>
          </cell>
          <cell r="F773">
            <v>145</v>
          </cell>
          <cell r="G773">
            <v>173.68</v>
          </cell>
          <cell r="H773"/>
          <cell r="I773">
            <v>174</v>
          </cell>
        </row>
        <row r="774">
          <cell r="A774">
            <v>60001000</v>
          </cell>
          <cell r="B774" t="str">
            <v>Определение свинца в дистиллированной воде</v>
          </cell>
          <cell r="C774" t="str">
            <v>иссл.</v>
          </cell>
          <cell r="D774">
            <v>139.16666666666669</v>
          </cell>
          <cell r="E774">
            <v>167</v>
          </cell>
          <cell r="F774">
            <v>145</v>
          </cell>
          <cell r="G774">
            <v>173.68</v>
          </cell>
          <cell r="H774"/>
          <cell r="I774">
            <v>174</v>
          </cell>
        </row>
        <row r="775">
          <cell r="A775">
            <v>60001001</v>
          </cell>
          <cell r="B775" t="str">
            <v>Определение цинка в дистиллированной воде</v>
          </cell>
          <cell r="C775" t="str">
            <v>иссл.</v>
          </cell>
          <cell r="D775">
            <v>139.16666666666669</v>
          </cell>
          <cell r="E775">
            <v>167</v>
          </cell>
          <cell r="F775">
            <v>145</v>
          </cell>
          <cell r="G775">
            <v>173.68</v>
          </cell>
          <cell r="H775"/>
          <cell r="I775">
            <v>174</v>
          </cell>
        </row>
        <row r="776">
          <cell r="A776">
            <v>60000676</v>
          </cell>
          <cell r="B776" t="str">
            <v>Исследования воды питьевой на содержание суммы NO2 и NO3</v>
          </cell>
          <cell r="C776" t="str">
            <v>иссл.</v>
          </cell>
          <cell r="D776">
            <v>360</v>
          </cell>
          <cell r="E776">
            <v>432</v>
          </cell>
          <cell r="F776">
            <v>375</v>
          </cell>
          <cell r="G776">
            <v>449.28000000000003</v>
          </cell>
          <cell r="H776"/>
          <cell r="I776">
            <v>450</v>
          </cell>
        </row>
        <row r="777">
          <cell r="A777">
            <v>60000677</v>
          </cell>
          <cell r="B777" t="str">
            <v>Исследования воды питьевой на содержание гидрокарбонатов</v>
          </cell>
          <cell r="C777" t="str">
            <v>иссл.</v>
          </cell>
          <cell r="D777">
            <v>401.66666666666669</v>
          </cell>
          <cell r="E777">
            <v>482</v>
          </cell>
          <cell r="F777">
            <v>415</v>
          </cell>
          <cell r="G777">
            <v>501.28000000000003</v>
          </cell>
          <cell r="H777"/>
          <cell r="I777">
            <v>498</v>
          </cell>
        </row>
        <row r="778">
          <cell r="A778">
            <v>60000678</v>
          </cell>
          <cell r="B778" t="str">
            <v>Исследования воды питьевой на содержание карбонатов</v>
          </cell>
          <cell r="C778" t="str">
            <v>иссл.</v>
          </cell>
          <cell r="D778">
            <v>365</v>
          </cell>
          <cell r="E778">
            <v>438</v>
          </cell>
          <cell r="F778">
            <v>380</v>
          </cell>
          <cell r="G778">
            <v>455.52000000000004</v>
          </cell>
          <cell r="H778"/>
          <cell r="I778">
            <v>456</v>
          </cell>
        </row>
        <row r="779">
          <cell r="A779">
            <v>60000682</v>
          </cell>
          <cell r="B779" t="str">
            <v>Исследования воды питьевой на содержание озона</v>
          </cell>
          <cell r="C779" t="str">
            <v>иссл.</v>
          </cell>
          <cell r="D779">
            <v>359.16666666666669</v>
          </cell>
          <cell r="E779">
            <v>431</v>
          </cell>
          <cell r="F779">
            <v>370</v>
          </cell>
          <cell r="G779">
            <v>448.24</v>
          </cell>
          <cell r="H779"/>
          <cell r="I779">
            <v>444</v>
          </cell>
        </row>
        <row r="780">
          <cell r="A780">
            <v>60001002</v>
          </cell>
          <cell r="B780" t="str">
            <v>Определение веществ, восстанавливающих перманганат калия в дистиллированной воде</v>
          </cell>
          <cell r="C780" t="str">
            <v>иссл.</v>
          </cell>
          <cell r="D780">
            <v>132.5</v>
          </cell>
          <cell r="E780">
            <v>159</v>
          </cell>
          <cell r="F780">
            <v>140</v>
          </cell>
          <cell r="G780">
            <v>165.36</v>
          </cell>
          <cell r="H780"/>
          <cell r="I780">
            <v>168</v>
          </cell>
        </row>
        <row r="781">
          <cell r="A781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81"/>
          <cell r="C781"/>
          <cell r="D781"/>
          <cell r="E781"/>
          <cell r="F781"/>
          <cell r="G781"/>
          <cell r="H781"/>
          <cell r="I781"/>
        </row>
        <row r="782">
          <cell r="A782">
            <v>60000503</v>
          </cell>
          <cell r="B782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82" t="str">
            <v>иссл.</v>
          </cell>
          <cell r="D782">
            <v>619.16666666666674</v>
          </cell>
          <cell r="E782">
            <v>743</v>
          </cell>
          <cell r="F782">
            <v>645</v>
          </cell>
          <cell r="G782">
            <v>772.72</v>
          </cell>
          <cell r="H782"/>
          <cell r="I782">
            <v>774</v>
          </cell>
        </row>
        <row r="783">
          <cell r="A783">
            <v>60000504</v>
          </cell>
          <cell r="B783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83" t="str">
            <v>иссл.</v>
          </cell>
          <cell r="D783">
            <v>619.16666666666674</v>
          </cell>
          <cell r="E783">
            <v>743</v>
          </cell>
          <cell r="F783">
            <v>645</v>
          </cell>
          <cell r="G783">
            <v>772.72</v>
          </cell>
          <cell r="H783"/>
          <cell r="I783">
            <v>774</v>
          </cell>
        </row>
        <row r="784">
          <cell r="A784">
            <v>60000505</v>
          </cell>
          <cell r="B784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84" t="str">
            <v>иссл.</v>
          </cell>
          <cell r="D784">
            <v>754.16666666666674</v>
          </cell>
          <cell r="E784">
            <v>905</v>
          </cell>
          <cell r="F784">
            <v>785</v>
          </cell>
          <cell r="G784">
            <v>941.2</v>
          </cell>
          <cell r="H784"/>
          <cell r="I784">
            <v>942</v>
          </cell>
        </row>
        <row r="785">
          <cell r="A785">
            <v>60000507</v>
          </cell>
          <cell r="B785" t="str">
            <v>Определение одного пестицида в продуктах питания и продовольственное сырье методом тонкослойной хроматографии</v>
          </cell>
          <cell r="C785" t="str">
            <v>иссл.</v>
          </cell>
          <cell r="D785">
            <v>789.16666666666674</v>
          </cell>
          <cell r="E785">
            <v>947</v>
          </cell>
          <cell r="F785">
            <v>820</v>
          </cell>
          <cell r="G785">
            <v>984.88</v>
          </cell>
          <cell r="H785"/>
          <cell r="I785">
            <v>984</v>
          </cell>
        </row>
        <row r="786">
          <cell r="A786">
            <v>60000508</v>
          </cell>
          <cell r="B786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86" t="str">
            <v>иссл.</v>
          </cell>
          <cell r="D786">
            <v>900.83333333333337</v>
          </cell>
          <cell r="E786">
            <v>1081</v>
          </cell>
          <cell r="F786">
            <v>935</v>
          </cell>
          <cell r="G786">
            <v>1124.24</v>
          </cell>
          <cell r="H786"/>
          <cell r="I786">
            <v>1122</v>
          </cell>
        </row>
        <row r="787">
          <cell r="A787">
            <v>60000509</v>
          </cell>
          <cell r="B787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87" t="str">
            <v>иссл.</v>
          </cell>
          <cell r="D787">
            <v>765.83333333333337</v>
          </cell>
          <cell r="E787">
            <v>919</v>
          </cell>
          <cell r="F787">
            <v>795</v>
          </cell>
          <cell r="G787">
            <v>955.76</v>
          </cell>
          <cell r="H787"/>
          <cell r="I787">
            <v>954</v>
          </cell>
        </row>
        <row r="788">
          <cell r="A788">
            <v>60000510</v>
          </cell>
          <cell r="B788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88" t="str">
            <v>иссл.</v>
          </cell>
          <cell r="D788">
            <v>789.16666666666674</v>
          </cell>
          <cell r="E788">
            <v>947</v>
          </cell>
          <cell r="F788">
            <v>820</v>
          </cell>
          <cell r="G788">
            <v>984.88</v>
          </cell>
          <cell r="H788"/>
          <cell r="I788">
            <v>984</v>
          </cell>
        </row>
        <row r="789">
          <cell r="A789">
            <v>60000512</v>
          </cell>
          <cell r="B789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89" t="str">
            <v>иссл.</v>
          </cell>
          <cell r="D789">
            <v>900.83333333333337</v>
          </cell>
          <cell r="E789">
            <v>1081</v>
          </cell>
          <cell r="F789">
            <v>935</v>
          </cell>
          <cell r="G789">
            <v>1124.24</v>
          </cell>
          <cell r="H789"/>
          <cell r="I789">
            <v>1122</v>
          </cell>
        </row>
        <row r="790">
          <cell r="A790">
            <v>60000665</v>
          </cell>
          <cell r="B790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90" t="str">
            <v>иссл.</v>
          </cell>
          <cell r="D790">
            <v>1466.6666666666667</v>
          </cell>
          <cell r="E790">
            <v>1760</v>
          </cell>
          <cell r="F790">
            <v>1525</v>
          </cell>
          <cell r="G790">
            <v>1830.4</v>
          </cell>
          <cell r="H790"/>
          <cell r="I790">
            <v>1830</v>
          </cell>
        </row>
        <row r="791">
          <cell r="A791">
            <v>60000666</v>
          </cell>
          <cell r="B791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91" t="str">
            <v>иссл.</v>
          </cell>
          <cell r="D791">
            <v>1466.6666666666667</v>
          </cell>
          <cell r="E791">
            <v>1760</v>
          </cell>
          <cell r="F791">
            <v>1525</v>
          </cell>
          <cell r="G791">
            <v>1830.4</v>
          </cell>
          <cell r="H791"/>
          <cell r="I791">
            <v>1830</v>
          </cell>
        </row>
        <row r="792">
          <cell r="A792">
            <v>60000667</v>
          </cell>
          <cell r="B792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92" t="str">
            <v>иссл.</v>
          </cell>
          <cell r="D792">
            <v>1339.1666666666667</v>
          </cell>
          <cell r="E792">
            <v>1607</v>
          </cell>
          <cell r="F792">
            <v>1390</v>
          </cell>
          <cell r="G792">
            <v>1671.28</v>
          </cell>
          <cell r="H792"/>
          <cell r="I792">
            <v>1668</v>
          </cell>
        </row>
        <row r="793">
          <cell r="A793">
            <v>60000668</v>
          </cell>
          <cell r="B793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93" t="str">
            <v>иссл.</v>
          </cell>
          <cell r="D793">
            <v>1128.3333333333335</v>
          </cell>
          <cell r="E793">
            <v>1354</v>
          </cell>
          <cell r="F793">
            <v>1170</v>
          </cell>
          <cell r="G793">
            <v>1408.16</v>
          </cell>
          <cell r="H793"/>
          <cell r="I793">
            <v>1404</v>
          </cell>
        </row>
        <row r="794">
          <cell r="A794" t="str">
            <v>Исследования почвы атомно-абсорбционным методом</v>
          </cell>
          <cell r="B794"/>
          <cell r="C794"/>
          <cell r="D794"/>
          <cell r="E794"/>
          <cell r="F794"/>
          <cell r="G794"/>
          <cell r="H794"/>
          <cell r="I794"/>
        </row>
        <row r="795">
          <cell r="A795">
            <v>60000518</v>
          </cell>
          <cell r="B795" t="str">
            <v>Исследование почвы  на содержание меди</v>
          </cell>
          <cell r="C795" t="str">
            <v>иссл.</v>
          </cell>
          <cell r="D795">
            <v>733.33333333333337</v>
          </cell>
          <cell r="E795">
            <v>880</v>
          </cell>
          <cell r="F795">
            <v>760</v>
          </cell>
          <cell r="G795">
            <v>915.2</v>
          </cell>
          <cell r="H795"/>
          <cell r="I795">
            <v>912</v>
          </cell>
        </row>
        <row r="796">
          <cell r="A796">
            <v>60000519</v>
          </cell>
          <cell r="B796" t="str">
            <v>Исследование почвы  на содержание свинца</v>
          </cell>
          <cell r="C796" t="str">
            <v>иссл.</v>
          </cell>
          <cell r="D796">
            <v>733.33333333333337</v>
          </cell>
          <cell r="E796">
            <v>880</v>
          </cell>
          <cell r="F796">
            <v>760</v>
          </cell>
          <cell r="G796">
            <v>915.2</v>
          </cell>
          <cell r="H796"/>
          <cell r="I796">
            <v>912</v>
          </cell>
        </row>
        <row r="797">
          <cell r="A797">
            <v>60000520</v>
          </cell>
          <cell r="B797" t="str">
            <v>Исследование почвы  на содержание никеля</v>
          </cell>
          <cell r="C797" t="str">
            <v>иссл.</v>
          </cell>
          <cell r="D797">
            <v>733.33333333333337</v>
          </cell>
          <cell r="E797">
            <v>880</v>
          </cell>
          <cell r="F797">
            <v>760</v>
          </cell>
          <cell r="G797">
            <v>915.2</v>
          </cell>
          <cell r="H797"/>
          <cell r="I797">
            <v>912</v>
          </cell>
        </row>
        <row r="798">
          <cell r="A798">
            <v>60000521</v>
          </cell>
          <cell r="B798" t="str">
            <v>Исследование почвы на содержание кадмия</v>
          </cell>
          <cell r="C798" t="str">
            <v>иссл.</v>
          </cell>
          <cell r="D798">
            <v>733.33333333333337</v>
          </cell>
          <cell r="E798">
            <v>880</v>
          </cell>
          <cell r="F798">
            <v>760</v>
          </cell>
          <cell r="G798">
            <v>915.2</v>
          </cell>
          <cell r="H798"/>
          <cell r="I798">
            <v>912</v>
          </cell>
        </row>
        <row r="799">
          <cell r="A799">
            <v>60000522</v>
          </cell>
          <cell r="B799" t="str">
            <v>Исследование почвы  на содержание цинка</v>
          </cell>
          <cell r="C799" t="str">
            <v>иссл.</v>
          </cell>
          <cell r="D799">
            <v>733.33333333333337</v>
          </cell>
          <cell r="E799">
            <v>880</v>
          </cell>
          <cell r="F799">
            <v>760</v>
          </cell>
          <cell r="G799">
            <v>915.2</v>
          </cell>
          <cell r="H799"/>
          <cell r="I799">
            <v>912</v>
          </cell>
        </row>
        <row r="800">
          <cell r="A800">
            <v>60000523</v>
          </cell>
          <cell r="B800" t="str">
            <v>Исследование почвы атомно-абсорционным методом на содержание хрома</v>
          </cell>
          <cell r="C800" t="str">
            <v>иссл.</v>
          </cell>
          <cell r="D800">
            <v>891.66666666666674</v>
          </cell>
          <cell r="E800">
            <v>1070</v>
          </cell>
          <cell r="F800">
            <v>925</v>
          </cell>
          <cell r="G800">
            <v>1112.8</v>
          </cell>
          <cell r="H800"/>
          <cell r="I800">
            <v>1110</v>
          </cell>
        </row>
        <row r="801">
          <cell r="A801">
            <v>60000524</v>
          </cell>
          <cell r="B801" t="str">
            <v>Исследование почвы атомно-абсорционным методом на содержание кобальта</v>
          </cell>
          <cell r="C801" t="str">
            <v>иссл.</v>
          </cell>
          <cell r="D801">
            <v>521.66666666666674</v>
          </cell>
          <cell r="E801">
            <v>626</v>
          </cell>
          <cell r="F801">
            <v>540</v>
          </cell>
          <cell r="G801">
            <v>651.04000000000008</v>
          </cell>
          <cell r="H801"/>
          <cell r="I801">
            <v>648</v>
          </cell>
        </row>
        <row r="802">
          <cell r="A802">
            <v>60000525</v>
          </cell>
          <cell r="B802" t="str">
            <v>Исследование почвы флюриметрическим методом на содержание нефтепродуктов</v>
          </cell>
          <cell r="C802" t="str">
            <v>иссл.</v>
          </cell>
          <cell r="D802">
            <v>833.33333333333337</v>
          </cell>
          <cell r="E802">
            <v>1000</v>
          </cell>
          <cell r="F802">
            <v>865</v>
          </cell>
          <cell r="G802">
            <v>1040</v>
          </cell>
          <cell r="H802"/>
          <cell r="I802">
            <v>1038</v>
          </cell>
        </row>
        <row r="803">
          <cell r="A803">
            <v>60000527</v>
          </cell>
          <cell r="B803" t="str">
            <v>Определение массовой концентрации ртути в почве</v>
          </cell>
          <cell r="C803" t="str">
            <v>иссл.</v>
          </cell>
          <cell r="D803">
            <v>850</v>
          </cell>
          <cell r="E803">
            <v>1020</v>
          </cell>
          <cell r="F803">
            <v>885</v>
          </cell>
          <cell r="G803">
            <v>1060.8</v>
          </cell>
          <cell r="H803"/>
          <cell r="I803">
            <v>1062</v>
          </cell>
        </row>
        <row r="804">
          <cell r="A804">
            <v>60000664</v>
          </cell>
          <cell r="B804" t="str">
            <v>Исследование в почве рН</v>
          </cell>
          <cell r="C804" t="str">
            <v>иссл.</v>
          </cell>
          <cell r="D804">
            <v>237.5</v>
          </cell>
          <cell r="E804">
            <v>285</v>
          </cell>
          <cell r="F804">
            <v>245</v>
          </cell>
          <cell r="G804">
            <v>296.40000000000003</v>
          </cell>
          <cell r="H804"/>
          <cell r="I804">
            <v>294</v>
          </cell>
        </row>
        <row r="805">
          <cell r="A805">
            <v>60000116</v>
          </cell>
          <cell r="B805" t="str">
            <v>Определение марганца в почве</v>
          </cell>
          <cell r="C805" t="str">
            <v>иссл.</v>
          </cell>
          <cell r="D805">
            <v>1216.6666666666667</v>
          </cell>
          <cell r="E805">
            <v>1460</v>
          </cell>
          <cell r="F805">
            <v>1265</v>
          </cell>
          <cell r="G805">
            <v>1518.4</v>
          </cell>
          <cell r="H805"/>
          <cell r="I805">
            <v>1518</v>
          </cell>
        </row>
        <row r="806">
          <cell r="A806">
            <v>60000117</v>
          </cell>
          <cell r="B806" t="str">
            <v>Определение сурьмы в почве</v>
          </cell>
          <cell r="C806" t="str">
            <v>иссл.</v>
          </cell>
          <cell r="D806">
            <v>1220.8333333333335</v>
          </cell>
          <cell r="E806">
            <v>1465</v>
          </cell>
          <cell r="F806">
            <v>1270</v>
          </cell>
          <cell r="G806">
            <v>1523.6000000000001</v>
          </cell>
          <cell r="H806"/>
          <cell r="I806">
            <v>1524</v>
          </cell>
        </row>
        <row r="807">
          <cell r="A807">
            <v>60000118</v>
          </cell>
          <cell r="B807" t="str">
            <v>Определение олова в почве</v>
          </cell>
          <cell r="C807" t="str">
            <v>иссл.</v>
          </cell>
          <cell r="D807">
            <v>1220.8333333333335</v>
          </cell>
          <cell r="E807">
            <v>1465</v>
          </cell>
          <cell r="F807">
            <v>1270</v>
          </cell>
          <cell r="G807">
            <v>1523.6000000000001</v>
          </cell>
          <cell r="H807"/>
          <cell r="I807">
            <v>1524</v>
          </cell>
        </row>
        <row r="808">
          <cell r="A808">
            <v>60000119</v>
          </cell>
          <cell r="B808" t="str">
            <v>Определение железа в почве</v>
          </cell>
          <cell r="C808" t="str">
            <v>иссл.</v>
          </cell>
          <cell r="D808">
            <v>1216.6666666666667</v>
          </cell>
          <cell r="E808">
            <v>1460</v>
          </cell>
          <cell r="F808">
            <v>1265</v>
          </cell>
          <cell r="G808">
            <v>1518.4</v>
          </cell>
          <cell r="H808"/>
          <cell r="I808">
            <v>1518</v>
          </cell>
        </row>
        <row r="809">
          <cell r="A809">
            <v>60000120</v>
          </cell>
          <cell r="B809" t="str">
            <v>Определение селена в почве</v>
          </cell>
          <cell r="C809" t="str">
            <v>иссл.</v>
          </cell>
          <cell r="D809">
            <v>1216.6666666666667</v>
          </cell>
          <cell r="E809">
            <v>1460</v>
          </cell>
          <cell r="F809">
            <v>1265</v>
          </cell>
          <cell r="G809">
            <v>1518.4</v>
          </cell>
          <cell r="H809"/>
          <cell r="I809">
            <v>1518</v>
          </cell>
        </row>
        <row r="810">
          <cell r="A810">
            <v>60000121</v>
          </cell>
          <cell r="B810" t="str">
            <v>Определение мышьяка в почве</v>
          </cell>
          <cell r="C810" t="str">
            <v>иссл.</v>
          </cell>
          <cell r="D810">
            <v>1216.6666666666667</v>
          </cell>
          <cell r="E810">
            <v>1460</v>
          </cell>
          <cell r="F810">
            <v>1265</v>
          </cell>
          <cell r="G810">
            <v>1518.4</v>
          </cell>
          <cell r="H810"/>
          <cell r="I810">
            <v>1518</v>
          </cell>
        </row>
        <row r="811">
          <cell r="A811">
            <v>60000051</v>
          </cell>
          <cell r="B811" t="str">
            <v>Исследование почвы на содержание меди, цинка, свинца, кадмия методом ИВА</v>
          </cell>
          <cell r="C811" t="str">
            <v>проба</v>
          </cell>
          <cell r="D811">
            <v>968.33333333333337</v>
          </cell>
          <cell r="E811">
            <v>1162</v>
          </cell>
          <cell r="F811">
            <v>1000</v>
          </cell>
          <cell r="G811">
            <v>1208.48</v>
          </cell>
          <cell r="H811"/>
          <cell r="I811">
            <v>1200</v>
          </cell>
        </row>
        <row r="812">
          <cell r="A812">
            <v>60000055</v>
          </cell>
          <cell r="B812" t="str">
            <v>Определение мышьяка в почве методом ИВА</v>
          </cell>
          <cell r="C812" t="str">
            <v>иссл.</v>
          </cell>
          <cell r="D812">
            <v>802.5</v>
          </cell>
          <cell r="E812">
            <v>963</v>
          </cell>
          <cell r="F812">
            <v>835</v>
          </cell>
          <cell r="G812">
            <v>1001.52</v>
          </cell>
          <cell r="H812"/>
          <cell r="I812">
            <v>1002</v>
          </cell>
        </row>
        <row r="813">
          <cell r="A813">
            <v>60000056</v>
          </cell>
          <cell r="B813" t="str">
            <v>Определение ртути в почве методом ИВА</v>
          </cell>
          <cell r="C813" t="str">
            <v>иссл.</v>
          </cell>
          <cell r="D813">
            <v>799.16666666666674</v>
          </cell>
          <cell r="E813">
            <v>959</v>
          </cell>
          <cell r="F813">
            <v>830</v>
          </cell>
          <cell r="G813">
            <v>997.36</v>
          </cell>
          <cell r="H813"/>
          <cell r="I813">
            <v>996</v>
          </cell>
        </row>
        <row r="814">
          <cell r="A814">
            <v>60000057</v>
          </cell>
          <cell r="B814" t="str">
            <v>Определение марганца в почве методом ИВА</v>
          </cell>
          <cell r="C814" t="str">
            <v>иссл.</v>
          </cell>
          <cell r="D814">
            <v>560</v>
          </cell>
          <cell r="E814">
            <v>672</v>
          </cell>
          <cell r="F814">
            <v>585</v>
          </cell>
          <cell r="G814">
            <v>698.88</v>
          </cell>
          <cell r="H814"/>
          <cell r="I814">
            <v>702</v>
          </cell>
        </row>
        <row r="815">
          <cell r="A815">
            <v>60000058</v>
          </cell>
          <cell r="B815" t="str">
            <v>Определение кобальта в почве методом ИВА</v>
          </cell>
          <cell r="C815" t="str">
            <v>иссл.</v>
          </cell>
          <cell r="D815">
            <v>433.33333333333337</v>
          </cell>
          <cell r="E815">
            <v>520</v>
          </cell>
          <cell r="F815">
            <v>450</v>
          </cell>
          <cell r="G815">
            <v>540.80000000000007</v>
          </cell>
          <cell r="H815"/>
          <cell r="I815">
            <v>540</v>
          </cell>
        </row>
        <row r="816">
          <cell r="A816">
            <v>60000059</v>
          </cell>
          <cell r="B816" t="str">
            <v>Определение никеля в почве методом ИВА</v>
          </cell>
          <cell r="C816" t="str">
            <v>иссл.</v>
          </cell>
          <cell r="D816">
            <v>433.33333333333337</v>
          </cell>
          <cell r="E816">
            <v>520</v>
          </cell>
          <cell r="F816">
            <v>450</v>
          </cell>
          <cell r="G816">
            <v>540.80000000000007</v>
          </cell>
          <cell r="H816"/>
          <cell r="I816">
            <v>540</v>
          </cell>
        </row>
        <row r="817">
          <cell r="A817">
            <v>60000060</v>
          </cell>
          <cell r="B817" t="str">
            <v>Определение железа в почве методом ИВА</v>
          </cell>
          <cell r="C817" t="str">
            <v>иссл.</v>
          </cell>
          <cell r="D817">
            <v>560</v>
          </cell>
          <cell r="E817">
            <v>672</v>
          </cell>
          <cell r="F817">
            <v>585</v>
          </cell>
          <cell r="G817">
            <v>698.88</v>
          </cell>
          <cell r="H817"/>
          <cell r="I817">
            <v>702</v>
          </cell>
        </row>
        <row r="818">
          <cell r="A818" t="str">
            <v>Дезинфицирующие средства</v>
          </cell>
          <cell r="B818"/>
          <cell r="C818"/>
          <cell r="D818"/>
          <cell r="E818"/>
          <cell r="F818"/>
          <cell r="G818"/>
          <cell r="H818"/>
          <cell r="I818"/>
        </row>
        <row r="819">
          <cell r="A819">
            <v>60000228</v>
          </cell>
          <cell r="B819" t="str">
            <v>Исследование дез. средства на основе перекиси водорода</v>
          </cell>
          <cell r="C819" t="str">
            <v>иссл.</v>
          </cell>
          <cell r="D819">
            <v>228.33333333333334</v>
          </cell>
          <cell r="E819">
            <v>274</v>
          </cell>
          <cell r="F819">
            <v>235</v>
          </cell>
          <cell r="G819">
            <v>284.96000000000004</v>
          </cell>
          <cell r="H819"/>
          <cell r="I819">
            <v>282</v>
          </cell>
        </row>
        <row r="820">
          <cell r="A820">
            <v>60000230</v>
          </cell>
          <cell r="B820" t="str">
            <v>Исследование дез. средств на основе ЧАС (алкил диметил бензинаммония хлорида)</v>
          </cell>
          <cell r="C820" t="str">
            <v>иссл.</v>
          </cell>
          <cell r="D820">
            <v>990.83333333333337</v>
          </cell>
          <cell r="E820">
            <v>1189</v>
          </cell>
          <cell r="F820">
            <v>1030</v>
          </cell>
          <cell r="G820">
            <v>1236.56</v>
          </cell>
          <cell r="H820"/>
          <cell r="I820">
            <v>1236</v>
          </cell>
        </row>
        <row r="821">
          <cell r="A821">
            <v>60000419</v>
          </cell>
          <cell r="B821" t="str">
            <v>Исследование дез. средств на основе хлора, кислорода</v>
          </cell>
          <cell r="C821" t="str">
            <v>иссл.</v>
          </cell>
          <cell r="D821">
            <v>246.66666666666669</v>
          </cell>
          <cell r="E821">
            <v>296</v>
          </cell>
          <cell r="F821">
            <v>255</v>
          </cell>
          <cell r="G821">
            <v>307.84000000000003</v>
          </cell>
          <cell r="H821"/>
          <cell r="I821">
            <v>306</v>
          </cell>
        </row>
        <row r="822">
          <cell r="A822">
            <v>60000420</v>
          </cell>
          <cell r="B822" t="str">
            <v>Исследование дез.средства N,N-бис (3-аминопропил) додециламина</v>
          </cell>
          <cell r="C822" t="str">
            <v>иссл.</v>
          </cell>
          <cell r="D822">
            <v>204.16666666666669</v>
          </cell>
          <cell r="E822">
            <v>245</v>
          </cell>
          <cell r="F822">
            <v>215</v>
          </cell>
          <cell r="G822">
            <v>254.8</v>
          </cell>
          <cell r="H822"/>
          <cell r="I822">
            <v>258</v>
          </cell>
        </row>
        <row r="823">
          <cell r="A823">
            <v>60000422</v>
          </cell>
          <cell r="B823" t="str">
            <v>Исследование дезинфицирующих средств на щелочные компоненты</v>
          </cell>
          <cell r="C823" t="str">
            <v>иссл.</v>
          </cell>
          <cell r="D823">
            <v>306.66666666666669</v>
          </cell>
          <cell r="E823">
            <v>368</v>
          </cell>
          <cell r="F823">
            <v>315</v>
          </cell>
          <cell r="G823">
            <v>382.72</v>
          </cell>
          <cell r="H823"/>
          <cell r="I823">
            <v>378</v>
          </cell>
        </row>
        <row r="824">
          <cell r="A824" t="str">
            <v>Химическое исследование атмосферного воздуха и воздуха непроизводственных помещений</v>
          </cell>
          <cell r="B824"/>
          <cell r="C824"/>
          <cell r="D824"/>
          <cell r="E824"/>
          <cell r="F824"/>
          <cell r="G824"/>
          <cell r="H824"/>
          <cell r="I824"/>
        </row>
        <row r="825">
          <cell r="A825">
            <v>60000001</v>
          </cell>
          <cell r="B825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825" t="str">
            <v>иссл.</v>
          </cell>
          <cell r="D825">
            <v>310.83333333333337</v>
          </cell>
          <cell r="E825">
            <v>373</v>
          </cell>
          <cell r="F825">
            <v>325</v>
          </cell>
          <cell r="G825">
            <v>387.92</v>
          </cell>
          <cell r="H825"/>
          <cell r="I825">
            <v>390</v>
          </cell>
        </row>
        <row r="826">
          <cell r="A826">
            <v>60000002</v>
          </cell>
          <cell r="B826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826" t="str">
            <v>иссл.</v>
          </cell>
          <cell r="D826">
            <v>331.66666666666669</v>
          </cell>
          <cell r="E826">
            <v>398</v>
          </cell>
          <cell r="F826">
            <v>345</v>
          </cell>
          <cell r="G826">
            <v>413.92</v>
          </cell>
          <cell r="H826"/>
          <cell r="I826">
            <v>414</v>
          </cell>
        </row>
        <row r="827">
          <cell r="A827">
            <v>60000004</v>
          </cell>
          <cell r="B827" t="str">
            <v>Определение массовой концентрации суммы предельных углеводородов С12-С19 в атмосферном воздухе</v>
          </cell>
          <cell r="C827" t="str">
            <v>иссл.</v>
          </cell>
          <cell r="D827">
            <v>950</v>
          </cell>
          <cell r="E827">
            <v>1140</v>
          </cell>
          <cell r="F827">
            <v>985</v>
          </cell>
          <cell r="G827">
            <v>1185.6000000000001</v>
          </cell>
          <cell r="H827"/>
          <cell r="I827">
            <v>1182</v>
          </cell>
        </row>
        <row r="828">
          <cell r="A828">
            <v>60000528</v>
          </cell>
          <cell r="B828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828" t="str">
            <v>иссл.</v>
          </cell>
          <cell r="D828">
            <v>288.33333333333337</v>
          </cell>
          <cell r="E828">
            <v>346</v>
          </cell>
          <cell r="F828">
            <v>300</v>
          </cell>
          <cell r="G828">
            <v>359.84000000000003</v>
          </cell>
          <cell r="H828"/>
          <cell r="I828">
            <v>360</v>
          </cell>
        </row>
        <row r="829">
          <cell r="A829">
            <v>60000529</v>
          </cell>
          <cell r="B829" t="str">
            <v>Определение концентрации  диоксида  азота в атмосферном воздухе и воздухе непроизводственных помещений *</v>
          </cell>
          <cell r="C829" t="str">
            <v>иссл.</v>
          </cell>
          <cell r="D829">
            <v>229.16666666666669</v>
          </cell>
          <cell r="E829">
            <v>275</v>
          </cell>
          <cell r="F829">
            <v>235</v>
          </cell>
          <cell r="G829">
            <v>286</v>
          </cell>
          <cell r="H829"/>
          <cell r="I829">
            <v>282</v>
          </cell>
        </row>
        <row r="830">
          <cell r="A830">
            <v>60000530</v>
          </cell>
          <cell r="B830" t="str">
            <v>Определение концентрации  фенола в атмосферном воздухе и воздухе непроизводственных помещений*</v>
          </cell>
          <cell r="C830" t="str">
            <v>иссл.</v>
          </cell>
          <cell r="D830">
            <v>195</v>
          </cell>
          <cell r="E830">
            <v>234</v>
          </cell>
          <cell r="F830">
            <v>200</v>
          </cell>
          <cell r="G830">
            <v>243.36</v>
          </cell>
          <cell r="H830"/>
          <cell r="I830">
            <v>240</v>
          </cell>
        </row>
        <row r="831">
          <cell r="A831">
            <v>60000531</v>
          </cell>
          <cell r="B831" t="str">
            <v>Определение концентрации  формальдегида в атмосферном воздухе и воздухе непроизводственных помещений*</v>
          </cell>
          <cell r="C831" t="str">
            <v>иссл.</v>
          </cell>
          <cell r="D831">
            <v>218.33333333333334</v>
          </cell>
          <cell r="E831">
            <v>262</v>
          </cell>
          <cell r="F831">
            <v>225</v>
          </cell>
          <cell r="G831">
            <v>272.48</v>
          </cell>
          <cell r="H831"/>
          <cell r="I831">
            <v>270</v>
          </cell>
        </row>
        <row r="832">
          <cell r="A832">
            <v>60000532</v>
          </cell>
          <cell r="B832" t="str">
            <v>Определение концентрации  серной кислоты в атмосферном воздухе и воздухе непроизводственных помещений*</v>
          </cell>
          <cell r="C832" t="str">
            <v>иссл.</v>
          </cell>
          <cell r="D832">
            <v>207.5</v>
          </cell>
          <cell r="E832">
            <v>249</v>
          </cell>
          <cell r="F832">
            <v>215</v>
          </cell>
          <cell r="G832">
            <v>258.96000000000004</v>
          </cell>
          <cell r="H832"/>
          <cell r="I832">
            <v>258</v>
          </cell>
        </row>
        <row r="833">
          <cell r="A833">
            <v>60000533</v>
          </cell>
          <cell r="B833" t="str">
            <v>Определение концентрации  сероводорода в атмосферном воздухе и воздухе непроизводственных помещений*</v>
          </cell>
          <cell r="C833" t="str">
            <v>иссл.</v>
          </cell>
          <cell r="D833">
            <v>229.16666666666669</v>
          </cell>
          <cell r="E833">
            <v>275</v>
          </cell>
          <cell r="F833">
            <v>235</v>
          </cell>
          <cell r="G833">
            <v>286</v>
          </cell>
          <cell r="H833"/>
          <cell r="I833">
            <v>282</v>
          </cell>
        </row>
        <row r="834">
          <cell r="A834">
            <v>60000534</v>
          </cell>
          <cell r="B834" t="str">
            <v>Определение концентрации  двуокиси марганца в атмосферном воздухе и воздухе производственных помещений*</v>
          </cell>
          <cell r="C834" t="str">
            <v>иссл.</v>
          </cell>
          <cell r="D834">
            <v>349.16666666666669</v>
          </cell>
          <cell r="E834">
            <v>419</v>
          </cell>
          <cell r="F834">
            <v>365</v>
          </cell>
          <cell r="G834">
            <v>435.76</v>
          </cell>
          <cell r="H834"/>
          <cell r="I834">
            <v>438</v>
          </cell>
        </row>
        <row r="835">
          <cell r="A835">
            <v>60000535</v>
          </cell>
          <cell r="B835" t="str">
            <v>Определение концентрации  ванадия в атмосферном воздухе*</v>
          </cell>
          <cell r="C835" t="str">
            <v>иссл.</v>
          </cell>
          <cell r="D835">
            <v>349.16666666666669</v>
          </cell>
          <cell r="E835">
            <v>419</v>
          </cell>
          <cell r="F835">
            <v>365</v>
          </cell>
          <cell r="G835">
            <v>435.76</v>
          </cell>
          <cell r="H835"/>
          <cell r="I835">
            <v>438</v>
          </cell>
        </row>
        <row r="836">
          <cell r="A836">
            <v>60000035</v>
          </cell>
          <cell r="B836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836" t="str">
            <v>иссл.</v>
          </cell>
          <cell r="D836">
            <v>399.16666666666669</v>
          </cell>
          <cell r="E836">
            <v>479</v>
          </cell>
          <cell r="F836">
            <v>415</v>
          </cell>
          <cell r="G836">
            <v>498.16</v>
          </cell>
          <cell r="H836"/>
          <cell r="I836">
            <v>498</v>
          </cell>
        </row>
        <row r="837">
          <cell r="A837">
            <v>60000537</v>
          </cell>
          <cell r="B8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837" t="str">
            <v>иссл.</v>
          </cell>
          <cell r="D837">
            <v>185</v>
          </cell>
          <cell r="E837">
            <v>222</v>
          </cell>
          <cell r="F837">
            <v>195</v>
          </cell>
          <cell r="G837">
            <v>230.88</v>
          </cell>
          <cell r="H837"/>
          <cell r="I837">
            <v>234</v>
          </cell>
        </row>
        <row r="838">
          <cell r="A838">
            <v>60000538</v>
          </cell>
          <cell r="B838" t="str">
            <v>Определение концентрации  хлора в атмосферном воздухе и воздухе непроизводственных помещений*</v>
          </cell>
          <cell r="C838" t="str">
            <v>иссл.</v>
          </cell>
          <cell r="D838">
            <v>221.66666666666669</v>
          </cell>
          <cell r="E838">
            <v>266</v>
          </cell>
          <cell r="F838">
            <v>230</v>
          </cell>
          <cell r="G838">
            <v>276.64</v>
          </cell>
          <cell r="H838"/>
          <cell r="I838">
            <v>276</v>
          </cell>
        </row>
        <row r="839">
          <cell r="A839">
            <v>60000539</v>
          </cell>
          <cell r="B839" t="str">
            <v>Определение концентрации окиси углерода в атмосферном воздухе и воздухе непроизводственных помещений*</v>
          </cell>
          <cell r="C839" t="str">
            <v>иссл.</v>
          </cell>
          <cell r="D839">
            <v>300.83333333333337</v>
          </cell>
          <cell r="E839">
            <v>361</v>
          </cell>
          <cell r="F839">
            <v>315</v>
          </cell>
          <cell r="G839">
            <v>375.44</v>
          </cell>
          <cell r="H839"/>
          <cell r="I839">
            <v>378</v>
          </cell>
        </row>
        <row r="840">
          <cell r="A840">
            <v>60000540</v>
          </cell>
          <cell r="B840" t="str">
            <v>Определение концентрации  свинца в атмосферном воздухе и в воздухе закрытых непроизводственных помещений*</v>
          </cell>
          <cell r="C840" t="str">
            <v>иссл.</v>
          </cell>
          <cell r="D840">
            <v>526.66666666666674</v>
          </cell>
          <cell r="E840">
            <v>632</v>
          </cell>
          <cell r="F840">
            <v>545</v>
          </cell>
          <cell r="G840">
            <v>657.28</v>
          </cell>
          <cell r="H840"/>
          <cell r="I840">
            <v>654</v>
          </cell>
        </row>
        <row r="841">
          <cell r="A841">
            <v>60000541</v>
          </cell>
          <cell r="B8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841" t="str">
            <v>иссл.</v>
          </cell>
          <cell r="D841">
            <v>436.66666666666669</v>
          </cell>
          <cell r="E841">
            <v>524</v>
          </cell>
          <cell r="F841">
            <v>455</v>
          </cell>
          <cell r="G841">
            <v>544.96</v>
          </cell>
          <cell r="H841"/>
          <cell r="I841">
            <v>546</v>
          </cell>
        </row>
        <row r="842">
          <cell r="A842">
            <v>60000542</v>
          </cell>
          <cell r="B842" t="str">
            <v>Определение концентрации  аммиака в атмосферном воздухе и воздухе непроизводственных помещений*</v>
          </cell>
          <cell r="C842" t="str">
            <v>иссл.</v>
          </cell>
          <cell r="D842">
            <v>381.66666666666669</v>
          </cell>
          <cell r="E842">
            <v>458</v>
          </cell>
          <cell r="F842">
            <v>395</v>
          </cell>
          <cell r="G842">
            <v>476.32</v>
          </cell>
          <cell r="H842"/>
          <cell r="I842">
            <v>474</v>
          </cell>
        </row>
        <row r="843">
          <cell r="A843">
            <v>60000543</v>
          </cell>
          <cell r="B843" t="str">
            <v>Определение концентрации  ртути в атмосферном воздухе*</v>
          </cell>
          <cell r="C843" t="str">
            <v>иссл.</v>
          </cell>
          <cell r="D843">
            <v>381.66666666666669</v>
          </cell>
          <cell r="E843">
            <v>458</v>
          </cell>
          <cell r="F843">
            <v>395</v>
          </cell>
          <cell r="G843">
            <v>476.32</v>
          </cell>
          <cell r="H843"/>
          <cell r="I843">
            <v>474</v>
          </cell>
        </row>
        <row r="844">
          <cell r="A844">
            <v>60000544</v>
          </cell>
          <cell r="B844" t="str">
            <v>Хромато-масс-спектрометрическое определение полициклических ароматических углеводородов в воздухе</v>
          </cell>
          <cell r="C844" t="str">
            <v>иссл.</v>
          </cell>
          <cell r="D844">
            <v>1331.6666666666667</v>
          </cell>
          <cell r="E844">
            <v>1598</v>
          </cell>
          <cell r="F844">
            <v>1385</v>
          </cell>
          <cell r="G844">
            <v>1661.92</v>
          </cell>
          <cell r="H844"/>
          <cell r="I844">
            <v>1662</v>
          </cell>
        </row>
        <row r="845">
          <cell r="A845">
            <v>60000545</v>
          </cell>
          <cell r="B845" t="str">
            <v>Определение оксида азота в атмосферном воздухе и воздухе непроизводственных помещений*</v>
          </cell>
          <cell r="C845" t="str">
            <v>иссл.</v>
          </cell>
          <cell r="D845">
            <v>285</v>
          </cell>
          <cell r="E845">
            <v>342</v>
          </cell>
          <cell r="F845">
            <v>295</v>
          </cell>
          <cell r="G845">
            <v>355.68</v>
          </cell>
          <cell r="H845"/>
          <cell r="I845">
            <v>354</v>
          </cell>
        </row>
        <row r="846">
          <cell r="A846">
            <v>60000546</v>
          </cell>
          <cell r="B846" t="str">
            <v>Выезд на отбор проб</v>
          </cell>
          <cell r="C846" t="str">
            <v>иссл.</v>
          </cell>
          <cell r="D846">
            <v>355</v>
          </cell>
          <cell r="E846">
            <v>426</v>
          </cell>
          <cell r="F846">
            <v>365</v>
          </cell>
          <cell r="G846">
            <v>443.04</v>
          </cell>
          <cell r="H846"/>
          <cell r="I846">
            <v>438</v>
          </cell>
        </row>
        <row r="847">
          <cell r="A847">
            <v>60001003</v>
          </cell>
          <cell r="B847" t="str">
            <v>Определение концентрации фенола в воздухе непроизводственных помещений*</v>
          </cell>
          <cell r="C847" t="str">
            <v>иссл.</v>
          </cell>
          <cell r="D847">
            <v>356.66666666666669</v>
          </cell>
          <cell r="E847">
            <v>428</v>
          </cell>
          <cell r="F847">
            <v>370</v>
          </cell>
          <cell r="G847">
            <v>445.12</v>
          </cell>
          <cell r="H847"/>
          <cell r="I847">
            <v>444</v>
          </cell>
        </row>
        <row r="848">
          <cell r="A848">
            <v>60001004</v>
          </cell>
          <cell r="B848" t="str">
            <v>Определение концентрации хрома ( VI ) оксида в атмосферном воздухе и воздухе непроизводственных помещений*</v>
          </cell>
          <cell r="C848" t="str">
            <v>иссл.</v>
          </cell>
          <cell r="D848">
            <v>263.33333333333337</v>
          </cell>
          <cell r="E848">
            <v>316</v>
          </cell>
          <cell r="F848">
            <v>275</v>
          </cell>
          <cell r="G848">
            <v>328.64</v>
          </cell>
          <cell r="H848"/>
          <cell r="I848">
            <v>330</v>
          </cell>
        </row>
        <row r="849">
          <cell r="A849">
            <v>60000670</v>
          </cell>
          <cell r="B849" t="str">
            <v>Определение концентрации акролеина в атмосферном воздухе и воздухе замкнутых непроизводственных помещений</v>
          </cell>
          <cell r="C849" t="str">
            <v>иссл.</v>
          </cell>
          <cell r="D849">
            <v>350.83333333333337</v>
          </cell>
          <cell r="E849">
            <v>421</v>
          </cell>
          <cell r="F849">
            <v>365</v>
          </cell>
          <cell r="G849">
            <v>437.84000000000003</v>
          </cell>
          <cell r="H849"/>
          <cell r="I849">
            <v>438</v>
          </cell>
        </row>
        <row r="850">
          <cell r="A850">
            <v>60000671</v>
          </cell>
          <cell r="B850" t="str">
            <v>Определение концентрации цинка в атмосферном воздухе и воздухе замкнутых непроизводственных помещений</v>
          </cell>
          <cell r="C850" t="str">
            <v>иссл.</v>
          </cell>
          <cell r="D850">
            <v>635.83333333333337</v>
          </cell>
          <cell r="E850">
            <v>763</v>
          </cell>
          <cell r="F850">
            <v>660</v>
          </cell>
          <cell r="G850">
            <v>793.52</v>
          </cell>
          <cell r="H850"/>
          <cell r="I850">
            <v>792</v>
          </cell>
        </row>
        <row r="851">
          <cell r="A851">
            <v>60000672</v>
          </cell>
          <cell r="B851" t="str">
            <v>Определение концентрации кадмия в атмосферном воздухе и воздухе замкнутых непроизводственных помещений</v>
          </cell>
          <cell r="C851" t="str">
            <v>иссл.</v>
          </cell>
          <cell r="D851">
            <v>635.83333333333337</v>
          </cell>
          <cell r="E851">
            <v>763</v>
          </cell>
          <cell r="F851">
            <v>660</v>
          </cell>
          <cell r="G851">
            <v>793.52</v>
          </cell>
          <cell r="H851"/>
          <cell r="I851">
            <v>792</v>
          </cell>
        </row>
        <row r="852">
          <cell r="A852">
            <v>60000673</v>
          </cell>
          <cell r="B852" t="str">
            <v>Определение концентрации меди в атмосферном воздухе и воздухе замкнутых непроизводственных помещений</v>
          </cell>
          <cell r="C852" t="str">
            <v>иссл.</v>
          </cell>
          <cell r="D852">
            <v>635.83333333333337</v>
          </cell>
          <cell r="E852">
            <v>763</v>
          </cell>
          <cell r="F852">
            <v>660</v>
          </cell>
          <cell r="G852">
            <v>793.52</v>
          </cell>
          <cell r="H852"/>
          <cell r="I852">
            <v>792</v>
          </cell>
        </row>
        <row r="853">
          <cell r="A853">
            <v>60000674</v>
          </cell>
          <cell r="B853" t="str">
            <v>Определение концентрации никеля в атмосферном воздухе и воздухе замкнутых непроизводственных помещений</v>
          </cell>
          <cell r="C853" t="str">
            <v>иссл.</v>
          </cell>
          <cell r="D853">
            <v>635.83333333333337</v>
          </cell>
          <cell r="E853">
            <v>763</v>
          </cell>
          <cell r="F853">
            <v>660</v>
          </cell>
          <cell r="G853">
            <v>793.52</v>
          </cell>
          <cell r="H853"/>
          <cell r="I853">
            <v>792</v>
          </cell>
        </row>
        <row r="854">
          <cell r="A854">
            <v>60000691</v>
          </cell>
          <cell r="B8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854" t="str">
            <v>иссл.</v>
          </cell>
          <cell r="D854">
            <v>295</v>
          </cell>
          <cell r="E854">
            <v>354</v>
          </cell>
          <cell r="F854">
            <v>305</v>
          </cell>
          <cell r="G854">
            <v>368.16</v>
          </cell>
          <cell r="H854"/>
          <cell r="I854">
            <v>366</v>
          </cell>
        </row>
        <row r="855">
          <cell r="A855">
            <v>60000693</v>
          </cell>
          <cell r="B855" t="str">
            <v>Определение железа в атмосферном воздухе и воздухе непроизводственных помещений</v>
          </cell>
          <cell r="C855" t="str">
            <v>иссл.</v>
          </cell>
          <cell r="D855">
            <v>715.83333333333337</v>
          </cell>
          <cell r="E855">
            <v>859</v>
          </cell>
          <cell r="F855">
            <v>775</v>
          </cell>
          <cell r="G855">
            <v>893.36</v>
          </cell>
          <cell r="H855"/>
          <cell r="I855">
            <v>930</v>
          </cell>
        </row>
        <row r="856">
          <cell r="A856">
            <v>60000694</v>
          </cell>
          <cell r="B856" t="str">
            <v>Определение никотина в атмосферном воздухе и воздухе непроизводственных помещений</v>
          </cell>
          <cell r="C856" t="str">
            <v>иссл.</v>
          </cell>
          <cell r="D856">
            <v>1430.8333333333335</v>
          </cell>
          <cell r="E856">
            <v>1717</v>
          </cell>
          <cell r="F856">
            <v>1485</v>
          </cell>
          <cell r="G856">
            <v>1785.68</v>
          </cell>
          <cell r="H856"/>
          <cell r="I856">
            <v>1782</v>
          </cell>
        </row>
        <row r="857">
          <cell r="A857">
            <v>60000695</v>
          </cell>
          <cell r="B8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857" t="str">
            <v>вещество</v>
          </cell>
          <cell r="D857">
            <v>424.16666666666669</v>
          </cell>
          <cell r="E857">
            <v>509</v>
          </cell>
          <cell r="F857">
            <v>440</v>
          </cell>
          <cell r="G857">
            <v>529.36</v>
          </cell>
          <cell r="H857"/>
          <cell r="I857">
            <v>528</v>
          </cell>
        </row>
        <row r="858">
          <cell r="A858" t="str">
            <v>Химическое исследование воздуха рабочей заны экспресс-методом</v>
          </cell>
          <cell r="B858"/>
          <cell r="C858"/>
          <cell r="D858"/>
          <cell r="E858"/>
          <cell r="F858"/>
          <cell r="G858"/>
          <cell r="H858"/>
          <cell r="I858"/>
        </row>
        <row r="859">
          <cell r="A859">
            <v>60000610</v>
          </cell>
          <cell r="B859" t="str">
            <v>Определение концентрации окислов азота экспресс методом в воздухе рабочей зоны</v>
          </cell>
          <cell r="C859" t="str">
            <v>иссл.</v>
          </cell>
          <cell r="D859">
            <v>654.16666666666674</v>
          </cell>
          <cell r="E859">
            <v>785</v>
          </cell>
          <cell r="F859">
            <v>680</v>
          </cell>
          <cell r="G859">
            <v>816.4</v>
          </cell>
          <cell r="H859"/>
          <cell r="I859">
            <v>816</v>
          </cell>
        </row>
        <row r="860">
          <cell r="A860">
            <v>60000611</v>
          </cell>
          <cell r="B860" t="str">
            <v>Определение концентрации  аммиака экспресс методом в воздухе рабочей зоны</v>
          </cell>
          <cell r="C860" t="str">
            <v>иссл.</v>
          </cell>
          <cell r="D860">
            <v>654.16666666666674</v>
          </cell>
          <cell r="E860">
            <v>785</v>
          </cell>
          <cell r="F860">
            <v>680</v>
          </cell>
          <cell r="G860">
            <v>816.4</v>
          </cell>
          <cell r="H860"/>
          <cell r="I860">
            <v>816</v>
          </cell>
        </row>
        <row r="861">
          <cell r="A861">
            <v>60000612</v>
          </cell>
          <cell r="B861" t="str">
            <v>Определение концентрации  акролеина экспресс методом в воздухе рабочей зоны</v>
          </cell>
          <cell r="C861" t="str">
            <v>иссл.</v>
          </cell>
          <cell r="D861">
            <v>654.16666666666674</v>
          </cell>
          <cell r="E861">
            <v>785</v>
          </cell>
          <cell r="F861">
            <v>680</v>
          </cell>
          <cell r="G861">
            <v>816.4</v>
          </cell>
          <cell r="H861"/>
          <cell r="I861">
            <v>816</v>
          </cell>
        </row>
        <row r="862">
          <cell r="A862">
            <v>60000613</v>
          </cell>
          <cell r="B862" t="str">
            <v>Определение концентрации ацетона экспресс методом в воздухе рабочей зоны</v>
          </cell>
          <cell r="C862" t="str">
            <v>иссл.</v>
          </cell>
          <cell r="D862">
            <v>654.16666666666674</v>
          </cell>
          <cell r="E862">
            <v>785</v>
          </cell>
          <cell r="F862">
            <v>680</v>
          </cell>
          <cell r="G862">
            <v>816.4</v>
          </cell>
          <cell r="H862"/>
          <cell r="I862">
            <v>816</v>
          </cell>
        </row>
        <row r="863">
          <cell r="A863">
            <v>60000614</v>
          </cell>
          <cell r="B863" t="str">
            <v>Определение концентрации бензола экспресс методом в воздухе рабочей зоны</v>
          </cell>
          <cell r="C863" t="str">
            <v>иссл.</v>
          </cell>
          <cell r="D863">
            <v>654.16666666666674</v>
          </cell>
          <cell r="E863">
            <v>785</v>
          </cell>
          <cell r="F863">
            <v>680</v>
          </cell>
          <cell r="G863">
            <v>816.4</v>
          </cell>
          <cell r="H863"/>
          <cell r="I863">
            <v>816</v>
          </cell>
        </row>
        <row r="864">
          <cell r="A864">
            <v>60000615</v>
          </cell>
          <cell r="B864" t="str">
            <v>Определение концентрации бензина экспресс методом в воздухе рабочей зоны</v>
          </cell>
          <cell r="C864" t="str">
            <v>иссл.</v>
          </cell>
          <cell r="D864">
            <v>654.16666666666674</v>
          </cell>
          <cell r="E864">
            <v>785</v>
          </cell>
          <cell r="F864">
            <v>680</v>
          </cell>
          <cell r="G864">
            <v>816.4</v>
          </cell>
          <cell r="H864"/>
          <cell r="I864">
            <v>816</v>
          </cell>
        </row>
        <row r="865">
          <cell r="A865">
            <v>60000616</v>
          </cell>
          <cell r="B865" t="str">
            <v>Определение концентрации гексана экспресс методом в воздухе рабочей зоны</v>
          </cell>
          <cell r="C865" t="str">
            <v>иссл.</v>
          </cell>
          <cell r="D865">
            <v>654.16666666666674</v>
          </cell>
          <cell r="E865">
            <v>785</v>
          </cell>
          <cell r="F865">
            <v>680</v>
          </cell>
          <cell r="G865">
            <v>816.4</v>
          </cell>
          <cell r="H865"/>
          <cell r="I865">
            <v>816</v>
          </cell>
        </row>
        <row r="866">
          <cell r="A866">
            <v>60000617</v>
          </cell>
          <cell r="B866" t="str">
            <v>Определение концентрации спирта (изо)пропилового экспресс методом в воздухе рабочей зоны</v>
          </cell>
          <cell r="C866" t="str">
            <v>иссл.</v>
          </cell>
          <cell r="D866">
            <v>654.16666666666674</v>
          </cell>
          <cell r="E866">
            <v>785</v>
          </cell>
          <cell r="F866">
            <v>680</v>
          </cell>
          <cell r="G866">
            <v>816.4</v>
          </cell>
          <cell r="H866"/>
          <cell r="I866">
            <v>816</v>
          </cell>
        </row>
        <row r="867">
          <cell r="A867">
            <v>60000618</v>
          </cell>
          <cell r="B867" t="str">
            <v>Определение концентрации ксилола экспресс методом в воздухе рабочей зоны</v>
          </cell>
          <cell r="C867" t="str">
            <v>иссл.</v>
          </cell>
          <cell r="D867">
            <v>654.16666666666674</v>
          </cell>
          <cell r="E867">
            <v>785</v>
          </cell>
          <cell r="F867">
            <v>680</v>
          </cell>
          <cell r="G867">
            <v>816.4</v>
          </cell>
          <cell r="H867"/>
          <cell r="I867">
            <v>816</v>
          </cell>
        </row>
        <row r="868">
          <cell r="A868">
            <v>60000619</v>
          </cell>
          <cell r="B868" t="str">
            <v>Определение концентрации озона экспресс методом в воздухе рабочей зоны</v>
          </cell>
          <cell r="C868" t="str">
            <v>иссл.</v>
          </cell>
          <cell r="D868">
            <v>654.16666666666674</v>
          </cell>
          <cell r="E868">
            <v>785</v>
          </cell>
          <cell r="F868">
            <v>680</v>
          </cell>
          <cell r="G868">
            <v>816.4</v>
          </cell>
          <cell r="H868"/>
          <cell r="I868">
            <v>816</v>
          </cell>
        </row>
        <row r="869">
          <cell r="A869">
            <v>60000620</v>
          </cell>
          <cell r="B869" t="str">
            <v>Определение концентрации толуола экспресс методом в воздухе рабочей зоны</v>
          </cell>
          <cell r="C869" t="str">
            <v>иссл.</v>
          </cell>
          <cell r="D869">
            <v>654.16666666666674</v>
          </cell>
          <cell r="E869">
            <v>785</v>
          </cell>
          <cell r="F869">
            <v>680</v>
          </cell>
          <cell r="G869">
            <v>816.4</v>
          </cell>
          <cell r="H869"/>
          <cell r="I869">
            <v>816</v>
          </cell>
        </row>
        <row r="870">
          <cell r="A870">
            <v>60000621</v>
          </cell>
          <cell r="B870" t="str">
            <v>Определение концентрации уайт-спирита экспресс методом в воздухе рабочей зоны</v>
          </cell>
          <cell r="C870" t="str">
            <v>иссл.</v>
          </cell>
          <cell r="D870">
            <v>654.16666666666674</v>
          </cell>
          <cell r="E870">
            <v>785</v>
          </cell>
          <cell r="F870">
            <v>680</v>
          </cell>
          <cell r="G870">
            <v>816.4</v>
          </cell>
          <cell r="H870"/>
          <cell r="I870">
            <v>816</v>
          </cell>
        </row>
        <row r="871">
          <cell r="A871">
            <v>60000622</v>
          </cell>
          <cell r="B871" t="str">
            <v>Определение концентрации оксида углерода (угарного газа) экспресс методом в воздухе рабочей зоны</v>
          </cell>
          <cell r="C871" t="str">
            <v>иссл.</v>
          </cell>
          <cell r="D871">
            <v>654.16666666666674</v>
          </cell>
          <cell r="E871">
            <v>785</v>
          </cell>
          <cell r="F871">
            <v>680</v>
          </cell>
          <cell r="G871">
            <v>816.4</v>
          </cell>
          <cell r="H871"/>
          <cell r="I871">
            <v>816</v>
          </cell>
        </row>
        <row r="872">
          <cell r="A872">
            <v>60000623</v>
          </cell>
          <cell r="B872" t="str">
            <v>Определение концентрации диоксида углерода экспресс методом в воздухе рабочей зоны</v>
          </cell>
          <cell r="C872" t="str">
            <v>иссл.</v>
          </cell>
          <cell r="D872">
            <v>654.16666666666674</v>
          </cell>
          <cell r="E872">
            <v>785</v>
          </cell>
          <cell r="F872">
            <v>680</v>
          </cell>
          <cell r="G872">
            <v>816.4</v>
          </cell>
          <cell r="H872"/>
          <cell r="I872">
            <v>816</v>
          </cell>
        </row>
        <row r="873">
          <cell r="A873">
            <v>60000624</v>
          </cell>
          <cell r="B873" t="str">
            <v>Определение концентрации углерода четыреххлористого экспресс методом в воздухе рабочей зоны</v>
          </cell>
          <cell r="C873" t="str">
            <v>иссл.</v>
          </cell>
          <cell r="D873">
            <v>654.16666666666674</v>
          </cell>
          <cell r="E873">
            <v>785</v>
          </cell>
          <cell r="F873">
            <v>680</v>
          </cell>
          <cell r="G873">
            <v>816.4</v>
          </cell>
          <cell r="H873"/>
          <cell r="I873">
            <v>816</v>
          </cell>
        </row>
        <row r="874">
          <cell r="A874">
            <v>60000625</v>
          </cell>
          <cell r="B874" t="str">
            <v>Определение концентрации уксусной кислоты  экспресс методом в воздухе рабочей зоны</v>
          </cell>
          <cell r="C874" t="str">
            <v>иссл.</v>
          </cell>
          <cell r="D874">
            <v>654.16666666666674</v>
          </cell>
          <cell r="E874">
            <v>785</v>
          </cell>
          <cell r="F874">
            <v>680</v>
          </cell>
          <cell r="G874">
            <v>816.4</v>
          </cell>
          <cell r="H874"/>
          <cell r="I874">
            <v>816</v>
          </cell>
        </row>
        <row r="875">
          <cell r="A875">
            <v>60000626</v>
          </cell>
          <cell r="B875" t="str">
            <v>Определение концентрации углеводородов нефти экспресс методом в воздухе рабочей зоны</v>
          </cell>
          <cell r="C875" t="str">
            <v>иссл.</v>
          </cell>
          <cell r="D875">
            <v>654.16666666666674</v>
          </cell>
          <cell r="E875">
            <v>785</v>
          </cell>
          <cell r="F875">
            <v>680</v>
          </cell>
          <cell r="G875">
            <v>816.4</v>
          </cell>
          <cell r="H875"/>
          <cell r="I875">
            <v>816</v>
          </cell>
        </row>
        <row r="876">
          <cell r="A876">
            <v>60000628</v>
          </cell>
          <cell r="B876" t="str">
            <v>Определение концентрации хлора экспресс методом в воздухе рабочей зоны</v>
          </cell>
          <cell r="C876" t="str">
            <v>иссл.</v>
          </cell>
          <cell r="D876">
            <v>654.16666666666674</v>
          </cell>
          <cell r="E876">
            <v>785</v>
          </cell>
          <cell r="F876">
            <v>680</v>
          </cell>
          <cell r="G876">
            <v>816.4</v>
          </cell>
          <cell r="H876"/>
          <cell r="I876">
            <v>816</v>
          </cell>
        </row>
        <row r="877">
          <cell r="A877">
            <v>60000629</v>
          </cell>
          <cell r="B877" t="str">
            <v>Определение концентрации соляной кислоты (хлороводорода) экспресс методом в воздухе рабочей зоны</v>
          </cell>
          <cell r="C877" t="str">
            <v>иссл.</v>
          </cell>
          <cell r="D877">
            <v>654.16666666666674</v>
          </cell>
          <cell r="E877">
            <v>785</v>
          </cell>
          <cell r="F877">
            <v>680</v>
          </cell>
          <cell r="G877">
            <v>816.4</v>
          </cell>
          <cell r="H877"/>
          <cell r="I877">
            <v>816</v>
          </cell>
        </row>
        <row r="878">
          <cell r="A878">
            <v>60000630</v>
          </cell>
          <cell r="B878" t="str">
            <v>Определение концентрации этанола экспресс методом в воздухе рабочей зоны</v>
          </cell>
          <cell r="C878" t="str">
            <v>иссл.</v>
          </cell>
          <cell r="D878">
            <v>654.16666666666674</v>
          </cell>
          <cell r="E878">
            <v>785</v>
          </cell>
          <cell r="F878">
            <v>680</v>
          </cell>
          <cell r="G878">
            <v>816.4</v>
          </cell>
          <cell r="H878"/>
          <cell r="I878">
            <v>816</v>
          </cell>
        </row>
        <row r="879">
          <cell r="A879">
            <v>60000631</v>
          </cell>
          <cell r="B879" t="str">
            <v>Определение концентрации диэтилового эфира экспресс методом в воздухе рабочей зоны</v>
          </cell>
          <cell r="C879" t="str">
            <v>иссл.</v>
          </cell>
          <cell r="D879">
            <v>654.16666666666674</v>
          </cell>
          <cell r="E879">
            <v>785</v>
          </cell>
          <cell r="F879">
            <v>680</v>
          </cell>
          <cell r="G879">
            <v>816.4</v>
          </cell>
          <cell r="H879"/>
          <cell r="I879">
            <v>816</v>
          </cell>
        </row>
        <row r="880">
          <cell r="A880">
            <v>60000632</v>
          </cell>
          <cell r="B880" t="str">
            <v>Определение концентрации хлороформа экспресс методом в воздухе рабочей зоны</v>
          </cell>
          <cell r="C880" t="str">
            <v>иссл.</v>
          </cell>
          <cell r="D880">
            <v>654.16666666666674</v>
          </cell>
          <cell r="E880">
            <v>785</v>
          </cell>
          <cell r="F880">
            <v>680</v>
          </cell>
          <cell r="G880">
            <v>816.4</v>
          </cell>
          <cell r="H880"/>
          <cell r="I880">
            <v>816</v>
          </cell>
        </row>
        <row r="881">
          <cell r="A881">
            <v>60000633</v>
          </cell>
          <cell r="B881" t="str">
            <v>Определение концентрации сернистого ангидрида ( диоксида серы) экспресс методом в воздухе рабочей зоны</v>
          </cell>
          <cell r="C881" t="str">
            <v>иссл.</v>
          </cell>
          <cell r="D881">
            <v>654.16666666666674</v>
          </cell>
          <cell r="E881">
            <v>785</v>
          </cell>
          <cell r="F881">
            <v>680</v>
          </cell>
          <cell r="G881">
            <v>816.4</v>
          </cell>
          <cell r="H881"/>
          <cell r="I881">
            <v>816</v>
          </cell>
        </row>
        <row r="882">
          <cell r="A882">
            <v>60000634</v>
          </cell>
          <cell r="B882" t="str">
            <v>Определение концентрации винилхлорида экспресс методом в воздухе рабочей зоны</v>
          </cell>
          <cell r="C882" t="str">
            <v>иссл.</v>
          </cell>
          <cell r="D882">
            <v>654.16666666666674</v>
          </cell>
          <cell r="E882">
            <v>785</v>
          </cell>
          <cell r="F882">
            <v>680</v>
          </cell>
          <cell r="G882">
            <v>816.4</v>
          </cell>
          <cell r="H882"/>
          <cell r="I882">
            <v>816</v>
          </cell>
        </row>
        <row r="883">
          <cell r="A883">
            <v>60000635</v>
          </cell>
          <cell r="B883" t="str">
            <v>Определение концентрации керосина экспресс методом в воздухе рабочей зоны</v>
          </cell>
          <cell r="C883" t="str">
            <v>иссл.</v>
          </cell>
          <cell r="D883">
            <v>654.16666666666674</v>
          </cell>
          <cell r="E883">
            <v>785</v>
          </cell>
          <cell r="F883">
            <v>680</v>
          </cell>
          <cell r="G883">
            <v>816.4</v>
          </cell>
          <cell r="H883"/>
          <cell r="I883">
            <v>816</v>
          </cell>
        </row>
        <row r="884">
          <cell r="A884">
            <v>60000638</v>
          </cell>
          <cell r="B884" t="str">
            <v>Определение концентрации стирола экспресс методом в воздухе рабочей зоны</v>
          </cell>
          <cell r="C884" t="str">
            <v>иссл.</v>
          </cell>
          <cell r="D884">
            <v>654.16666666666674</v>
          </cell>
          <cell r="E884">
            <v>785</v>
          </cell>
          <cell r="F884">
            <v>680</v>
          </cell>
          <cell r="G884">
            <v>816.4</v>
          </cell>
          <cell r="H884"/>
          <cell r="I884">
            <v>816</v>
          </cell>
        </row>
        <row r="885">
          <cell r="A885">
            <v>60000639</v>
          </cell>
          <cell r="B885" t="str">
            <v>Определение концентрации азотной кислоты (диоксида азота) экспресс методом в воздухе рабочей зоны</v>
          </cell>
          <cell r="C885" t="str">
            <v>иссл.</v>
          </cell>
          <cell r="D885">
            <v>654.16666666666674</v>
          </cell>
          <cell r="E885">
            <v>785</v>
          </cell>
          <cell r="F885">
            <v>680</v>
          </cell>
          <cell r="G885">
            <v>816.4</v>
          </cell>
          <cell r="H885"/>
          <cell r="I885">
            <v>816</v>
          </cell>
        </row>
        <row r="886">
          <cell r="A886">
            <v>60000641</v>
          </cell>
          <cell r="B886" t="str">
            <v>Определение концентрации фтористого водорода экспресс методом в воздухе рабочей зоны</v>
          </cell>
          <cell r="C886" t="str">
            <v>иссл.</v>
          </cell>
          <cell r="D886">
            <v>654.16666666666674</v>
          </cell>
          <cell r="E886">
            <v>785</v>
          </cell>
          <cell r="F886">
            <v>680</v>
          </cell>
          <cell r="G886">
            <v>816.4</v>
          </cell>
          <cell r="H886"/>
          <cell r="I886">
            <v>816</v>
          </cell>
        </row>
        <row r="887">
          <cell r="A887">
            <v>60000643</v>
          </cell>
          <cell r="B887" t="str">
            <v>Определение концентрации трихлорэтилена экспресс методом в воздухе рабочей зоны</v>
          </cell>
          <cell r="C887" t="str">
            <v>иссл.</v>
          </cell>
          <cell r="D887">
            <v>654.16666666666674</v>
          </cell>
          <cell r="E887">
            <v>785</v>
          </cell>
          <cell r="F887">
            <v>680</v>
          </cell>
          <cell r="G887">
            <v>816.4</v>
          </cell>
          <cell r="H887"/>
          <cell r="I887">
            <v>816</v>
          </cell>
        </row>
        <row r="888">
          <cell r="A888">
            <v>60000644</v>
          </cell>
          <cell r="B888" t="str">
            <v>Определение концентрации сероводорода экспресс методом в воздухе рабочей зоны</v>
          </cell>
          <cell r="C888" t="str">
            <v>иссл.</v>
          </cell>
          <cell r="D888">
            <v>654.16666666666674</v>
          </cell>
          <cell r="E888">
            <v>785</v>
          </cell>
          <cell r="F888">
            <v>680</v>
          </cell>
          <cell r="G888">
            <v>816.4</v>
          </cell>
          <cell r="H888"/>
          <cell r="I888">
            <v>816</v>
          </cell>
        </row>
        <row r="889">
          <cell r="A889">
            <v>60001320</v>
          </cell>
          <cell r="B889" t="str">
            <v>Определение концентрации фенола экспресс методом в воздухе рабочей зоны</v>
          </cell>
          <cell r="C889" t="str">
            <v>иссл.</v>
          </cell>
          <cell r="D889">
            <v>654.16666666666674</v>
          </cell>
          <cell r="E889">
            <v>785</v>
          </cell>
          <cell r="F889">
            <v>680</v>
          </cell>
          <cell r="G889">
            <v>816.4</v>
          </cell>
          <cell r="H889"/>
          <cell r="I889">
            <v>816</v>
          </cell>
        </row>
        <row r="890">
          <cell r="A890">
            <v>60001321</v>
          </cell>
          <cell r="B890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90" t="str">
            <v>иссл.</v>
          </cell>
          <cell r="D890">
            <v>6685</v>
          </cell>
          <cell r="E890">
            <v>8022</v>
          </cell>
          <cell r="F890">
            <v>6950</v>
          </cell>
          <cell r="G890">
            <v>8342.880000000001</v>
          </cell>
          <cell r="H890"/>
          <cell r="I890">
            <v>8340</v>
          </cell>
        </row>
        <row r="891">
          <cell r="A891">
            <v>60001322</v>
          </cell>
          <cell r="B891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91" t="str">
            <v>иссл.</v>
          </cell>
          <cell r="D891">
            <v>6685</v>
          </cell>
          <cell r="E891">
            <v>8022</v>
          </cell>
          <cell r="F891">
            <v>6950</v>
          </cell>
          <cell r="G891">
            <v>8342.880000000001</v>
          </cell>
          <cell r="H891"/>
          <cell r="I891">
            <v>8340</v>
          </cell>
        </row>
        <row r="892">
          <cell r="A892">
            <v>60000627</v>
          </cell>
          <cell r="B892" t="str">
            <v>Определение концентрации формальдегида экспресс методом в воздухе рабочей зоны</v>
          </cell>
          <cell r="C892" t="str">
            <v>иссл.</v>
          </cell>
          <cell r="D892">
            <v>654.16666666666674</v>
          </cell>
          <cell r="E892">
            <v>785</v>
          </cell>
          <cell r="F892">
            <v>680</v>
          </cell>
          <cell r="G892">
            <v>816.4</v>
          </cell>
          <cell r="H892"/>
          <cell r="I892">
            <v>816</v>
          </cell>
        </row>
        <row r="893">
          <cell r="A893">
            <v>60000564</v>
          </cell>
          <cell r="B893" t="str">
            <v>Определение концентрации скипидара в воздухе рабочей зоны</v>
          </cell>
          <cell r="C893" t="str">
            <v>иссл.</v>
          </cell>
          <cell r="D893">
            <v>365</v>
          </cell>
          <cell r="E893">
            <v>438</v>
          </cell>
          <cell r="F893">
            <v>380</v>
          </cell>
          <cell r="G893">
            <v>455.52000000000004</v>
          </cell>
          <cell r="H893"/>
          <cell r="I893">
            <v>456</v>
          </cell>
        </row>
        <row r="894">
          <cell r="A894" t="str">
            <v>Химическое исследование воздуха рабочей зоны</v>
          </cell>
          <cell r="B894"/>
          <cell r="C894"/>
          <cell r="D894"/>
          <cell r="E894"/>
          <cell r="F894"/>
          <cell r="G894"/>
          <cell r="H894"/>
          <cell r="I894"/>
        </row>
        <row r="895">
          <cell r="A895">
            <v>60000547</v>
          </cell>
          <cell r="B895" t="str">
            <v>Определение концентрации азота диоксида (азотная кислота) в воздухе рабочей зоны</v>
          </cell>
          <cell r="C895" t="str">
            <v>иссл.</v>
          </cell>
          <cell r="D895">
            <v>260</v>
          </cell>
          <cell r="E895">
            <v>312</v>
          </cell>
          <cell r="F895">
            <v>270</v>
          </cell>
          <cell r="G895">
            <v>324.48</v>
          </cell>
          <cell r="H895"/>
          <cell r="I895">
            <v>324</v>
          </cell>
        </row>
        <row r="896">
          <cell r="A896">
            <v>60000548</v>
          </cell>
          <cell r="B896" t="str">
            <v>Определение концентрации железа оксида в воздухе рабочей зоны</v>
          </cell>
          <cell r="C896" t="str">
            <v>иссл.</v>
          </cell>
          <cell r="D896">
            <v>405.83333333333337</v>
          </cell>
          <cell r="E896">
            <v>487</v>
          </cell>
          <cell r="F896">
            <v>420</v>
          </cell>
          <cell r="G896">
            <v>506.48</v>
          </cell>
          <cell r="H896"/>
          <cell r="I896">
            <v>504</v>
          </cell>
        </row>
        <row r="897">
          <cell r="A897">
            <v>60000549</v>
          </cell>
          <cell r="B897" t="str">
            <v>Определение концентрации хлористого водорода  (соляная кислота) в воздухе рабочей зоны</v>
          </cell>
          <cell r="C897" t="str">
            <v>иссл.</v>
          </cell>
          <cell r="D897">
            <v>304.16666666666669</v>
          </cell>
          <cell r="E897">
            <v>365</v>
          </cell>
          <cell r="F897">
            <v>315</v>
          </cell>
          <cell r="G897">
            <v>379.6</v>
          </cell>
          <cell r="H897"/>
          <cell r="I897">
            <v>378</v>
          </cell>
        </row>
        <row r="898">
          <cell r="A898">
            <v>60000550</v>
          </cell>
          <cell r="B898" t="str">
            <v>Определение концентрации серной кислоты в воздухе рабочей зоны</v>
          </cell>
          <cell r="C898" t="str">
            <v>иссл.</v>
          </cell>
          <cell r="D898">
            <v>237.5</v>
          </cell>
          <cell r="E898">
            <v>285</v>
          </cell>
          <cell r="F898">
            <v>245</v>
          </cell>
          <cell r="G898">
            <v>296.40000000000003</v>
          </cell>
          <cell r="H898"/>
          <cell r="I898">
            <v>294</v>
          </cell>
        </row>
        <row r="899">
          <cell r="A899">
            <v>60000551</v>
          </cell>
          <cell r="B899" t="str">
            <v>Определение концентрации уксусной кислоты в воздухе рабочей зоны</v>
          </cell>
          <cell r="C899" t="str">
            <v>иссл.</v>
          </cell>
          <cell r="D899">
            <v>118.33333333333334</v>
          </cell>
          <cell r="E899">
            <v>142</v>
          </cell>
          <cell r="F899">
            <v>120</v>
          </cell>
          <cell r="G899">
            <v>147.68</v>
          </cell>
          <cell r="H899"/>
          <cell r="I899">
            <v>144</v>
          </cell>
        </row>
        <row r="900">
          <cell r="A900">
            <v>60000552</v>
          </cell>
          <cell r="B900" t="str">
            <v>Определение концентрации кремния в воздухе рабочей зоны</v>
          </cell>
          <cell r="C900" t="str">
            <v>иссл.</v>
          </cell>
          <cell r="D900">
            <v>616.66666666666674</v>
          </cell>
          <cell r="E900">
            <v>740</v>
          </cell>
          <cell r="F900">
            <v>640</v>
          </cell>
          <cell r="G900">
            <v>769.6</v>
          </cell>
          <cell r="H900"/>
          <cell r="I900">
            <v>768</v>
          </cell>
        </row>
        <row r="901">
          <cell r="A901">
            <v>60000553</v>
          </cell>
          <cell r="B901" t="str">
            <v>Определение концентрации марганца в воздухе рабочей зоны</v>
          </cell>
          <cell r="C901" t="str">
            <v>иссл.</v>
          </cell>
          <cell r="D901">
            <v>405.83333333333337</v>
          </cell>
          <cell r="E901">
            <v>487</v>
          </cell>
          <cell r="F901">
            <v>420</v>
          </cell>
          <cell r="G901">
            <v>506.48</v>
          </cell>
          <cell r="H901"/>
          <cell r="I901">
            <v>504</v>
          </cell>
        </row>
        <row r="902">
          <cell r="A902">
            <v>60000554</v>
          </cell>
          <cell r="B902" t="str">
            <v>Определение концентрации масла минерального в воздухе рабочей зоны</v>
          </cell>
          <cell r="C902" t="str">
            <v>иссл.</v>
          </cell>
          <cell r="D902">
            <v>160.83333333333334</v>
          </cell>
          <cell r="E902">
            <v>193</v>
          </cell>
          <cell r="F902">
            <v>165</v>
          </cell>
          <cell r="G902">
            <v>200.72</v>
          </cell>
          <cell r="H902"/>
          <cell r="I902">
            <v>198</v>
          </cell>
        </row>
        <row r="903">
          <cell r="A903">
            <v>60000555</v>
          </cell>
          <cell r="B903" t="str">
            <v>Определение концентрации меди атомно-абсорбционным методом в воздухе рабочей зоны</v>
          </cell>
          <cell r="C903" t="str">
            <v>иссл.</v>
          </cell>
          <cell r="D903">
            <v>276.66666666666669</v>
          </cell>
          <cell r="E903">
            <v>332</v>
          </cell>
          <cell r="F903">
            <v>285</v>
          </cell>
          <cell r="G903">
            <v>345.28000000000003</v>
          </cell>
          <cell r="H903"/>
          <cell r="I903">
            <v>342</v>
          </cell>
        </row>
        <row r="904">
          <cell r="A904">
            <v>60000557</v>
          </cell>
          <cell r="B904" t="str">
            <v>Определение концентрации пыли в воздухе рабочей зоны</v>
          </cell>
          <cell r="C904" t="str">
            <v>иссл.</v>
          </cell>
          <cell r="D904">
            <v>160.83333333333334</v>
          </cell>
          <cell r="E904">
            <v>193</v>
          </cell>
          <cell r="F904">
            <v>165</v>
          </cell>
          <cell r="G904">
            <v>200.72</v>
          </cell>
          <cell r="H904"/>
          <cell r="I904">
            <v>198</v>
          </cell>
        </row>
        <row r="905">
          <cell r="A905">
            <v>60000558</v>
          </cell>
          <cell r="B905" t="str">
            <v>Определение концентрации свинца в воздухе рабочей зоны</v>
          </cell>
          <cell r="C905" t="str">
            <v>иссл.</v>
          </cell>
          <cell r="D905">
            <v>405.83333333333337</v>
          </cell>
          <cell r="E905">
            <v>487</v>
          </cell>
          <cell r="F905">
            <v>425</v>
          </cell>
          <cell r="G905">
            <v>506.48</v>
          </cell>
          <cell r="H905"/>
          <cell r="I905">
            <v>510</v>
          </cell>
        </row>
        <row r="906">
          <cell r="A906">
            <v>60000559</v>
          </cell>
          <cell r="B906" t="str">
            <v>Определение концентрации фенола в воздухе рабочей зоны</v>
          </cell>
          <cell r="C906" t="str">
            <v>иссл.</v>
          </cell>
          <cell r="D906">
            <v>405.83333333333337</v>
          </cell>
          <cell r="E906">
            <v>487</v>
          </cell>
          <cell r="F906">
            <v>435</v>
          </cell>
          <cell r="G906">
            <v>506.48</v>
          </cell>
          <cell r="H906"/>
          <cell r="I906">
            <v>522</v>
          </cell>
        </row>
        <row r="907">
          <cell r="A907">
            <v>60000560</v>
          </cell>
          <cell r="B907" t="str">
            <v>Определение концентрации формальдегида в воздухе рабочей зоны</v>
          </cell>
          <cell r="C907" t="str">
            <v>иссл.</v>
          </cell>
          <cell r="D907">
            <v>419.16666666666669</v>
          </cell>
          <cell r="E907">
            <v>503</v>
          </cell>
          <cell r="F907">
            <v>435</v>
          </cell>
          <cell r="G907">
            <v>523.12</v>
          </cell>
          <cell r="H907"/>
          <cell r="I907">
            <v>522</v>
          </cell>
        </row>
        <row r="908">
          <cell r="A908">
            <v>60000561</v>
          </cell>
          <cell r="B908" t="str">
            <v>Определение концентрации щелочи в воздухе рабочей зоны</v>
          </cell>
          <cell r="C908" t="str">
            <v>иссл.</v>
          </cell>
          <cell r="D908">
            <v>268.33333333333337</v>
          </cell>
          <cell r="E908">
            <v>322</v>
          </cell>
          <cell r="F908">
            <v>280</v>
          </cell>
          <cell r="G908">
            <v>334.88</v>
          </cell>
          <cell r="H908"/>
          <cell r="I908">
            <v>336</v>
          </cell>
        </row>
        <row r="909">
          <cell r="A909">
            <v>60000562</v>
          </cell>
          <cell r="B909" t="str">
            <v>Определение концентрации фосфорного ангидрида в воздухе рабочей зоны</v>
          </cell>
          <cell r="C909" t="str">
            <v>иссл.</v>
          </cell>
          <cell r="D909">
            <v>246.66666666666669</v>
          </cell>
          <cell r="E909">
            <v>296</v>
          </cell>
          <cell r="F909">
            <v>255</v>
          </cell>
          <cell r="G909">
            <v>307.84000000000003</v>
          </cell>
          <cell r="H909"/>
          <cell r="I909">
            <v>306</v>
          </cell>
        </row>
        <row r="910">
          <cell r="A910">
            <v>60000565</v>
          </cell>
          <cell r="B910" t="str">
            <v>Определение концентрации ртути в воздухе рабочей зоны</v>
          </cell>
          <cell r="C910" t="str">
            <v>иссл.</v>
          </cell>
          <cell r="D910">
            <v>346.66666666666669</v>
          </cell>
          <cell r="E910">
            <v>416</v>
          </cell>
          <cell r="F910">
            <v>360</v>
          </cell>
          <cell r="G910">
            <v>432.64</v>
          </cell>
          <cell r="H910"/>
          <cell r="I910">
            <v>432</v>
          </cell>
        </row>
        <row r="911">
          <cell r="A911">
            <v>60000566</v>
          </cell>
          <cell r="B911" t="str">
            <v>Определение концентрации аминосоединений (ароматические) в воздухе рабочей зоны</v>
          </cell>
          <cell r="C911" t="str">
            <v>иссл.</v>
          </cell>
          <cell r="D911">
            <v>232.5</v>
          </cell>
          <cell r="E911">
            <v>279</v>
          </cell>
          <cell r="F911">
            <v>240</v>
          </cell>
          <cell r="G911">
            <v>290.16000000000003</v>
          </cell>
          <cell r="H911"/>
          <cell r="I911">
            <v>288</v>
          </cell>
        </row>
        <row r="912">
          <cell r="A912">
            <v>60000567</v>
          </cell>
          <cell r="B912" t="str">
            <v>Определение концентрации свинца в смывах</v>
          </cell>
          <cell r="C912" t="str">
            <v>иссл.</v>
          </cell>
          <cell r="D912">
            <v>335</v>
          </cell>
          <cell r="E912">
            <v>402</v>
          </cell>
          <cell r="F912">
            <v>345</v>
          </cell>
          <cell r="G912">
            <v>418.08000000000004</v>
          </cell>
          <cell r="H912"/>
          <cell r="I912">
            <v>414</v>
          </cell>
        </row>
        <row r="913">
          <cell r="A913">
            <v>60000569</v>
          </cell>
          <cell r="B913" t="str">
            <v>Определение концентрации хрома, хромового ангидрида в воздухе рабочей зоны</v>
          </cell>
          <cell r="C913" t="str">
            <v>иссл.</v>
          </cell>
          <cell r="D913">
            <v>347.5</v>
          </cell>
          <cell r="E913">
            <v>417</v>
          </cell>
          <cell r="F913">
            <v>360</v>
          </cell>
          <cell r="G913">
            <v>433.68</v>
          </cell>
          <cell r="H913"/>
          <cell r="I913">
            <v>432</v>
          </cell>
        </row>
        <row r="914">
          <cell r="A914">
            <v>60000570</v>
          </cell>
          <cell r="B914" t="str">
            <v>Определение концентрации стирола в воздухе рабочей зоны</v>
          </cell>
          <cell r="C914" t="str">
            <v>иссл.</v>
          </cell>
          <cell r="D914">
            <v>353.33333333333337</v>
          </cell>
          <cell r="E914">
            <v>424</v>
          </cell>
          <cell r="F914">
            <v>365</v>
          </cell>
          <cell r="G914">
            <v>440.96000000000004</v>
          </cell>
          <cell r="H914"/>
          <cell r="I914">
            <v>438</v>
          </cell>
        </row>
        <row r="915">
          <cell r="A915">
            <v>60000571</v>
          </cell>
          <cell r="B915" t="str">
            <v>Определение эпихлоргидрина в воздухе рабочей зоны</v>
          </cell>
          <cell r="C915" t="str">
            <v>иссл.</v>
          </cell>
          <cell r="D915">
            <v>751.66666666666674</v>
          </cell>
          <cell r="E915">
            <v>902</v>
          </cell>
          <cell r="F915">
            <v>780</v>
          </cell>
          <cell r="G915">
            <v>938.08</v>
          </cell>
          <cell r="H915"/>
          <cell r="I915">
            <v>936</v>
          </cell>
        </row>
        <row r="916">
          <cell r="A916">
            <v>60000572</v>
          </cell>
          <cell r="B916" t="str">
            <v>Определение концентрации мышьяковистого ангидрида в воздухе рабочей зоны</v>
          </cell>
          <cell r="C916" t="str">
            <v>иссл.</v>
          </cell>
          <cell r="D916">
            <v>324.16666666666669</v>
          </cell>
          <cell r="E916">
            <v>389</v>
          </cell>
          <cell r="F916">
            <v>335</v>
          </cell>
          <cell r="G916">
            <v>404.56</v>
          </cell>
          <cell r="H916"/>
          <cell r="I916">
            <v>402</v>
          </cell>
        </row>
        <row r="917">
          <cell r="A917">
            <v>60000573</v>
          </cell>
          <cell r="B917" t="str">
            <v>Определение концентрации канифоли в воздухе рабочей зоны</v>
          </cell>
          <cell r="C917" t="str">
            <v>иссл.</v>
          </cell>
          <cell r="D917">
            <v>735</v>
          </cell>
          <cell r="E917">
            <v>882</v>
          </cell>
          <cell r="F917">
            <v>765</v>
          </cell>
          <cell r="G917">
            <v>917.28000000000009</v>
          </cell>
          <cell r="H917"/>
          <cell r="I917">
            <v>918</v>
          </cell>
        </row>
        <row r="918">
          <cell r="A918">
            <v>60000576</v>
          </cell>
          <cell r="B918" t="str">
            <v>Определение концентрации озона в воздухе рабочей зоны</v>
          </cell>
          <cell r="C918" t="str">
            <v>иссл.</v>
          </cell>
          <cell r="D918">
            <v>685.83333333333337</v>
          </cell>
          <cell r="E918">
            <v>823</v>
          </cell>
          <cell r="F918">
            <v>715</v>
          </cell>
          <cell r="G918">
            <v>855.92000000000007</v>
          </cell>
          <cell r="H918"/>
          <cell r="I918">
            <v>858</v>
          </cell>
        </row>
        <row r="919">
          <cell r="A919">
            <v>60000577</v>
          </cell>
          <cell r="B919" t="str">
            <v>Определение концентрации хлороформа в воздухе рабочей зоны</v>
          </cell>
          <cell r="C919" t="str">
            <v>иссл.</v>
          </cell>
          <cell r="D919">
            <v>279.16666666666669</v>
          </cell>
          <cell r="E919">
            <v>335</v>
          </cell>
          <cell r="F919">
            <v>290</v>
          </cell>
          <cell r="G919">
            <v>348.40000000000003</v>
          </cell>
          <cell r="H919"/>
          <cell r="I919">
            <v>348</v>
          </cell>
        </row>
        <row r="920">
          <cell r="A920">
            <v>60000582</v>
          </cell>
          <cell r="B920" t="str">
            <v>Определение концентрации капролактама газохроматографическим методом  в воздухе рабочей зоны</v>
          </cell>
          <cell r="C920" t="str">
            <v>иссл.</v>
          </cell>
          <cell r="D920">
            <v>331.66666666666669</v>
          </cell>
          <cell r="E920">
            <v>398</v>
          </cell>
          <cell r="F920">
            <v>345</v>
          </cell>
          <cell r="G920">
            <v>413.92</v>
          </cell>
          <cell r="H920"/>
          <cell r="I920">
            <v>414</v>
          </cell>
        </row>
        <row r="921">
          <cell r="A921">
            <v>60000583</v>
          </cell>
          <cell r="B921" t="str">
            <v>Определение концентрации углерода-4 хлористого газохроматографическим методом  в воздухе рабочей зоны</v>
          </cell>
          <cell r="C921" t="str">
            <v>иссл.</v>
          </cell>
          <cell r="D921">
            <v>291.66666666666669</v>
          </cell>
          <cell r="E921">
            <v>350</v>
          </cell>
          <cell r="F921">
            <v>300</v>
          </cell>
          <cell r="G921">
            <v>364</v>
          </cell>
          <cell r="H921"/>
          <cell r="I921">
            <v>360</v>
          </cell>
        </row>
        <row r="922">
          <cell r="A922">
            <v>60000584</v>
          </cell>
          <cell r="B922" t="str">
            <v>Определение концентрации спиртов (С1по С8) газохроматографическим методом в воздухе рабочей зоны</v>
          </cell>
          <cell r="C922" t="str">
            <v>иссл.</v>
          </cell>
          <cell r="D922">
            <v>370</v>
          </cell>
          <cell r="E922">
            <v>444</v>
          </cell>
          <cell r="F922">
            <v>385</v>
          </cell>
          <cell r="G922">
            <v>461.76</v>
          </cell>
          <cell r="H922"/>
          <cell r="I922">
            <v>462</v>
          </cell>
        </row>
        <row r="923">
          <cell r="A923">
            <v>60000585</v>
          </cell>
          <cell r="B923" t="str">
            <v>Определение концентрации бензина газохроматографическим методом  в воздухе рабочей зоны</v>
          </cell>
          <cell r="C923" t="str">
            <v>иссл.</v>
          </cell>
          <cell r="D923">
            <v>331.66666666666669</v>
          </cell>
          <cell r="E923">
            <v>398</v>
          </cell>
          <cell r="F923">
            <v>345</v>
          </cell>
          <cell r="G923">
            <v>413.92</v>
          </cell>
          <cell r="H923"/>
          <cell r="I923">
            <v>414</v>
          </cell>
        </row>
        <row r="924">
          <cell r="A924">
            <v>60000586</v>
          </cell>
          <cell r="B9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924" t="str">
            <v>иссл.</v>
          </cell>
          <cell r="D924">
            <v>383.33333333333337</v>
          </cell>
          <cell r="E924">
            <v>460</v>
          </cell>
          <cell r="F924">
            <v>395</v>
          </cell>
          <cell r="G924">
            <v>478.40000000000003</v>
          </cell>
          <cell r="H924"/>
          <cell r="I924">
            <v>474</v>
          </cell>
        </row>
        <row r="925">
          <cell r="A925">
            <v>60000587</v>
          </cell>
          <cell r="B9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925" t="str">
            <v>иссл.</v>
          </cell>
          <cell r="D925">
            <v>398.33333333333337</v>
          </cell>
          <cell r="E925">
            <v>478</v>
          </cell>
          <cell r="F925">
            <v>415</v>
          </cell>
          <cell r="G925">
            <v>497.12</v>
          </cell>
          <cell r="H925"/>
          <cell r="I925">
            <v>498</v>
          </cell>
        </row>
        <row r="926">
          <cell r="A926">
            <v>60000588</v>
          </cell>
          <cell r="B9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926" t="str">
            <v>иссл.</v>
          </cell>
          <cell r="D926">
            <v>335</v>
          </cell>
          <cell r="E926">
            <v>402</v>
          </cell>
          <cell r="F926">
            <v>350</v>
          </cell>
          <cell r="G926">
            <v>418.08000000000004</v>
          </cell>
          <cell r="H926"/>
          <cell r="I926">
            <v>420</v>
          </cell>
        </row>
        <row r="927">
          <cell r="A927">
            <v>60000589</v>
          </cell>
          <cell r="B927" t="str">
            <v>Определение концентрации этилацетата, бутилацетата газохроматографическим методом  в воздухе рабочей зоны</v>
          </cell>
          <cell r="C927" t="str">
            <v>иссл.</v>
          </cell>
          <cell r="D927">
            <v>285</v>
          </cell>
          <cell r="E927">
            <v>342</v>
          </cell>
          <cell r="F927">
            <v>295</v>
          </cell>
          <cell r="G927">
            <v>355.68</v>
          </cell>
          <cell r="H927"/>
          <cell r="I927">
            <v>354</v>
          </cell>
        </row>
        <row r="928">
          <cell r="A928">
            <v>60000591</v>
          </cell>
          <cell r="B928" t="str">
            <v>Определение концентрации аммиака  в воздухе рабочей зоны</v>
          </cell>
          <cell r="C928" t="str">
            <v>иссл.</v>
          </cell>
          <cell r="D928">
            <v>310.83333333333337</v>
          </cell>
          <cell r="E928">
            <v>373</v>
          </cell>
          <cell r="F928">
            <v>325</v>
          </cell>
          <cell r="G928">
            <v>387.92</v>
          </cell>
          <cell r="H928"/>
          <cell r="I928">
            <v>390</v>
          </cell>
        </row>
        <row r="929">
          <cell r="A929">
            <v>60000592</v>
          </cell>
          <cell r="B929" t="str">
            <v>Определение концентрации водорода фтористого  в воздухе рабочей зоны</v>
          </cell>
          <cell r="C929" t="str">
            <v>иссл.</v>
          </cell>
          <cell r="D929">
            <v>353.33333333333337</v>
          </cell>
          <cell r="E929">
            <v>424</v>
          </cell>
          <cell r="F929">
            <v>365</v>
          </cell>
          <cell r="G929">
            <v>440.96000000000004</v>
          </cell>
          <cell r="H929"/>
          <cell r="I929">
            <v>438</v>
          </cell>
        </row>
        <row r="930">
          <cell r="A930">
            <v>60000593</v>
          </cell>
          <cell r="B930" t="str">
            <v>Определение концентрации алюминия   в воздухе рабочей зоны</v>
          </cell>
          <cell r="C930" t="str">
            <v>иссл.</v>
          </cell>
          <cell r="D930">
            <v>324.16666666666669</v>
          </cell>
          <cell r="E930">
            <v>389</v>
          </cell>
          <cell r="F930">
            <v>335</v>
          </cell>
          <cell r="G930">
            <v>404.56</v>
          </cell>
          <cell r="H930"/>
          <cell r="I930">
            <v>402</v>
          </cell>
        </row>
        <row r="931">
          <cell r="A931">
            <v>60000596</v>
          </cell>
          <cell r="B931" t="str">
            <v>Определение концентрации цинка атомно-абсорбционным методом в воздухе рабочей зоны</v>
          </cell>
          <cell r="C931" t="str">
            <v>иссл.</v>
          </cell>
          <cell r="D931">
            <v>269.16666666666669</v>
          </cell>
          <cell r="E931">
            <v>323</v>
          </cell>
          <cell r="F931">
            <v>280</v>
          </cell>
          <cell r="G931">
            <v>335.92</v>
          </cell>
          <cell r="H931"/>
          <cell r="I931">
            <v>336</v>
          </cell>
        </row>
        <row r="932">
          <cell r="A932">
            <v>60001301</v>
          </cell>
          <cell r="B932" t="str">
            <v>Выполнение работ по аттестации промышленной лаборатории с выходом на объект</v>
          </cell>
          <cell r="C932" t="str">
            <v>иссл.</v>
          </cell>
          <cell r="D932">
            <v>10870</v>
          </cell>
          <cell r="E932">
            <v>13044</v>
          </cell>
          <cell r="F932">
            <v>11305</v>
          </cell>
          <cell r="G932">
            <v>13565.76</v>
          </cell>
          <cell r="H932"/>
          <cell r="I932">
            <v>13566</v>
          </cell>
        </row>
        <row r="933">
          <cell r="A933">
            <v>60001302</v>
          </cell>
          <cell r="B933" t="str">
            <v>Выполнение работ по аттестации промышленной лаборатории без выхода на объект</v>
          </cell>
          <cell r="C933" t="str">
            <v>иссл.</v>
          </cell>
          <cell r="D933">
            <v>6075.8333333333339</v>
          </cell>
          <cell r="E933">
            <v>7291</v>
          </cell>
          <cell r="F933">
            <v>6315</v>
          </cell>
          <cell r="G933">
            <v>7582.64</v>
          </cell>
          <cell r="H933"/>
          <cell r="I933">
            <v>7578</v>
          </cell>
        </row>
        <row r="934">
          <cell r="A934">
            <v>60001319</v>
          </cell>
          <cell r="B9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934" t="str">
            <v>иссл.</v>
          </cell>
          <cell r="D934">
            <v>6075.8333333333339</v>
          </cell>
          <cell r="E934">
            <v>7291</v>
          </cell>
          <cell r="F934">
            <v>6315</v>
          </cell>
          <cell r="G934">
            <v>7582.64</v>
          </cell>
          <cell r="H934"/>
          <cell r="I934">
            <v>7578</v>
          </cell>
        </row>
        <row r="935">
          <cell r="A935">
            <v>60001324</v>
          </cell>
          <cell r="B935" t="str">
            <v>Определение цефалоспориновых антибиотиков (цефаликсина и цефалоспорина) в воздухе рабочей зоны</v>
          </cell>
          <cell r="C935" t="str">
            <v>иссл.</v>
          </cell>
          <cell r="D935">
            <v>264.16666666666669</v>
          </cell>
          <cell r="E935">
            <v>317</v>
          </cell>
          <cell r="F935">
            <v>275</v>
          </cell>
          <cell r="G935">
            <v>329.68</v>
          </cell>
          <cell r="H935"/>
          <cell r="I935">
            <v>330</v>
          </cell>
        </row>
        <row r="936">
          <cell r="A936">
            <v>60000039</v>
          </cell>
          <cell r="B936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936" t="str">
            <v>иссл.</v>
          </cell>
          <cell r="D936">
            <v>854.16666666666674</v>
          </cell>
          <cell r="E936">
            <v>1025</v>
          </cell>
          <cell r="F936">
            <v>885</v>
          </cell>
          <cell r="G936">
            <v>1066</v>
          </cell>
          <cell r="H936"/>
          <cell r="I936">
            <v>1062</v>
          </cell>
        </row>
        <row r="937">
          <cell r="A937" t="str">
            <v>Обучение</v>
          </cell>
          <cell r="B937"/>
          <cell r="C937"/>
          <cell r="D937"/>
          <cell r="E937"/>
          <cell r="F937"/>
          <cell r="G937"/>
          <cell r="H937"/>
          <cell r="I937"/>
        </row>
        <row r="938">
          <cell r="A938">
            <v>60000036</v>
          </cell>
          <cell r="B938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938" t="str">
            <v>иссл.</v>
          </cell>
          <cell r="D938">
            <v>1277.5</v>
          </cell>
          <cell r="E938">
            <v>1533</v>
          </cell>
          <cell r="F938">
            <v>1325</v>
          </cell>
          <cell r="G938">
            <v>1594.3200000000002</v>
          </cell>
          <cell r="H938"/>
          <cell r="I938">
            <v>1590</v>
          </cell>
        </row>
        <row r="939">
          <cell r="A939" t="str">
            <v>Радиологическая лаборатория</v>
          </cell>
          <cell r="B939"/>
          <cell r="C939"/>
          <cell r="D939"/>
          <cell r="E939"/>
          <cell r="F939"/>
          <cell r="G939"/>
          <cell r="H939"/>
          <cell r="I939"/>
        </row>
        <row r="940">
          <cell r="A940" t="str">
            <v>Радиоспектрометрические исследования</v>
          </cell>
          <cell r="B940"/>
          <cell r="C940"/>
          <cell r="D940"/>
          <cell r="E940"/>
          <cell r="F940"/>
          <cell r="G940"/>
          <cell r="H940"/>
          <cell r="I940"/>
        </row>
        <row r="941">
          <cell r="A941">
            <v>70000741</v>
          </cell>
          <cell r="B941" t="str">
            <v>Спектрометрическое исследование лесоматериалов</v>
          </cell>
          <cell r="C941" t="str">
            <v>проба</v>
          </cell>
          <cell r="D941">
            <v>835</v>
          </cell>
          <cell r="E941">
            <v>1002</v>
          </cell>
          <cell r="F941">
            <v>865</v>
          </cell>
          <cell r="G941">
            <v>1042.08</v>
          </cell>
          <cell r="H941"/>
          <cell r="I941">
            <v>1038</v>
          </cell>
        </row>
        <row r="942">
          <cell r="A942">
            <v>70000742</v>
          </cell>
          <cell r="B942" t="str">
            <v>Спектрометрическое исследование пищевых продуктов</v>
          </cell>
          <cell r="C942" t="str">
            <v>проба</v>
          </cell>
          <cell r="D942">
            <v>1070.8333333333335</v>
          </cell>
          <cell r="E942">
            <v>1285</v>
          </cell>
          <cell r="F942">
            <v>1110</v>
          </cell>
          <cell r="G942">
            <v>1336.4</v>
          </cell>
          <cell r="H942"/>
          <cell r="I942">
            <v>1332</v>
          </cell>
        </row>
        <row r="943">
          <cell r="A943">
            <v>70000743</v>
          </cell>
          <cell r="B943" t="str">
            <v>Спектрометрическое исследование воды поверхностных водоемов (цезий - 137, стронций - 90)</v>
          </cell>
          <cell r="C943" t="str">
            <v>проба</v>
          </cell>
          <cell r="D943">
            <v>1065</v>
          </cell>
          <cell r="E943">
            <v>1278</v>
          </cell>
          <cell r="F943">
            <v>1105</v>
          </cell>
          <cell r="G943">
            <v>1329.1200000000001</v>
          </cell>
          <cell r="H943"/>
          <cell r="I943">
            <v>1326</v>
          </cell>
        </row>
        <row r="944">
          <cell r="A944">
            <v>70000744</v>
          </cell>
          <cell r="B944" t="str">
            <v>Спектрометрическое исследование стройматериалов, шлаков</v>
          </cell>
          <cell r="C944" t="str">
            <v>проба</v>
          </cell>
          <cell r="D944">
            <v>1543.3333333333335</v>
          </cell>
          <cell r="E944">
            <v>1852</v>
          </cell>
          <cell r="F944">
            <v>1605</v>
          </cell>
          <cell r="G944">
            <v>1926.0800000000002</v>
          </cell>
          <cell r="H944"/>
          <cell r="I944">
            <v>1926</v>
          </cell>
        </row>
        <row r="945">
          <cell r="A945">
            <v>70000745</v>
          </cell>
          <cell r="B945" t="str">
            <v>Спектрометрическое исследование почвы</v>
          </cell>
          <cell r="C945" t="str">
            <v>проба</v>
          </cell>
          <cell r="D945">
            <v>637.5</v>
          </cell>
          <cell r="E945">
            <v>765</v>
          </cell>
          <cell r="F945">
            <v>660</v>
          </cell>
          <cell r="G945">
            <v>795.6</v>
          </cell>
          <cell r="H945"/>
          <cell r="I945">
            <v>792</v>
          </cell>
        </row>
        <row r="946">
          <cell r="A946">
            <v>70000754</v>
          </cell>
          <cell r="B946" t="str">
            <v>Определение общей альфа- и бета- активности в пробе питьевой воды, воды поверхностных водоемов</v>
          </cell>
          <cell r="C946" t="str">
            <v>проба</v>
          </cell>
          <cell r="D946">
            <v>1441.6666666666667</v>
          </cell>
          <cell r="E946">
            <v>1730</v>
          </cell>
          <cell r="F946">
            <v>1500</v>
          </cell>
          <cell r="G946">
            <v>1799.2</v>
          </cell>
          <cell r="H946"/>
          <cell r="I946">
            <v>1800</v>
          </cell>
        </row>
        <row r="947">
          <cell r="A947">
            <v>70000775</v>
          </cell>
          <cell r="B947" t="str">
            <v>Спектрометрическое исследование минерального сырья</v>
          </cell>
          <cell r="C947" t="str">
            <v>проба</v>
          </cell>
          <cell r="D947">
            <v>2706.666666666667</v>
          </cell>
          <cell r="E947">
            <v>3248</v>
          </cell>
          <cell r="F947">
            <v>2815</v>
          </cell>
          <cell r="G947">
            <v>3377.92</v>
          </cell>
          <cell r="H947"/>
          <cell r="I947">
            <v>3378</v>
          </cell>
        </row>
        <row r="948">
          <cell r="A948">
            <v>70000785</v>
          </cell>
          <cell r="B948" t="str">
            <v>Спектрометрическое исследование удельной эффективной активности каменного угля и шлака</v>
          </cell>
          <cell r="C948" t="str">
            <v>проба</v>
          </cell>
          <cell r="D948">
            <v>1915</v>
          </cell>
          <cell r="E948">
            <v>2298</v>
          </cell>
          <cell r="F948">
            <v>1990</v>
          </cell>
          <cell r="G948">
            <v>2389.92</v>
          </cell>
          <cell r="H948"/>
          <cell r="I948">
            <v>2388</v>
          </cell>
        </row>
        <row r="949">
          <cell r="A949">
            <v>70000786</v>
          </cell>
          <cell r="B949" t="str">
            <v>Спектрометрическое исследование древесного угля на цезий - 137 и стронций - 90</v>
          </cell>
          <cell r="C949" t="str">
            <v>проба</v>
          </cell>
          <cell r="D949">
            <v>1002.5</v>
          </cell>
          <cell r="E949">
            <v>1203</v>
          </cell>
          <cell r="F949">
            <v>1045</v>
          </cell>
          <cell r="G949">
            <v>1251.1200000000001</v>
          </cell>
          <cell r="H949"/>
          <cell r="I949">
            <v>1254</v>
          </cell>
        </row>
        <row r="950">
          <cell r="A950">
            <v>70000787</v>
          </cell>
          <cell r="B950" t="str">
            <v>Спектрометрическое исследование мебельной продукции</v>
          </cell>
          <cell r="C950" t="str">
            <v>проба</v>
          </cell>
          <cell r="D950">
            <v>1915</v>
          </cell>
          <cell r="E950">
            <v>2298</v>
          </cell>
          <cell r="F950">
            <v>1990</v>
          </cell>
          <cell r="G950">
            <v>2389.92</v>
          </cell>
          <cell r="H950"/>
          <cell r="I950">
            <v>2388</v>
          </cell>
        </row>
        <row r="951">
          <cell r="A951">
            <v>70000761</v>
          </cell>
          <cell r="B951" t="str">
            <v>Измерение активности радона в пробе воды.</v>
          </cell>
          <cell r="C951" t="str">
            <v>иссл.</v>
          </cell>
          <cell r="D951">
            <v>1134.1666666666667</v>
          </cell>
          <cell r="E951">
            <v>1361</v>
          </cell>
          <cell r="F951">
            <v>1180</v>
          </cell>
          <cell r="G951">
            <v>1415.44</v>
          </cell>
          <cell r="H951"/>
          <cell r="I951">
            <v>1416</v>
          </cell>
        </row>
        <row r="952">
          <cell r="A952" t="str">
            <v>Дозиметрический метод</v>
          </cell>
          <cell r="B952"/>
          <cell r="C952"/>
          <cell r="D952"/>
          <cell r="E952"/>
          <cell r="F952"/>
          <cell r="G952"/>
          <cell r="H952"/>
          <cell r="I952"/>
        </row>
        <row r="953">
          <cell r="A953">
            <v>70000749</v>
          </cell>
          <cell r="B953" t="str">
            <v>Годовое обслуживание ИДК (1 дозиметр)</v>
          </cell>
          <cell r="C953" t="str">
            <v>дозиметр</v>
          </cell>
          <cell r="D953">
            <v>1260</v>
          </cell>
          <cell r="E953">
            <v>1512</v>
          </cell>
          <cell r="F953">
            <v>1300</v>
          </cell>
          <cell r="G953">
            <v>1572.48</v>
          </cell>
          <cell r="H953"/>
          <cell r="I953">
            <v>1560</v>
          </cell>
        </row>
        <row r="954">
          <cell r="A954">
            <v>70000777</v>
          </cell>
          <cell r="B954" t="str">
            <v>Квартальное обслуживание ИДК (1 дозиметр)</v>
          </cell>
          <cell r="C954" t="str">
            <v>дозиметр</v>
          </cell>
          <cell r="D954">
            <v>315</v>
          </cell>
          <cell r="E954">
            <v>378</v>
          </cell>
          <cell r="F954">
            <v>325</v>
          </cell>
          <cell r="G954">
            <v>393.12</v>
          </cell>
          <cell r="H954"/>
          <cell r="I954">
            <v>390</v>
          </cell>
        </row>
        <row r="955">
          <cell r="A955">
            <v>70000126</v>
          </cell>
          <cell r="B955" t="str">
            <v>Годовое обслуживание ИДК (2 дозиметра)</v>
          </cell>
          <cell r="C955" t="str">
            <v>дозиметр</v>
          </cell>
          <cell r="D955">
            <v>2520</v>
          </cell>
          <cell r="E955">
            <v>3024</v>
          </cell>
          <cell r="F955">
            <v>2600</v>
          </cell>
          <cell r="G955">
            <v>3144.96</v>
          </cell>
          <cell r="H955"/>
          <cell r="I955">
            <v>3120</v>
          </cell>
        </row>
        <row r="956">
          <cell r="A956">
            <v>70000750</v>
          </cell>
          <cell r="B956" t="str">
            <v>Измерение мощности дозы гамма – излучения  на местности, в зданиях.</v>
          </cell>
          <cell r="C956" t="str">
            <v>иссл.</v>
          </cell>
          <cell r="D956">
            <v>64.166666666666671</v>
          </cell>
          <cell r="E956">
            <v>77</v>
          </cell>
          <cell r="F956">
            <v>65</v>
          </cell>
          <cell r="G956">
            <v>80.08</v>
          </cell>
          <cell r="H956"/>
          <cell r="I956">
            <v>78</v>
          </cell>
        </row>
        <row r="957">
          <cell r="A957">
            <v>70000751</v>
          </cell>
          <cell r="B957" t="str">
            <v>Измерение мощности дозы гамма-излучения и рентгеновского излучения на радиологическом объекте</v>
          </cell>
          <cell r="C957" t="str">
            <v>иссл.</v>
          </cell>
          <cell r="D957">
            <v>127.5</v>
          </cell>
          <cell r="E957">
            <v>153</v>
          </cell>
          <cell r="F957">
            <v>130</v>
          </cell>
          <cell r="G957">
            <v>159.12</v>
          </cell>
          <cell r="H957"/>
          <cell r="I957">
            <v>156</v>
          </cell>
        </row>
        <row r="958">
          <cell r="A958">
            <v>70000752</v>
          </cell>
          <cell r="B958" t="str">
            <v>Измерение потока альфа-частиц и бета-частиц</v>
          </cell>
          <cell r="C958" t="str">
            <v>иссл.</v>
          </cell>
          <cell r="D958">
            <v>137.5</v>
          </cell>
          <cell r="E958">
            <v>165</v>
          </cell>
          <cell r="F958">
            <v>145</v>
          </cell>
          <cell r="G958">
            <v>171.6</v>
          </cell>
          <cell r="H958"/>
          <cell r="I958">
            <v>174</v>
          </cell>
        </row>
        <row r="959">
          <cell r="A959">
            <v>70000041</v>
          </cell>
          <cell r="B959" t="str">
            <v>Радиационный контроль партии черного металлолома массой до 25 тонн, загруженного в транспортное средство</v>
          </cell>
          <cell r="C959" t="str">
            <v>трансп. ед.</v>
          </cell>
          <cell r="D959">
            <v>863.33333333333337</v>
          </cell>
          <cell r="E959">
            <v>1036</v>
          </cell>
          <cell r="F959">
            <v>895</v>
          </cell>
          <cell r="G959">
            <v>1077.44</v>
          </cell>
          <cell r="H959"/>
          <cell r="I959">
            <v>1074</v>
          </cell>
        </row>
        <row r="960">
          <cell r="A960">
            <v>70000042</v>
          </cell>
          <cell r="B960" t="str">
            <v>Радиационный контроль партии черного металлолома массой от 25 тонн, загруженное в транспотрное средство</v>
          </cell>
          <cell r="C960" t="str">
            <v>трансп. ед.</v>
          </cell>
          <cell r="D960">
            <v>885</v>
          </cell>
          <cell r="E960">
            <v>1062</v>
          </cell>
          <cell r="F960">
            <v>920</v>
          </cell>
          <cell r="G960">
            <v>1104.48</v>
          </cell>
          <cell r="H960"/>
          <cell r="I960">
            <v>1104</v>
          </cell>
        </row>
        <row r="961">
          <cell r="A961">
            <v>70000043</v>
          </cell>
          <cell r="B961" t="str">
            <v>Радиационный контроль партии цветного металлолома массой до 25 тонн, загруженного в транспортное средство</v>
          </cell>
          <cell r="C961" t="str">
            <v>трансп. ед.</v>
          </cell>
          <cell r="D961">
            <v>1239.1666666666667</v>
          </cell>
          <cell r="E961">
            <v>1487</v>
          </cell>
          <cell r="F961">
            <v>1285</v>
          </cell>
          <cell r="G961">
            <v>1546.48</v>
          </cell>
          <cell r="H961"/>
          <cell r="I961">
            <v>1542</v>
          </cell>
        </row>
        <row r="962">
          <cell r="A962">
            <v>70000044</v>
          </cell>
          <cell r="B962" t="str">
            <v>Радиационный контроль партии цветного металлолома массой от 25 тонн, загруженного в транспортное средство</v>
          </cell>
          <cell r="C962" t="str">
            <v>трансп. ед.</v>
          </cell>
          <cell r="D962">
            <v>2228.3333333333335</v>
          </cell>
          <cell r="E962">
            <v>2674</v>
          </cell>
          <cell r="F962">
            <v>2315</v>
          </cell>
          <cell r="G962">
            <v>2780.96</v>
          </cell>
          <cell r="H962"/>
          <cell r="I962">
            <v>2778</v>
          </cell>
        </row>
        <row r="963">
          <cell r="A963">
            <v>70000045</v>
          </cell>
          <cell r="B963" t="str">
            <v>Радиационный контроль черного металла в штабелях для партий до 25 тонн</v>
          </cell>
          <cell r="C963" t="str">
            <v>партия</v>
          </cell>
          <cell r="D963">
            <v>863.33333333333337</v>
          </cell>
          <cell r="E963">
            <v>1036</v>
          </cell>
          <cell r="F963">
            <v>895</v>
          </cell>
          <cell r="G963">
            <v>1077.44</v>
          </cell>
          <cell r="H963"/>
          <cell r="I963">
            <v>1074</v>
          </cell>
        </row>
        <row r="964">
          <cell r="A964">
            <v>70000046</v>
          </cell>
          <cell r="B964" t="str">
            <v>Радиационный контроль цветного металла в штабелях для партий до 25 тонн</v>
          </cell>
          <cell r="C964" t="str">
            <v>партия</v>
          </cell>
          <cell r="D964">
            <v>1239.1666666666667</v>
          </cell>
          <cell r="E964">
            <v>1487</v>
          </cell>
          <cell r="F964">
            <v>1285</v>
          </cell>
          <cell r="G964">
            <v>1546.48</v>
          </cell>
          <cell r="H964"/>
          <cell r="I964">
            <v>1542</v>
          </cell>
        </row>
        <row r="965">
          <cell r="A965">
            <v>70000047</v>
          </cell>
          <cell r="B965" t="str">
            <v>Радиационный контроль черного металла в штабелях для партий от 25 тонн</v>
          </cell>
          <cell r="C965" t="str">
            <v>партия</v>
          </cell>
          <cell r="D965">
            <v>885</v>
          </cell>
          <cell r="E965">
            <v>1062</v>
          </cell>
          <cell r="F965">
            <v>920</v>
          </cell>
          <cell r="G965">
            <v>1104.48</v>
          </cell>
          <cell r="H965"/>
          <cell r="I965">
            <v>1104</v>
          </cell>
        </row>
        <row r="966">
          <cell r="A966">
            <v>70000048</v>
          </cell>
          <cell r="B966" t="str">
            <v>Радиационный контроль цветного металла в штабелях для партий от 25 тонн</v>
          </cell>
          <cell r="C966" t="str">
            <v>партия</v>
          </cell>
          <cell r="D966">
            <v>2228.3333333333335</v>
          </cell>
          <cell r="E966">
            <v>2674</v>
          </cell>
          <cell r="F966">
            <v>2315</v>
          </cell>
          <cell r="G966">
            <v>2780.96</v>
          </cell>
          <cell r="H966"/>
          <cell r="I966">
            <v>2778</v>
          </cell>
        </row>
        <row r="967">
          <cell r="A967" t="str">
            <v>Радиохимический метод</v>
          </cell>
          <cell r="B967"/>
          <cell r="C967"/>
          <cell r="D967"/>
          <cell r="E967"/>
          <cell r="F967"/>
          <cell r="G967"/>
          <cell r="H967"/>
          <cell r="I967"/>
        </row>
        <row r="968">
          <cell r="A968">
            <v>70000739</v>
          </cell>
          <cell r="B968" t="str">
            <v>Анализ золы пищевых продуктов на сторнций-90</v>
          </cell>
          <cell r="C968" t="str">
            <v>иссл.</v>
          </cell>
          <cell r="D968">
            <v>4481.666666666667</v>
          </cell>
          <cell r="E968">
            <v>5378</v>
          </cell>
          <cell r="F968">
            <v>4660</v>
          </cell>
          <cell r="G968">
            <v>5593.12</v>
          </cell>
          <cell r="H968"/>
          <cell r="I968">
            <v>5592</v>
          </cell>
        </row>
        <row r="969">
          <cell r="A969">
            <v>70000740</v>
          </cell>
          <cell r="B969" t="str">
            <v>Анализ золы пищевых продуктов на цезий-137</v>
          </cell>
          <cell r="C969" t="str">
            <v>иссл.</v>
          </cell>
          <cell r="D969">
            <v>3596.666666666667</v>
          </cell>
          <cell r="E969">
            <v>4316</v>
          </cell>
          <cell r="F969">
            <v>3740</v>
          </cell>
          <cell r="G969">
            <v>4488.6400000000003</v>
          </cell>
          <cell r="H969"/>
          <cell r="I969">
            <v>4488</v>
          </cell>
        </row>
        <row r="970">
          <cell r="A970" t="str">
            <v>Радонометрический метод</v>
          </cell>
          <cell r="B970"/>
          <cell r="C970"/>
          <cell r="D970"/>
          <cell r="E970"/>
          <cell r="F970"/>
          <cell r="G970"/>
          <cell r="H970"/>
          <cell r="I970"/>
        </row>
        <row r="971">
          <cell r="A971">
            <v>70000760</v>
          </cell>
          <cell r="B971" t="str">
            <v>Измерение активности изотопов радона в воздухе помещений.</v>
          </cell>
          <cell r="C971" t="str">
            <v>иссл.</v>
          </cell>
          <cell r="D971">
            <v>368.33333333333337</v>
          </cell>
          <cell r="E971">
            <v>442</v>
          </cell>
          <cell r="F971">
            <v>380</v>
          </cell>
          <cell r="G971">
            <v>459.68</v>
          </cell>
          <cell r="H971"/>
          <cell r="I971">
            <v>456</v>
          </cell>
        </row>
        <row r="972">
          <cell r="A972">
            <v>70000762</v>
          </cell>
          <cell r="B972" t="str">
            <v>Измерение плотности потока радона с поверхности грунта.</v>
          </cell>
          <cell r="C972" t="str">
            <v>иссл.</v>
          </cell>
          <cell r="D972">
            <v>490</v>
          </cell>
          <cell r="E972">
            <v>588</v>
          </cell>
          <cell r="F972">
            <v>510</v>
          </cell>
          <cell r="G972">
            <v>611.52</v>
          </cell>
          <cell r="H972"/>
          <cell r="I972">
            <v>612</v>
          </cell>
        </row>
        <row r="973">
          <cell r="A973" t="str">
            <v>Прочие услуги</v>
          </cell>
          <cell r="B973"/>
          <cell r="C973"/>
          <cell r="D973"/>
          <cell r="E973"/>
          <cell r="F973"/>
          <cell r="G973"/>
          <cell r="H973"/>
          <cell r="I973"/>
        </row>
        <row r="974">
          <cell r="A974">
            <v>70000125</v>
          </cell>
          <cell r="B974" t="str">
            <v>Возмещение за порчу и утерю дозиметра термолюминесцентного</v>
          </cell>
          <cell r="C974" t="str">
            <v>дозиметр</v>
          </cell>
          <cell r="D974">
            <v>3455.8333333333335</v>
          </cell>
          <cell r="E974">
            <v>4147</v>
          </cell>
          <cell r="F974">
            <v>3590</v>
          </cell>
          <cell r="G974">
            <v>4312.88</v>
          </cell>
          <cell r="H974"/>
          <cell r="I974">
            <v>4308</v>
          </cell>
        </row>
        <row r="975">
          <cell r="A975">
            <v>70000789</v>
          </cell>
          <cell r="B975" t="str">
            <v>Оформление картограммы земельного участка</v>
          </cell>
          <cell r="C975" t="str">
            <v>картогр-ма</v>
          </cell>
          <cell r="D975">
            <v>920.83333333333337</v>
          </cell>
          <cell r="E975">
            <v>1105</v>
          </cell>
          <cell r="F975">
            <v>955</v>
          </cell>
          <cell r="G975">
            <v>1149.2</v>
          </cell>
          <cell r="H975"/>
          <cell r="I975">
            <v>1146</v>
          </cell>
        </row>
        <row r="976">
          <cell r="A976" t="str">
            <v>Лаборатория профилактической токсикологии</v>
          </cell>
          <cell r="B976"/>
          <cell r="C976"/>
          <cell r="D976"/>
          <cell r="E976"/>
          <cell r="F976"/>
          <cell r="G976"/>
          <cell r="H976"/>
          <cell r="I976"/>
        </row>
        <row r="977">
          <cell r="A977">
            <v>80000644</v>
          </cell>
          <cell r="B977" t="str">
            <v>Приготовление модельных  вытяжек из керамической, стеклянной, металлической  посуды</v>
          </cell>
          <cell r="C977" t="str">
            <v>иссл.</v>
          </cell>
          <cell r="D977">
            <v>336.66666666666669</v>
          </cell>
          <cell r="E977">
            <v>404</v>
          </cell>
          <cell r="F977">
            <v>350</v>
          </cell>
          <cell r="G977">
            <v>420.16</v>
          </cell>
          <cell r="H977"/>
          <cell r="I977">
            <v>420</v>
          </cell>
        </row>
        <row r="978">
          <cell r="A978">
            <v>80000645</v>
          </cell>
          <cell r="B978" t="str">
            <v>Приготовление модельных вытяжек из жестяной тары</v>
          </cell>
          <cell r="C978" t="str">
            <v>иссл.</v>
          </cell>
          <cell r="D978">
            <v>336.66666666666669</v>
          </cell>
          <cell r="E978">
            <v>404</v>
          </cell>
          <cell r="F978">
            <v>350</v>
          </cell>
          <cell r="G978">
            <v>420.16</v>
          </cell>
          <cell r="H978"/>
          <cell r="I978">
            <v>420</v>
          </cell>
        </row>
        <row r="979">
          <cell r="A979">
            <v>80000646</v>
          </cell>
          <cell r="B979" t="str">
            <v>Приготовление вытяжек из игрушек</v>
          </cell>
          <cell r="C979" t="str">
            <v>иссл.</v>
          </cell>
          <cell r="D979">
            <v>323.33333333333337</v>
          </cell>
          <cell r="E979">
            <v>388</v>
          </cell>
          <cell r="F979">
            <v>335</v>
          </cell>
          <cell r="G979">
            <v>403.52000000000004</v>
          </cell>
          <cell r="H979"/>
          <cell r="I979">
            <v>402</v>
          </cell>
        </row>
        <row r="980">
          <cell r="A980">
            <v>80000647</v>
          </cell>
          <cell r="B980" t="str">
            <v>Приготовление вытяжек из одежды, обуви, тканей</v>
          </cell>
          <cell r="C980" t="str">
            <v>иссл.</v>
          </cell>
          <cell r="D980">
            <v>261.66666666666669</v>
          </cell>
          <cell r="E980">
            <v>314</v>
          </cell>
          <cell r="F980">
            <v>275</v>
          </cell>
          <cell r="G980">
            <v>326.56</v>
          </cell>
          <cell r="H980"/>
          <cell r="I980">
            <v>330</v>
          </cell>
        </row>
        <row r="981">
          <cell r="A981">
            <v>80000648</v>
          </cell>
          <cell r="B981" t="str">
            <v>Приготовление вытяжек из посуды из полимерных материалов и изделий,  контактирующих с пищевыми продуктами</v>
          </cell>
          <cell r="C981" t="str">
            <v>иссл.</v>
          </cell>
          <cell r="D981">
            <v>204.16666666666669</v>
          </cell>
          <cell r="E981">
            <v>245</v>
          </cell>
          <cell r="F981">
            <v>215</v>
          </cell>
          <cell r="G981">
            <v>254.8</v>
          </cell>
          <cell r="H981"/>
          <cell r="I981">
            <v>258</v>
          </cell>
        </row>
        <row r="982">
          <cell r="A982">
            <v>80000649</v>
          </cell>
          <cell r="B982" t="str">
            <v>Определение  индекса токсичности образца</v>
          </cell>
          <cell r="C982" t="str">
            <v>иссл.</v>
          </cell>
          <cell r="D982">
            <v>952.5</v>
          </cell>
          <cell r="E982">
            <v>1143</v>
          </cell>
          <cell r="F982">
            <v>990</v>
          </cell>
          <cell r="G982">
            <v>1188.72</v>
          </cell>
          <cell r="H982"/>
          <cell r="I982">
            <v>1188</v>
          </cell>
        </row>
        <row r="983">
          <cell r="A983">
            <v>80000650</v>
          </cell>
          <cell r="B983" t="str">
            <v>Исследование игрушек на запах</v>
          </cell>
          <cell r="C983" t="str">
            <v>иссл.</v>
          </cell>
          <cell r="D983">
            <v>165</v>
          </cell>
          <cell r="E983">
            <v>198</v>
          </cell>
          <cell r="F983">
            <v>170</v>
          </cell>
          <cell r="G983">
            <v>205.92000000000002</v>
          </cell>
          <cell r="H983"/>
          <cell r="I983">
            <v>204</v>
          </cell>
        </row>
        <row r="984">
          <cell r="A984">
            <v>80000654</v>
          </cell>
          <cell r="B984" t="str">
            <v>Определение сурьмы в игрушке</v>
          </cell>
          <cell r="C984" t="str">
            <v>иссл.</v>
          </cell>
          <cell r="D984">
            <v>642.5</v>
          </cell>
          <cell r="E984">
            <v>771</v>
          </cell>
          <cell r="F984">
            <v>665</v>
          </cell>
          <cell r="G984">
            <v>801.84</v>
          </cell>
          <cell r="H984"/>
          <cell r="I984">
            <v>798</v>
          </cell>
        </row>
        <row r="985">
          <cell r="A985">
            <v>80000655</v>
          </cell>
          <cell r="B985" t="str">
            <v>Определение  мышьяка в игрушке</v>
          </cell>
          <cell r="C985" t="str">
            <v>иссл.</v>
          </cell>
          <cell r="D985">
            <v>645</v>
          </cell>
          <cell r="E985">
            <v>774</v>
          </cell>
          <cell r="F985">
            <v>670</v>
          </cell>
          <cell r="G985">
            <v>804.96</v>
          </cell>
          <cell r="H985"/>
          <cell r="I985">
            <v>804</v>
          </cell>
        </row>
        <row r="986">
          <cell r="A986">
            <v>80000656</v>
          </cell>
          <cell r="B986" t="str">
            <v>Определение кадмия, свинца, в игрушке</v>
          </cell>
          <cell r="C986" t="str">
            <v>иссл.</v>
          </cell>
          <cell r="D986">
            <v>680.83333333333337</v>
          </cell>
          <cell r="E986">
            <v>817</v>
          </cell>
          <cell r="F986">
            <v>705</v>
          </cell>
          <cell r="G986">
            <v>849.68000000000006</v>
          </cell>
          <cell r="H986"/>
          <cell r="I986">
            <v>846</v>
          </cell>
        </row>
        <row r="987">
          <cell r="A987">
            <v>80000658</v>
          </cell>
          <cell r="B987" t="str">
            <v>Определение ртути в игрушке</v>
          </cell>
          <cell r="C987" t="str">
            <v>иссл.</v>
          </cell>
          <cell r="D987">
            <v>645</v>
          </cell>
          <cell r="E987">
            <v>774</v>
          </cell>
          <cell r="F987">
            <v>670</v>
          </cell>
          <cell r="G987">
            <v>804.96</v>
          </cell>
          <cell r="H987"/>
          <cell r="I987">
            <v>804</v>
          </cell>
        </row>
        <row r="988">
          <cell r="A988">
            <v>80000659</v>
          </cell>
          <cell r="B988" t="str">
            <v>Определение селена в игрушке</v>
          </cell>
          <cell r="C988" t="str">
            <v>иссл.</v>
          </cell>
          <cell r="D988">
            <v>620</v>
          </cell>
          <cell r="E988">
            <v>744</v>
          </cell>
          <cell r="F988">
            <v>645</v>
          </cell>
          <cell r="G988">
            <v>773.76</v>
          </cell>
          <cell r="H988"/>
          <cell r="I988">
            <v>774</v>
          </cell>
        </row>
        <row r="989">
          <cell r="A989">
            <v>80000660</v>
          </cell>
          <cell r="B989" t="str">
            <v>Определение формальдегида в игрушке</v>
          </cell>
          <cell r="C989" t="str">
            <v>иссл.</v>
          </cell>
          <cell r="D989">
            <v>700</v>
          </cell>
          <cell r="E989">
            <v>840</v>
          </cell>
          <cell r="F989">
            <v>725</v>
          </cell>
          <cell r="G989">
            <v>873.6</v>
          </cell>
          <cell r="H989"/>
          <cell r="I989">
            <v>870</v>
          </cell>
        </row>
        <row r="990">
          <cell r="A990">
            <v>80000666</v>
          </cell>
          <cell r="B990" t="str">
            <v>Исследование одежды и тканей на гигроскопичность</v>
          </cell>
          <cell r="C990" t="str">
            <v>иссл.</v>
          </cell>
          <cell r="D990">
            <v>549.16666666666674</v>
          </cell>
          <cell r="E990">
            <v>659</v>
          </cell>
          <cell r="F990">
            <v>570</v>
          </cell>
          <cell r="G990">
            <v>685.36</v>
          </cell>
          <cell r="H990"/>
          <cell r="I990">
            <v>684</v>
          </cell>
        </row>
        <row r="991">
          <cell r="A991">
            <v>80000667</v>
          </cell>
          <cell r="B991" t="str">
            <v>Исследование одежды и тканей на содержание  формальдегида</v>
          </cell>
          <cell r="C991" t="str">
            <v>иссл.</v>
          </cell>
          <cell r="D991">
            <v>700</v>
          </cell>
          <cell r="E991">
            <v>840</v>
          </cell>
          <cell r="F991">
            <v>725</v>
          </cell>
          <cell r="G991">
            <v>873.6</v>
          </cell>
          <cell r="H991"/>
          <cell r="I991">
            <v>870</v>
          </cell>
        </row>
        <row r="992">
          <cell r="A992">
            <v>80000669</v>
          </cell>
          <cell r="B992" t="str">
            <v>Определение  устойчивости окраски тканей и одежды к поту.</v>
          </cell>
          <cell r="C992" t="str">
            <v>иссл.</v>
          </cell>
          <cell r="D992">
            <v>345.83333333333337</v>
          </cell>
          <cell r="E992">
            <v>415</v>
          </cell>
          <cell r="F992">
            <v>360</v>
          </cell>
          <cell r="G992">
            <v>431.6</v>
          </cell>
          <cell r="H992"/>
          <cell r="I992">
            <v>432</v>
          </cell>
        </row>
        <row r="993">
          <cell r="A993">
            <v>80000670</v>
          </cell>
          <cell r="B993" t="str">
            <v>Определение  устойчивости окраски тканей и одежды к стирке</v>
          </cell>
          <cell r="C993" t="str">
            <v>иссл.</v>
          </cell>
          <cell r="D993">
            <v>345.83333333333337</v>
          </cell>
          <cell r="E993">
            <v>415</v>
          </cell>
          <cell r="F993">
            <v>360</v>
          </cell>
          <cell r="G993">
            <v>431.6</v>
          </cell>
          <cell r="H993"/>
          <cell r="I993">
            <v>432</v>
          </cell>
        </row>
        <row r="994">
          <cell r="A994">
            <v>80000671</v>
          </cell>
          <cell r="B994" t="str">
            <v>Определение  устойчивости окраски тканей и изделий  к морской воде</v>
          </cell>
          <cell r="C994" t="str">
            <v>иссл.</v>
          </cell>
          <cell r="D994">
            <v>310.83333333333337</v>
          </cell>
          <cell r="E994">
            <v>373</v>
          </cell>
          <cell r="F994">
            <v>320</v>
          </cell>
          <cell r="G994">
            <v>387.92</v>
          </cell>
          <cell r="H994"/>
          <cell r="I994">
            <v>384</v>
          </cell>
        </row>
        <row r="995">
          <cell r="A995">
            <v>80000673</v>
          </cell>
          <cell r="B995" t="str">
            <v>Определение  устойчивости окраски тканей и изделий  к сухому трению</v>
          </cell>
          <cell r="C995" t="str">
            <v>иссл.</v>
          </cell>
          <cell r="D995">
            <v>286.66666666666669</v>
          </cell>
          <cell r="E995">
            <v>344</v>
          </cell>
          <cell r="F995">
            <v>295</v>
          </cell>
          <cell r="G995">
            <v>357.76</v>
          </cell>
          <cell r="H995"/>
          <cell r="I995">
            <v>354</v>
          </cell>
        </row>
        <row r="996">
          <cell r="A996">
            <v>80000674</v>
          </cell>
          <cell r="B996" t="str">
            <v>Определение  устойчивости окраски тканей и изделий  к органическим растворителям</v>
          </cell>
          <cell r="C996" t="str">
            <v>иссл.</v>
          </cell>
          <cell r="D996">
            <v>324.16666666666669</v>
          </cell>
          <cell r="E996">
            <v>389</v>
          </cell>
          <cell r="F996">
            <v>335</v>
          </cell>
          <cell r="G996">
            <v>404.56</v>
          </cell>
          <cell r="H996"/>
          <cell r="I996">
            <v>402</v>
          </cell>
        </row>
        <row r="997">
          <cell r="A997">
            <v>80000675</v>
          </cell>
          <cell r="B997" t="str">
            <v>Определение массовой доли химических волокон в изделиях и ткани</v>
          </cell>
          <cell r="C997" t="str">
            <v>иссл.</v>
          </cell>
          <cell r="D997">
            <v>1029.1666666666667</v>
          </cell>
          <cell r="E997">
            <v>1235</v>
          </cell>
          <cell r="F997">
            <v>1070</v>
          </cell>
          <cell r="G997">
            <v>1284.4000000000001</v>
          </cell>
          <cell r="H997"/>
          <cell r="I997">
            <v>1284</v>
          </cell>
        </row>
        <row r="998">
          <cell r="A998">
            <v>80000679</v>
          </cell>
          <cell r="B998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98" t="str">
            <v>иссл.</v>
          </cell>
          <cell r="D998">
            <v>124.16666666666667</v>
          </cell>
          <cell r="E998">
            <v>149</v>
          </cell>
          <cell r="F998">
            <v>130</v>
          </cell>
          <cell r="G998">
            <v>154.96</v>
          </cell>
          <cell r="H998"/>
          <cell r="I998">
            <v>156</v>
          </cell>
        </row>
        <row r="999">
          <cell r="A999">
            <v>80000680</v>
          </cell>
          <cell r="B999" t="str">
            <v>Определение нормируемых органических веществ в водных вытяжках из материалов различного состава</v>
          </cell>
          <cell r="C999" t="str">
            <v>иссл.</v>
          </cell>
          <cell r="D999">
            <v>3081.666666666667</v>
          </cell>
          <cell r="E999">
            <v>3698</v>
          </cell>
          <cell r="F999">
            <v>3205</v>
          </cell>
          <cell r="G999">
            <v>3845.92</v>
          </cell>
          <cell r="H999"/>
          <cell r="I999">
            <v>3846</v>
          </cell>
        </row>
        <row r="1000">
          <cell r="A1000">
            <v>80000681</v>
          </cell>
          <cell r="B1000" t="str">
            <v>Определение формальдегида в модельной вытяжке  из образца</v>
          </cell>
          <cell r="C1000" t="str">
            <v>иссл.</v>
          </cell>
          <cell r="D1000">
            <v>616.66666666666674</v>
          </cell>
          <cell r="E1000">
            <v>740</v>
          </cell>
          <cell r="F1000">
            <v>640</v>
          </cell>
          <cell r="G1000">
            <v>769.6</v>
          </cell>
          <cell r="H1000"/>
          <cell r="I1000">
            <v>768</v>
          </cell>
        </row>
        <row r="1001">
          <cell r="A1001">
            <v>80000682</v>
          </cell>
          <cell r="B1001" t="str">
            <v>Определение диоктилфталата в модельных вытяжках из образца</v>
          </cell>
          <cell r="C1001" t="str">
            <v>иссл.</v>
          </cell>
          <cell r="D1001">
            <v>830</v>
          </cell>
          <cell r="E1001">
            <v>996</v>
          </cell>
          <cell r="F1001">
            <v>860</v>
          </cell>
          <cell r="G1001">
            <v>1035.8400000000001</v>
          </cell>
          <cell r="H1001"/>
          <cell r="I1001">
            <v>1032</v>
          </cell>
        </row>
        <row r="1002">
          <cell r="A1002">
            <v>80000688</v>
          </cell>
          <cell r="B1002" t="str">
            <v>Определение свинца, меди, цинка, кадмия в модельных вытяжках из образца</v>
          </cell>
          <cell r="C1002" t="str">
            <v>иссл.</v>
          </cell>
          <cell r="D1002">
            <v>743.33333333333337</v>
          </cell>
          <cell r="E1002">
            <v>892</v>
          </cell>
          <cell r="F1002">
            <v>770</v>
          </cell>
          <cell r="G1002">
            <v>927.68000000000006</v>
          </cell>
          <cell r="H1002"/>
          <cell r="I1002">
            <v>924</v>
          </cell>
        </row>
        <row r="1003">
          <cell r="A1003">
            <v>80000690</v>
          </cell>
          <cell r="B1003" t="str">
            <v>Определение марганца в модельных вытяжках из образца</v>
          </cell>
          <cell r="C1003" t="str">
            <v>иссл.</v>
          </cell>
          <cell r="D1003">
            <v>510</v>
          </cell>
          <cell r="E1003">
            <v>612</v>
          </cell>
          <cell r="F1003">
            <v>530</v>
          </cell>
          <cell r="G1003">
            <v>636.48</v>
          </cell>
          <cell r="H1003"/>
          <cell r="I1003">
            <v>636</v>
          </cell>
        </row>
        <row r="1004">
          <cell r="A1004">
            <v>80000691</v>
          </cell>
          <cell r="B1004" t="str">
            <v>Определение диметилтерефталата в модельной вытяжке из образца</v>
          </cell>
          <cell r="C1004" t="str">
            <v>иссл.</v>
          </cell>
          <cell r="D1004">
            <v>802.5</v>
          </cell>
          <cell r="E1004">
            <v>963</v>
          </cell>
          <cell r="F1004">
            <v>835</v>
          </cell>
          <cell r="G1004">
            <v>1001.52</v>
          </cell>
          <cell r="H1004"/>
          <cell r="I1004">
            <v>1002</v>
          </cell>
        </row>
        <row r="1005">
          <cell r="A1005">
            <v>80000692</v>
          </cell>
          <cell r="B1005" t="str">
            <v>Определение  тиурама в модельных вытяжках из образца</v>
          </cell>
          <cell r="C1005" t="str">
            <v>иссл.</v>
          </cell>
          <cell r="D1005">
            <v>789.16666666666674</v>
          </cell>
          <cell r="E1005">
            <v>947</v>
          </cell>
          <cell r="F1005">
            <v>820</v>
          </cell>
          <cell r="G1005">
            <v>984.88</v>
          </cell>
          <cell r="H1005"/>
          <cell r="I1005">
            <v>984</v>
          </cell>
        </row>
        <row r="1006">
          <cell r="A1006">
            <v>80000693</v>
          </cell>
          <cell r="B1006" t="str">
            <v>Определение  альтакса в модельных вытяжках из образца</v>
          </cell>
          <cell r="C1006" t="str">
            <v>иссл.</v>
          </cell>
          <cell r="D1006">
            <v>789.16666666666674</v>
          </cell>
          <cell r="E1006">
            <v>947</v>
          </cell>
          <cell r="F1006">
            <v>820</v>
          </cell>
          <cell r="G1006">
            <v>984.88</v>
          </cell>
          <cell r="H1006"/>
          <cell r="I1006">
            <v>984</v>
          </cell>
        </row>
        <row r="1007">
          <cell r="A1007">
            <v>80000697</v>
          </cell>
          <cell r="B1007" t="str">
            <v>Определение фенола, выделяющегося из образца в воздух.</v>
          </cell>
          <cell r="C1007" t="str">
            <v>иссл.</v>
          </cell>
          <cell r="D1007">
            <v>925</v>
          </cell>
          <cell r="E1007">
            <v>1110</v>
          </cell>
          <cell r="F1007">
            <v>960</v>
          </cell>
          <cell r="G1007">
            <v>1154.4000000000001</v>
          </cell>
          <cell r="H1007"/>
          <cell r="I1007">
            <v>1152</v>
          </cell>
        </row>
        <row r="1008">
          <cell r="A1008">
            <v>80000698</v>
          </cell>
          <cell r="B1008" t="str">
            <v>Определение формальдегида, выделяющегося из образца в воздух.</v>
          </cell>
          <cell r="C1008" t="str">
            <v>иссл.</v>
          </cell>
          <cell r="D1008">
            <v>1012.5</v>
          </cell>
          <cell r="E1008">
            <v>1215</v>
          </cell>
          <cell r="F1008">
            <v>1053</v>
          </cell>
          <cell r="G1008">
            <v>1263.6000000000001</v>
          </cell>
          <cell r="H1008"/>
          <cell r="I1008">
            <v>1263.5999999999999</v>
          </cell>
        </row>
        <row r="1009">
          <cell r="A1009">
            <v>80000699</v>
          </cell>
          <cell r="B1009" t="str">
            <v>Определение аммиака, выделяющегося из образца в воздух.</v>
          </cell>
          <cell r="C1009" t="str">
            <v>иссл.</v>
          </cell>
          <cell r="D1009">
            <v>924.16666666666674</v>
          </cell>
          <cell r="E1009">
            <v>1109</v>
          </cell>
          <cell r="F1009">
            <v>960</v>
          </cell>
          <cell r="G1009">
            <v>1153.3600000000001</v>
          </cell>
          <cell r="H1009"/>
          <cell r="I1009">
            <v>1152</v>
          </cell>
        </row>
        <row r="1010">
          <cell r="A1010">
            <v>80000701</v>
          </cell>
          <cell r="B1010" t="str">
            <v>Определение метилового спирта, выделяющегося из образца в воздух.</v>
          </cell>
          <cell r="C1010" t="str">
            <v>иссл.</v>
          </cell>
          <cell r="D1010">
            <v>924.16666666666674</v>
          </cell>
          <cell r="E1010">
            <v>1109</v>
          </cell>
          <cell r="F1010">
            <v>960</v>
          </cell>
          <cell r="G1010">
            <v>1153.3600000000001</v>
          </cell>
          <cell r="H1010"/>
          <cell r="I1010">
            <v>1152</v>
          </cell>
        </row>
        <row r="1011">
          <cell r="A1011">
            <v>80000702</v>
          </cell>
          <cell r="B1011" t="str">
            <v>Определение бензола, толуола, ксилола, выделяющегося из образца в воздух.</v>
          </cell>
          <cell r="C1011" t="str">
            <v>иссл.</v>
          </cell>
          <cell r="D1011">
            <v>1128.3333333333335</v>
          </cell>
          <cell r="E1011">
            <v>1354</v>
          </cell>
          <cell r="F1011">
            <v>1170</v>
          </cell>
          <cell r="G1011">
            <v>1408.16</v>
          </cell>
          <cell r="H1011"/>
          <cell r="I1011">
            <v>1404</v>
          </cell>
        </row>
        <row r="1012">
          <cell r="A1012">
            <v>80000703</v>
          </cell>
          <cell r="B1012" t="str">
            <v>Определение винилацетата, выделяющегося из образца в воздух.</v>
          </cell>
          <cell r="C1012" t="str">
            <v>иссл.</v>
          </cell>
          <cell r="D1012">
            <v>1178.3333333333335</v>
          </cell>
          <cell r="E1012">
            <v>1414</v>
          </cell>
          <cell r="F1012">
            <v>1225</v>
          </cell>
          <cell r="G1012">
            <v>1470.56</v>
          </cell>
          <cell r="H1012"/>
          <cell r="I1012">
            <v>1470</v>
          </cell>
        </row>
        <row r="1013">
          <cell r="A1013">
            <v>80000705</v>
          </cell>
          <cell r="B1013" t="str">
            <v>Определение органолептики модельных растворов посуды металлической, эмалированной, стеклянной, фарфоровой.</v>
          </cell>
          <cell r="C1013" t="str">
            <v>иссл.</v>
          </cell>
          <cell r="D1013">
            <v>204.16666666666669</v>
          </cell>
          <cell r="E1013">
            <v>245</v>
          </cell>
          <cell r="F1013">
            <v>215</v>
          </cell>
          <cell r="G1013">
            <v>254.8</v>
          </cell>
          <cell r="H1013"/>
          <cell r="I1013">
            <v>258</v>
          </cell>
        </row>
        <row r="1014">
          <cell r="A1014">
            <v>80000708</v>
          </cell>
          <cell r="B1014" t="str">
            <v>Определение бора в модельных вытяжках из образца</v>
          </cell>
          <cell r="C1014" t="str">
            <v>иссл.</v>
          </cell>
          <cell r="D1014">
            <v>347.5</v>
          </cell>
          <cell r="E1014">
            <v>417</v>
          </cell>
          <cell r="F1014">
            <v>360</v>
          </cell>
          <cell r="G1014">
            <v>433.68</v>
          </cell>
          <cell r="H1014"/>
          <cell r="I1014">
            <v>432</v>
          </cell>
        </row>
        <row r="1015">
          <cell r="A1015">
            <v>80000709</v>
          </cell>
          <cell r="B1015" t="str">
            <v>Определение фтора в модельных вытяжках из образца</v>
          </cell>
          <cell r="C1015" t="str">
            <v>иссл.</v>
          </cell>
          <cell r="D1015">
            <v>370</v>
          </cell>
          <cell r="E1015">
            <v>444</v>
          </cell>
          <cell r="F1015">
            <v>385</v>
          </cell>
          <cell r="G1015">
            <v>461.76</v>
          </cell>
          <cell r="H1015"/>
          <cell r="I1015">
            <v>462</v>
          </cell>
        </row>
        <row r="1016">
          <cell r="A1016">
            <v>80000710</v>
          </cell>
          <cell r="B1016" t="str">
            <v>Определение никеля в модельных вытяжках из образца</v>
          </cell>
          <cell r="C1016" t="str">
            <v>иссл.</v>
          </cell>
          <cell r="D1016">
            <v>641.66666666666674</v>
          </cell>
          <cell r="E1016">
            <v>770</v>
          </cell>
          <cell r="F1016">
            <v>665</v>
          </cell>
          <cell r="G1016">
            <v>800.80000000000007</v>
          </cell>
          <cell r="H1016"/>
          <cell r="I1016">
            <v>798</v>
          </cell>
        </row>
        <row r="1017">
          <cell r="A1017">
            <v>80000711</v>
          </cell>
          <cell r="B1017" t="str">
            <v>Определение кобальта в модельных вытяжках из образца</v>
          </cell>
          <cell r="C1017" t="str">
            <v>иссл.</v>
          </cell>
          <cell r="D1017">
            <v>641.66666666666674</v>
          </cell>
          <cell r="E1017">
            <v>770</v>
          </cell>
          <cell r="F1017">
            <v>665</v>
          </cell>
          <cell r="G1017">
            <v>800.80000000000007</v>
          </cell>
          <cell r="H1017"/>
          <cell r="I1017">
            <v>798</v>
          </cell>
        </row>
        <row r="1018">
          <cell r="A1018">
            <v>80000712</v>
          </cell>
          <cell r="B1018" t="str">
            <v>Определение мышьяка в модельных вытяжках из образца</v>
          </cell>
          <cell r="C1018" t="str">
            <v>иссл.</v>
          </cell>
          <cell r="D1018">
            <v>641.66666666666674</v>
          </cell>
          <cell r="E1018">
            <v>770</v>
          </cell>
          <cell r="F1018">
            <v>665</v>
          </cell>
          <cell r="G1018">
            <v>800.80000000000007</v>
          </cell>
          <cell r="H1018"/>
          <cell r="I1018">
            <v>798</v>
          </cell>
        </row>
        <row r="1019">
          <cell r="A1019">
            <v>80000713</v>
          </cell>
          <cell r="B1019" t="str">
            <v>Определение алюминия в модельных вытяжках из образца</v>
          </cell>
          <cell r="C1019" t="str">
            <v>иссл.</v>
          </cell>
          <cell r="D1019">
            <v>612.5</v>
          </cell>
          <cell r="E1019">
            <v>735</v>
          </cell>
          <cell r="F1019">
            <v>635</v>
          </cell>
          <cell r="G1019">
            <v>764.4</v>
          </cell>
          <cell r="H1019"/>
          <cell r="I1019">
            <v>762</v>
          </cell>
        </row>
        <row r="1020">
          <cell r="A1020">
            <v>80000716</v>
          </cell>
          <cell r="B1020" t="str">
            <v>Определение хрома в модельных вытяжках из образца</v>
          </cell>
          <cell r="C1020" t="str">
            <v>иссл.</v>
          </cell>
          <cell r="D1020">
            <v>560</v>
          </cell>
          <cell r="E1020">
            <v>672</v>
          </cell>
          <cell r="F1020">
            <v>580</v>
          </cell>
          <cell r="G1020">
            <v>698.88</v>
          </cell>
          <cell r="H1020"/>
          <cell r="I1020">
            <v>696</v>
          </cell>
        </row>
        <row r="1021">
          <cell r="A1021">
            <v>80000718</v>
          </cell>
          <cell r="B1021" t="str">
            <v>Определение железа в модельных вытяжках из образца</v>
          </cell>
          <cell r="C1021" t="str">
            <v>иссл.</v>
          </cell>
          <cell r="D1021">
            <v>433.33333333333337</v>
          </cell>
          <cell r="E1021">
            <v>520</v>
          </cell>
          <cell r="F1021">
            <v>450</v>
          </cell>
          <cell r="G1021">
            <v>540.80000000000007</v>
          </cell>
          <cell r="H1021"/>
          <cell r="I1021">
            <v>540</v>
          </cell>
        </row>
        <row r="1022">
          <cell r="A1022">
            <v>80000721</v>
          </cell>
          <cell r="B1022" t="str">
            <v>Определение водородного показателя (РН) в непродовольственной продукции</v>
          </cell>
          <cell r="C1022" t="str">
            <v>иссл.</v>
          </cell>
          <cell r="D1022">
            <v>410.83333333333337</v>
          </cell>
          <cell r="E1022">
            <v>493</v>
          </cell>
          <cell r="F1022">
            <v>425</v>
          </cell>
          <cell r="G1022">
            <v>512.72</v>
          </cell>
          <cell r="H1022"/>
          <cell r="I1022">
            <v>510</v>
          </cell>
        </row>
        <row r="1023">
          <cell r="A1023">
            <v>80000742</v>
          </cell>
          <cell r="B1023" t="str">
            <v>Определение органолептических показателей тканей и изделий.</v>
          </cell>
          <cell r="C1023" t="str">
            <v>иссл.</v>
          </cell>
          <cell r="D1023">
            <v>205</v>
          </cell>
          <cell r="E1023">
            <v>246</v>
          </cell>
          <cell r="F1023">
            <v>210</v>
          </cell>
          <cell r="G1023">
            <v>255.84</v>
          </cell>
          <cell r="H1023"/>
          <cell r="I1023">
            <v>252</v>
          </cell>
        </row>
        <row r="1024">
          <cell r="A1024">
            <v>80000747</v>
          </cell>
          <cell r="B1024" t="str">
            <v>Определение ртути в модельных вытяжках из образца</v>
          </cell>
          <cell r="C1024" t="str">
            <v>иссл.</v>
          </cell>
          <cell r="D1024">
            <v>727.5</v>
          </cell>
          <cell r="E1024">
            <v>873</v>
          </cell>
          <cell r="F1024">
            <v>755</v>
          </cell>
          <cell r="G1024">
            <v>907.92000000000007</v>
          </cell>
          <cell r="H1024"/>
          <cell r="I1024">
            <v>906</v>
          </cell>
        </row>
        <row r="1025">
          <cell r="A1025">
            <v>80000750</v>
          </cell>
          <cell r="B1025" t="str">
            <v>Определение смываемости с посуды</v>
          </cell>
          <cell r="C1025" t="str">
            <v>иссл.</v>
          </cell>
          <cell r="D1025">
            <v>570.83333333333337</v>
          </cell>
          <cell r="E1025">
            <v>685</v>
          </cell>
          <cell r="F1025">
            <v>590</v>
          </cell>
          <cell r="G1025">
            <v>712.4</v>
          </cell>
          <cell r="H1025"/>
          <cell r="I1025">
            <v>708</v>
          </cell>
        </row>
        <row r="1026">
          <cell r="A1026">
            <v>80000752</v>
          </cell>
          <cell r="B1026" t="str">
            <v>Определение органолептических показателей парфюмерно-косметических изделий</v>
          </cell>
          <cell r="C1026" t="str">
            <v>иссл.</v>
          </cell>
          <cell r="D1026">
            <v>205</v>
          </cell>
          <cell r="E1026">
            <v>246</v>
          </cell>
          <cell r="F1026">
            <v>210</v>
          </cell>
          <cell r="G1026">
            <v>255.84</v>
          </cell>
          <cell r="H1026"/>
          <cell r="I1026">
            <v>252</v>
          </cell>
        </row>
        <row r="1027">
          <cell r="A1027">
            <v>80000753</v>
          </cell>
          <cell r="B1027" t="str">
            <v>Определение пенообразующей способности синтетических моющих средств и шампуней</v>
          </cell>
          <cell r="C1027" t="str">
            <v>иссл.</v>
          </cell>
          <cell r="D1027">
            <v>555</v>
          </cell>
          <cell r="E1027">
            <v>666</v>
          </cell>
          <cell r="F1027">
            <v>575</v>
          </cell>
          <cell r="G1027">
            <v>692.64</v>
          </cell>
          <cell r="H1027"/>
          <cell r="I1027">
            <v>690</v>
          </cell>
        </row>
        <row r="1028">
          <cell r="A1028">
            <v>80000754</v>
          </cell>
          <cell r="B1028" t="str">
            <v>Определение термостабильности косметических изделий</v>
          </cell>
          <cell r="C1028" t="str">
            <v>иссл.</v>
          </cell>
          <cell r="D1028">
            <v>241.66666666666669</v>
          </cell>
          <cell r="E1028">
            <v>290</v>
          </cell>
          <cell r="F1028">
            <v>250</v>
          </cell>
          <cell r="G1028">
            <v>301.60000000000002</v>
          </cell>
          <cell r="H1028"/>
          <cell r="I1028">
            <v>300</v>
          </cell>
        </row>
        <row r="1029">
          <cell r="A1029">
            <v>80000755</v>
          </cell>
          <cell r="B1029" t="str">
            <v>Определение коллоидной стабильности косметических изделий</v>
          </cell>
          <cell r="C1029" t="str">
            <v>иссл.</v>
          </cell>
          <cell r="D1029">
            <v>224.16666666666669</v>
          </cell>
          <cell r="E1029">
            <v>269</v>
          </cell>
          <cell r="F1029">
            <v>230</v>
          </cell>
          <cell r="G1029">
            <v>279.76</v>
          </cell>
          <cell r="H1029"/>
          <cell r="I1029">
            <v>276</v>
          </cell>
        </row>
        <row r="1030">
          <cell r="A1030">
            <v>80000758</v>
          </cell>
          <cell r="B1030" t="str">
            <v>Определение хрома в игрушках</v>
          </cell>
          <cell r="C1030" t="str">
            <v>иссл.</v>
          </cell>
          <cell r="D1030">
            <v>738.33333333333337</v>
          </cell>
          <cell r="E1030">
            <v>886</v>
          </cell>
          <cell r="F1030">
            <v>765</v>
          </cell>
          <cell r="G1030">
            <v>921.44</v>
          </cell>
          <cell r="H1030"/>
          <cell r="I1030">
            <v>918</v>
          </cell>
        </row>
        <row r="1031">
          <cell r="A1031">
            <v>80000759</v>
          </cell>
          <cell r="B1031" t="str">
            <v>Определение бария в игрушках</v>
          </cell>
          <cell r="C1031" t="str">
            <v>иссл.</v>
          </cell>
          <cell r="D1031">
            <v>738.33333333333337</v>
          </cell>
          <cell r="E1031">
            <v>886</v>
          </cell>
          <cell r="F1031">
            <v>765</v>
          </cell>
          <cell r="G1031">
            <v>921.44</v>
          </cell>
          <cell r="H1031"/>
          <cell r="I1031">
            <v>918</v>
          </cell>
        </row>
        <row r="1032">
          <cell r="A1032">
            <v>80000760</v>
          </cell>
          <cell r="B1032" t="str">
            <v>Определение дибутилфталата в модельных вытяжках</v>
          </cell>
          <cell r="C1032" t="str">
            <v>иссл.</v>
          </cell>
          <cell r="D1032">
            <v>877.5</v>
          </cell>
          <cell r="E1032">
            <v>1053</v>
          </cell>
          <cell r="F1032">
            <v>910</v>
          </cell>
          <cell r="G1032">
            <v>1095.1200000000001</v>
          </cell>
          <cell r="H1032"/>
          <cell r="I1032">
            <v>1092</v>
          </cell>
        </row>
        <row r="1033">
          <cell r="A1033">
            <v>80000761</v>
          </cell>
          <cell r="B1033" t="str">
            <v>Определение этиленгликоля в модельных вытяжках</v>
          </cell>
          <cell r="C1033" t="str">
            <v>иссл.</v>
          </cell>
          <cell r="D1033">
            <v>740</v>
          </cell>
          <cell r="E1033">
            <v>888</v>
          </cell>
          <cell r="F1033">
            <v>770</v>
          </cell>
          <cell r="G1033">
            <v>923.52</v>
          </cell>
          <cell r="H1033"/>
          <cell r="I1033">
            <v>924</v>
          </cell>
        </row>
        <row r="1034">
          <cell r="A1034">
            <v>80000762</v>
          </cell>
          <cell r="B1034" t="str">
            <v>Определение массовой доли свободной едкой щелочи в мыле</v>
          </cell>
          <cell r="C1034" t="str">
            <v>иссл.</v>
          </cell>
          <cell r="D1034">
            <v>251.66666666666669</v>
          </cell>
          <cell r="E1034">
            <v>302</v>
          </cell>
          <cell r="F1034">
            <v>260</v>
          </cell>
          <cell r="G1034">
            <v>314.08</v>
          </cell>
          <cell r="H1034"/>
          <cell r="I1034">
            <v>312</v>
          </cell>
        </row>
        <row r="1035">
          <cell r="A1035">
            <v>80000763</v>
          </cell>
          <cell r="B1035" t="str">
            <v>Определение массовой доли свободного углекислого натрия в мыле</v>
          </cell>
          <cell r="C1035" t="str">
            <v>иссл.</v>
          </cell>
          <cell r="D1035">
            <v>232.5</v>
          </cell>
          <cell r="E1035">
            <v>279</v>
          </cell>
          <cell r="F1035">
            <v>240</v>
          </cell>
          <cell r="G1035">
            <v>290.16000000000003</v>
          </cell>
          <cell r="H1035"/>
          <cell r="I1035">
            <v>288</v>
          </cell>
        </row>
        <row r="1036">
          <cell r="A1036">
            <v>80000764</v>
          </cell>
          <cell r="B1036" t="str">
            <v>Определение капролактама в водной вытяжке</v>
          </cell>
          <cell r="C1036" t="str">
            <v>иссл.</v>
          </cell>
          <cell r="D1036">
            <v>620</v>
          </cell>
          <cell r="E1036">
            <v>744</v>
          </cell>
          <cell r="F1036">
            <v>645</v>
          </cell>
          <cell r="G1036">
            <v>773.76</v>
          </cell>
          <cell r="H1036"/>
          <cell r="I1036">
            <v>774</v>
          </cell>
        </row>
        <row r="1037">
          <cell r="A1037">
            <v>80001022</v>
          </cell>
          <cell r="B1037" t="str">
            <v>Определение ртути в парфюмерно - косметических товарах и средствах гигиены полости рта</v>
          </cell>
          <cell r="C1037" t="str">
            <v>иссл.</v>
          </cell>
          <cell r="D1037">
            <v>970</v>
          </cell>
          <cell r="E1037">
            <v>1164</v>
          </cell>
          <cell r="F1037">
            <v>1005</v>
          </cell>
          <cell r="G1037">
            <v>1210.56</v>
          </cell>
          <cell r="H1037"/>
          <cell r="I1037">
            <v>1206</v>
          </cell>
        </row>
        <row r="1038">
          <cell r="A1038">
            <v>80001023</v>
          </cell>
          <cell r="B1038" t="str">
            <v>Определение мышьяка в парфюмерно - косметических товарах и средствах гигиены полости рта</v>
          </cell>
          <cell r="C1038" t="str">
            <v>иссл.</v>
          </cell>
          <cell r="D1038">
            <v>902.5</v>
          </cell>
          <cell r="E1038">
            <v>1083</v>
          </cell>
          <cell r="F1038">
            <v>935</v>
          </cell>
          <cell r="G1038">
            <v>1126.32</v>
          </cell>
          <cell r="H1038"/>
          <cell r="I1038">
            <v>1122</v>
          </cell>
        </row>
        <row r="1039">
          <cell r="A1039">
            <v>80001024</v>
          </cell>
          <cell r="B1039" t="str">
            <v>Определение свинца в парфюмерно - косметических товарах и средствах гигиены полости рта</v>
          </cell>
          <cell r="C1039" t="str">
            <v>иссл.</v>
          </cell>
          <cell r="D1039">
            <v>902.5</v>
          </cell>
          <cell r="E1039">
            <v>1083</v>
          </cell>
          <cell r="F1039">
            <v>935</v>
          </cell>
          <cell r="G1039">
            <v>1126.32</v>
          </cell>
          <cell r="H1039"/>
          <cell r="I1039">
            <v>1122</v>
          </cell>
        </row>
        <row r="1040">
          <cell r="A1040">
            <v>80001026</v>
          </cell>
          <cell r="B1040" t="str">
            <v>Определение  устойчивости окраски тканей и одежды  к дистиллированной воде</v>
          </cell>
          <cell r="C1040" t="str">
            <v>иссл.</v>
          </cell>
          <cell r="D1040">
            <v>311.66666666666669</v>
          </cell>
          <cell r="E1040">
            <v>374</v>
          </cell>
          <cell r="F1040">
            <v>325</v>
          </cell>
          <cell r="G1040">
            <v>388.96000000000004</v>
          </cell>
          <cell r="H1040"/>
          <cell r="I1040">
            <v>390</v>
          </cell>
        </row>
        <row r="1041">
          <cell r="A1041">
            <v>80001035</v>
          </cell>
          <cell r="B1041" t="str">
            <v>Определение стойкости лакового покрытия металлических крышек при кипячении (в 4-х растворах).</v>
          </cell>
          <cell r="C1041" t="str">
            <v>иссл.</v>
          </cell>
          <cell r="D1041">
            <v>972.5</v>
          </cell>
          <cell r="E1041">
            <v>1167</v>
          </cell>
          <cell r="F1041">
            <v>1010</v>
          </cell>
          <cell r="G1041">
            <v>1213.68</v>
          </cell>
          <cell r="H1041"/>
          <cell r="I1041">
            <v>1212</v>
          </cell>
        </row>
        <row r="1042">
          <cell r="A1042">
            <v>80001036</v>
          </cell>
          <cell r="B1042" t="str">
            <v>Определение фенола в модельной вытяжке из образца</v>
          </cell>
          <cell r="C1042" t="str">
            <v>иссл.</v>
          </cell>
          <cell r="D1042">
            <v>572.5</v>
          </cell>
          <cell r="E1042">
            <v>687</v>
          </cell>
          <cell r="F1042">
            <v>595</v>
          </cell>
          <cell r="G1042">
            <v>714.48</v>
          </cell>
          <cell r="H1042"/>
          <cell r="I1042">
            <v>714</v>
          </cell>
        </row>
        <row r="1043">
          <cell r="A1043">
            <v>80001037</v>
          </cell>
          <cell r="B1043" t="str">
            <v xml:space="preserve">Определение стойкости защитно-декоративного покрытия игрушки </v>
          </cell>
          <cell r="C1043" t="str">
            <v>иссл.</v>
          </cell>
          <cell r="D1043">
            <v>275</v>
          </cell>
          <cell r="E1043">
            <v>330</v>
          </cell>
          <cell r="F1043">
            <v>285</v>
          </cell>
          <cell r="G1043">
            <v>343.2</v>
          </cell>
          <cell r="H1043"/>
          <cell r="I1043">
            <v>342</v>
          </cell>
        </row>
        <row r="1044">
          <cell r="A1044">
            <v>80001301</v>
          </cell>
          <cell r="B1044" t="str">
            <v>Определение нормируемых веществ (в т.ч. бензола, ксилола, толуола, стирола, гексана, гептана и др.)  в воздушной среде</v>
          </cell>
          <cell r="C1044" t="str">
            <v>иссл.</v>
          </cell>
          <cell r="D1044">
            <v>1501.6666666666667</v>
          </cell>
          <cell r="E1044">
            <v>1802</v>
          </cell>
          <cell r="F1044">
            <v>1560</v>
          </cell>
          <cell r="G1044">
            <v>1874.0800000000002</v>
          </cell>
          <cell r="H1044"/>
          <cell r="I1044">
            <v>1872</v>
          </cell>
        </row>
        <row r="1045">
          <cell r="A1045">
            <v>80000695</v>
          </cell>
          <cell r="B1045" t="str">
            <v>Исследование обуви на запах</v>
          </cell>
          <cell r="C1045" t="str">
            <v>иссл.</v>
          </cell>
          <cell r="D1045">
            <v>150</v>
          </cell>
          <cell r="E1045">
            <v>180</v>
          </cell>
          <cell r="F1045">
            <v>155</v>
          </cell>
          <cell r="G1045">
            <v>187.20000000000002</v>
          </cell>
          <cell r="H1045"/>
          <cell r="I1045">
            <v>186</v>
          </cell>
        </row>
        <row r="1046">
          <cell r="A1046">
            <v>80000704</v>
          </cell>
          <cell r="B1046" t="str">
            <v>Определение воздухопроницаемости текстильных материалов и изделий</v>
          </cell>
          <cell r="C1046" t="str">
            <v>иссл.</v>
          </cell>
          <cell r="D1046">
            <v>657.5</v>
          </cell>
          <cell r="E1046">
            <v>789</v>
          </cell>
          <cell r="F1046">
            <v>680</v>
          </cell>
          <cell r="G1046">
            <v>820.56000000000006</v>
          </cell>
          <cell r="H1046"/>
          <cell r="I1046">
            <v>816</v>
          </cell>
        </row>
        <row r="1047">
          <cell r="A1047">
            <v>80001302</v>
          </cell>
          <cell r="B1047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1047" t="str">
            <v>иссл.</v>
          </cell>
          <cell r="D1047">
            <v>2754.166666666667</v>
          </cell>
          <cell r="E1047">
            <v>3305</v>
          </cell>
          <cell r="F1047">
            <v>2860</v>
          </cell>
          <cell r="G1047">
            <v>3437.2000000000003</v>
          </cell>
          <cell r="H1047"/>
          <cell r="I1047">
            <v>3432</v>
          </cell>
        </row>
        <row r="1048">
          <cell r="A1048">
            <v>80001303</v>
          </cell>
          <cell r="B1048" t="str">
            <v>Определение 1 элемента атомно-абсорбционным методом в модельных вытяжках из образца</v>
          </cell>
          <cell r="C1048" t="str">
            <v>иссл.</v>
          </cell>
          <cell r="D1048">
            <v>565.83333333333337</v>
          </cell>
          <cell r="E1048">
            <v>679</v>
          </cell>
          <cell r="F1048">
            <v>585</v>
          </cell>
          <cell r="G1048">
            <v>706.16</v>
          </cell>
          <cell r="H1048"/>
          <cell r="I1048">
            <v>702</v>
          </cell>
        </row>
        <row r="1049">
          <cell r="A1049">
            <v>80001304</v>
          </cell>
          <cell r="B1049" t="str">
            <v>Определение кислотостойкости (химической стойкости)</v>
          </cell>
          <cell r="C1049" t="str">
            <v>иссл.</v>
          </cell>
          <cell r="D1049">
            <v>220.83333333333334</v>
          </cell>
          <cell r="E1049">
            <v>265</v>
          </cell>
          <cell r="F1049">
            <v>230</v>
          </cell>
          <cell r="G1049">
            <v>275.60000000000002</v>
          </cell>
          <cell r="H1049"/>
          <cell r="I1049">
            <v>276</v>
          </cell>
        </row>
        <row r="1050">
          <cell r="A1050">
            <v>80001305</v>
          </cell>
          <cell r="B1050" t="str">
            <v>Стойкость к горячей обработке металлических крышек</v>
          </cell>
          <cell r="C1050" t="str">
            <v>иссл.</v>
          </cell>
          <cell r="D1050">
            <v>148.33333333333334</v>
          </cell>
          <cell r="E1050">
            <v>178</v>
          </cell>
          <cell r="F1050">
            <v>155</v>
          </cell>
          <cell r="G1050">
            <v>185.12</v>
          </cell>
          <cell r="H1050"/>
          <cell r="I1050">
            <v>186</v>
          </cell>
        </row>
        <row r="1051">
          <cell r="A1051">
            <v>80001306</v>
          </cell>
          <cell r="B1051" t="str">
            <v>Стойкость упаковки к горячей воде</v>
          </cell>
          <cell r="C1051" t="str">
            <v>иссл.</v>
          </cell>
          <cell r="D1051">
            <v>148.33333333333334</v>
          </cell>
          <cell r="E1051">
            <v>178</v>
          </cell>
          <cell r="F1051">
            <v>155</v>
          </cell>
          <cell r="G1051">
            <v>185.12</v>
          </cell>
          <cell r="H1051"/>
          <cell r="I1051">
            <v>186</v>
          </cell>
        </row>
        <row r="1052">
          <cell r="A1052">
            <v>80001307</v>
          </cell>
          <cell r="B1052" t="str">
            <v>Стойкость рисунка флексографической печати к липкой ленте</v>
          </cell>
          <cell r="C1052" t="str">
            <v>иссл.</v>
          </cell>
          <cell r="D1052">
            <v>175</v>
          </cell>
          <cell r="E1052">
            <v>210</v>
          </cell>
          <cell r="F1052">
            <v>180</v>
          </cell>
          <cell r="G1052">
            <v>218.4</v>
          </cell>
          <cell r="H1052"/>
          <cell r="I1052">
            <v>216</v>
          </cell>
        </row>
        <row r="1053">
          <cell r="A1053">
            <v>80001308</v>
          </cell>
          <cell r="B1053" t="str">
            <v>Стойкость к миграции красителя</v>
          </cell>
          <cell r="C1053" t="str">
            <v>иссл.</v>
          </cell>
          <cell r="D1053">
            <v>114.16666666666667</v>
          </cell>
          <cell r="E1053">
            <v>137</v>
          </cell>
          <cell r="F1053">
            <v>120</v>
          </cell>
          <cell r="G1053">
            <v>142.48000000000002</v>
          </cell>
          <cell r="H1053"/>
          <cell r="I1053">
            <v>144</v>
          </cell>
        </row>
        <row r="1054">
          <cell r="A1054">
            <v>80001309</v>
          </cell>
          <cell r="B1054" t="str">
            <v>Герметичность сварного шва</v>
          </cell>
          <cell r="C1054" t="str">
            <v>иссл.</v>
          </cell>
          <cell r="D1054">
            <v>180</v>
          </cell>
          <cell r="E1054">
            <v>216</v>
          </cell>
          <cell r="F1054">
            <v>185</v>
          </cell>
          <cell r="G1054">
            <v>224.64000000000001</v>
          </cell>
          <cell r="H1054"/>
          <cell r="I1054">
            <v>222</v>
          </cell>
        </row>
        <row r="1055">
          <cell r="A1055">
            <v>80001310</v>
          </cell>
          <cell r="B1055" t="str">
            <v>Стойкость к раствору кислоты и мыльно-щелочным растворам</v>
          </cell>
          <cell r="C1055" t="str">
            <v>иссл.</v>
          </cell>
          <cell r="D1055">
            <v>269.16666666666669</v>
          </cell>
          <cell r="E1055">
            <v>323</v>
          </cell>
          <cell r="F1055">
            <v>280</v>
          </cell>
          <cell r="G1055">
            <v>335.92</v>
          </cell>
          <cell r="H1055"/>
          <cell r="I1055">
            <v>336</v>
          </cell>
        </row>
        <row r="1056">
          <cell r="A1056">
            <v>80001311</v>
          </cell>
          <cell r="B1056" t="str">
            <v>Водостойкость (водонепроницаемость) упаковки</v>
          </cell>
          <cell r="C1056" t="str">
            <v>иссл.</v>
          </cell>
          <cell r="D1056">
            <v>164.16666666666669</v>
          </cell>
          <cell r="E1056">
            <v>197</v>
          </cell>
          <cell r="F1056">
            <v>170</v>
          </cell>
          <cell r="G1056">
            <v>204.88</v>
          </cell>
          <cell r="H1056"/>
          <cell r="I1056">
            <v>204</v>
          </cell>
        </row>
        <row r="1057">
          <cell r="A1057">
            <v>80001312</v>
          </cell>
          <cell r="B1057" t="str">
            <v>Изменение рН водной вытяжки</v>
          </cell>
          <cell r="C1057" t="str">
            <v>иссл.</v>
          </cell>
          <cell r="D1057">
            <v>399.16666666666669</v>
          </cell>
          <cell r="E1057">
            <v>479</v>
          </cell>
          <cell r="F1057">
            <v>415</v>
          </cell>
          <cell r="G1057">
            <v>498.16</v>
          </cell>
          <cell r="H1057"/>
          <cell r="I1057">
            <v>498</v>
          </cell>
        </row>
        <row r="1058">
          <cell r="A1058">
            <v>80000642</v>
          </cell>
          <cell r="B1058" t="str">
            <v>Определение активного хлора в товарах бытовой химии</v>
          </cell>
          <cell r="C1058" t="str">
            <v>иссл.</v>
          </cell>
          <cell r="D1058">
            <v>364.16666666666669</v>
          </cell>
          <cell r="E1058">
            <v>437</v>
          </cell>
          <cell r="F1058">
            <v>375</v>
          </cell>
          <cell r="G1058">
            <v>454.48</v>
          </cell>
          <cell r="H1058"/>
          <cell r="I1058">
            <v>450</v>
          </cell>
        </row>
        <row r="1059">
          <cell r="A1059">
            <v>80000643</v>
          </cell>
          <cell r="B1059" t="str">
            <v>Изменение кислотного числа (в упаковке)</v>
          </cell>
          <cell r="C1059" t="str">
            <v>иссл.</v>
          </cell>
          <cell r="D1059">
            <v>364.16666666666669</v>
          </cell>
          <cell r="E1059">
            <v>437</v>
          </cell>
          <cell r="F1059">
            <v>375</v>
          </cell>
          <cell r="G1059">
            <v>454.48</v>
          </cell>
          <cell r="H1059"/>
          <cell r="I1059">
            <v>450</v>
          </cell>
        </row>
        <row r="1060">
          <cell r="A1060">
            <v>80000765</v>
          </cell>
          <cell r="B1060" t="str">
            <v>Определение бромирующихся веществ (бромируемость)</v>
          </cell>
          <cell r="C1060" t="str">
            <v>иссл.</v>
          </cell>
          <cell r="D1060">
            <v>373.33333333333337</v>
          </cell>
          <cell r="E1060">
            <v>448</v>
          </cell>
          <cell r="F1060">
            <v>385</v>
          </cell>
          <cell r="G1060">
            <v>465.92</v>
          </cell>
          <cell r="H1060"/>
          <cell r="I1060">
            <v>462</v>
          </cell>
        </row>
        <row r="1061">
          <cell r="A1061">
            <v>80000766</v>
          </cell>
          <cell r="B1061" t="str">
            <v>Определение массовой доли свободной серной кислоты (по водной вытяжке)</v>
          </cell>
          <cell r="C1061" t="str">
            <v>иссл.</v>
          </cell>
          <cell r="D1061">
            <v>681.66666666666674</v>
          </cell>
          <cell r="E1061">
            <v>818</v>
          </cell>
          <cell r="F1061">
            <v>705</v>
          </cell>
          <cell r="G1061">
            <v>850.72</v>
          </cell>
          <cell r="H1061"/>
          <cell r="I1061">
            <v>846</v>
          </cell>
        </row>
        <row r="1062">
          <cell r="A1062">
            <v>80000767</v>
          </cell>
          <cell r="B1062" t="str">
            <v>Определение водонепроницаемости</v>
          </cell>
          <cell r="C1062" t="str">
            <v>иссл.</v>
          </cell>
          <cell r="D1062">
            <v>216.66666666666669</v>
          </cell>
          <cell r="E1062">
            <v>260</v>
          </cell>
          <cell r="F1062">
            <v>225</v>
          </cell>
          <cell r="G1062">
            <v>270.40000000000003</v>
          </cell>
          <cell r="H1062"/>
          <cell r="I1062">
            <v>270</v>
          </cell>
        </row>
        <row r="1063">
          <cell r="A1063">
            <v>80000768</v>
          </cell>
          <cell r="B1063" t="str">
            <v>Определение стойкости запаха</v>
          </cell>
          <cell r="C1063" t="str">
            <v>иссл.</v>
          </cell>
          <cell r="D1063">
            <v>254.16666666666669</v>
          </cell>
          <cell r="E1063">
            <v>305</v>
          </cell>
          <cell r="F1063">
            <v>265</v>
          </cell>
          <cell r="G1063">
            <v>317.2</v>
          </cell>
          <cell r="H1063"/>
          <cell r="I1063">
            <v>318</v>
          </cell>
        </row>
        <row r="1064">
          <cell r="A1064">
            <v>80000769</v>
          </cell>
          <cell r="B1064" t="str">
            <v>Определение объемной доли этилового спирта</v>
          </cell>
          <cell r="C1064" t="str">
            <v>иссл.</v>
          </cell>
          <cell r="D1064">
            <v>433.33333333333337</v>
          </cell>
          <cell r="E1064">
            <v>520</v>
          </cell>
          <cell r="F1064">
            <v>450</v>
          </cell>
          <cell r="G1064">
            <v>540.80000000000007</v>
          </cell>
          <cell r="H1064"/>
          <cell r="I1064">
            <v>540</v>
          </cell>
        </row>
        <row r="1065">
          <cell r="A1065">
            <v>80000770</v>
          </cell>
          <cell r="B1065" t="str">
            <v>Определение массы изделия</v>
          </cell>
          <cell r="C1065" t="str">
            <v>иссл.</v>
          </cell>
          <cell r="D1065">
            <v>145</v>
          </cell>
          <cell r="E1065">
            <v>174</v>
          </cell>
          <cell r="F1065">
            <v>150</v>
          </cell>
          <cell r="G1065">
            <v>180.96</v>
          </cell>
          <cell r="H1065"/>
          <cell r="I1065">
            <v>180</v>
          </cell>
        </row>
        <row r="1066">
          <cell r="A1066">
            <v>80000771</v>
          </cell>
          <cell r="B1066" t="str">
            <v>Определение устойчивости окраски к воздействию сухого и мокрого трения (сумки, ранцы)</v>
          </cell>
          <cell r="C1066" t="str">
            <v>иссл.</v>
          </cell>
          <cell r="D1066">
            <v>145</v>
          </cell>
          <cell r="E1066">
            <v>174</v>
          </cell>
          <cell r="F1066">
            <v>150</v>
          </cell>
          <cell r="G1066">
            <v>180.96</v>
          </cell>
          <cell r="H1066"/>
          <cell r="I1066">
            <v>180</v>
          </cell>
        </row>
        <row r="1067">
          <cell r="A1067">
            <v>80000772</v>
          </cell>
          <cell r="B1067" t="str">
            <v>Определение высоты каблука</v>
          </cell>
          <cell r="C1067" t="str">
            <v>иссл.</v>
          </cell>
          <cell r="D1067">
            <v>145</v>
          </cell>
          <cell r="E1067">
            <v>174</v>
          </cell>
          <cell r="F1067">
            <v>150</v>
          </cell>
          <cell r="G1067">
            <v>180.96</v>
          </cell>
          <cell r="H1067"/>
          <cell r="I1067">
            <v>180</v>
          </cell>
        </row>
        <row r="1068">
          <cell r="A1068">
            <v>80000773</v>
          </cell>
          <cell r="B1068" t="str">
            <v>Определение содержания свободного формальдегида в коже</v>
          </cell>
          <cell r="C1068" t="str">
            <v>иссл.</v>
          </cell>
          <cell r="D1068">
            <v>663.33333333333337</v>
          </cell>
          <cell r="E1068">
            <v>796</v>
          </cell>
          <cell r="F1068">
            <v>690</v>
          </cell>
          <cell r="G1068">
            <v>827.84</v>
          </cell>
          <cell r="H1068"/>
          <cell r="I1068">
            <v>828</v>
          </cell>
        </row>
        <row r="1069">
          <cell r="A1069">
            <v>80000774</v>
          </cell>
          <cell r="B1069" t="str">
            <v>Определение пенообразования</v>
          </cell>
          <cell r="C1069" t="str">
            <v>иссл.</v>
          </cell>
          <cell r="D1069">
            <v>145</v>
          </cell>
          <cell r="E1069">
            <v>174</v>
          </cell>
          <cell r="F1069">
            <v>150</v>
          </cell>
          <cell r="G1069">
            <v>180.96</v>
          </cell>
          <cell r="H1069"/>
          <cell r="I1069">
            <v>180</v>
          </cell>
        </row>
        <row r="1070">
          <cell r="A1070">
            <v>80000775</v>
          </cell>
          <cell r="B1070" t="str">
            <v>Приготовление вытяжек из материалов для водоочистки и водоподготовки</v>
          </cell>
          <cell r="C1070" t="str">
            <v>иссл.</v>
          </cell>
          <cell r="D1070">
            <v>108.33333333333334</v>
          </cell>
          <cell r="E1070">
            <v>130</v>
          </cell>
          <cell r="F1070">
            <v>115</v>
          </cell>
          <cell r="G1070">
            <v>135.20000000000002</v>
          </cell>
          <cell r="H1070"/>
          <cell r="I1070">
            <v>138</v>
          </cell>
        </row>
        <row r="1071">
          <cell r="A1071">
            <v>80000776</v>
          </cell>
          <cell r="B1071" t="str">
            <v>Определение стойкости полимерных крышек к горячей обработке, к растворам кислот</v>
          </cell>
          <cell r="C1071" t="str">
            <v>иссл.</v>
          </cell>
          <cell r="D1071">
            <v>171.66666666666669</v>
          </cell>
          <cell r="E1071">
            <v>206</v>
          </cell>
          <cell r="F1071">
            <v>180</v>
          </cell>
          <cell r="G1071">
            <v>214.24</v>
          </cell>
          <cell r="H1071"/>
          <cell r="I1071">
            <v>216</v>
          </cell>
        </row>
        <row r="1072">
          <cell r="A1072">
            <v>80000777</v>
          </cell>
          <cell r="B1072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72" t="str">
            <v>иссл.</v>
          </cell>
          <cell r="D1072">
            <v>145</v>
          </cell>
          <cell r="E1072">
            <v>174</v>
          </cell>
          <cell r="F1072">
            <v>150</v>
          </cell>
          <cell r="G1072">
            <v>180.96</v>
          </cell>
          <cell r="H1072"/>
          <cell r="I1072">
            <v>180</v>
          </cell>
        </row>
        <row r="1073">
          <cell r="A1073">
            <v>80000778</v>
          </cell>
          <cell r="B1073" t="str">
            <v>Определение массовой доли хлоридов (массовая доля хлористого натрия)</v>
          </cell>
          <cell r="C1073" t="str">
            <v>иссл.</v>
          </cell>
          <cell r="D1073">
            <v>1370.8333333333335</v>
          </cell>
          <cell r="E1073">
            <v>1645</v>
          </cell>
          <cell r="F1073">
            <v>1425</v>
          </cell>
          <cell r="G1073">
            <v>1710.8</v>
          </cell>
          <cell r="H1073"/>
          <cell r="I1073">
            <v>1710</v>
          </cell>
        </row>
        <row r="1074">
          <cell r="A1074">
            <v>80000779</v>
          </cell>
          <cell r="B1074" t="str">
            <v>Определение отсутствия слипания латексных сосок пустышек</v>
          </cell>
          <cell r="C1074" t="str">
            <v>иссл.</v>
          </cell>
          <cell r="D1074">
            <v>108.33333333333334</v>
          </cell>
          <cell r="E1074">
            <v>130</v>
          </cell>
          <cell r="F1074">
            <v>115</v>
          </cell>
          <cell r="G1074">
            <v>135.20000000000002</v>
          </cell>
          <cell r="H1074"/>
          <cell r="I1074">
            <v>138</v>
          </cell>
        </row>
        <row r="1075">
          <cell r="A1075">
            <v>80000780</v>
          </cell>
          <cell r="B1075" t="str">
            <v>Приготовление вытяжек из средств личной гигиены</v>
          </cell>
          <cell r="C1075" t="str">
            <v>иссл.</v>
          </cell>
          <cell r="D1075">
            <v>145</v>
          </cell>
          <cell r="E1075">
            <v>174</v>
          </cell>
          <cell r="F1075">
            <v>150</v>
          </cell>
          <cell r="G1075">
            <v>180.96</v>
          </cell>
          <cell r="H1075"/>
          <cell r="I1075">
            <v>180</v>
          </cell>
        </row>
        <row r="1076">
          <cell r="A1076">
            <v>80000781</v>
          </cell>
          <cell r="B1076" t="str">
            <v>Определение капиллярности</v>
          </cell>
          <cell r="C1076" t="str">
            <v>иссл.</v>
          </cell>
          <cell r="D1076">
            <v>382.5</v>
          </cell>
          <cell r="E1076">
            <v>459</v>
          </cell>
          <cell r="F1076">
            <v>395</v>
          </cell>
          <cell r="G1076">
            <v>477.36</v>
          </cell>
          <cell r="H1076"/>
          <cell r="I1076">
            <v>474</v>
          </cell>
        </row>
        <row r="1077">
          <cell r="A1077">
            <v>80000782</v>
          </cell>
          <cell r="B1077" t="str">
            <v>Определение водопоглощения</v>
          </cell>
          <cell r="C1077" t="str">
            <v>иссл.</v>
          </cell>
          <cell r="D1077">
            <v>360.83333333333337</v>
          </cell>
          <cell r="E1077">
            <v>433</v>
          </cell>
          <cell r="F1077">
            <v>375</v>
          </cell>
          <cell r="G1077">
            <v>450.32</v>
          </cell>
          <cell r="H1077"/>
          <cell r="I1077">
            <v>450</v>
          </cell>
        </row>
        <row r="1078">
          <cell r="A1078">
            <v>80000783</v>
          </cell>
          <cell r="B1078" t="str">
            <v>Определение массы полупары обуви</v>
          </cell>
          <cell r="C1078" t="str">
            <v>иссл.</v>
          </cell>
          <cell r="D1078">
            <v>145</v>
          </cell>
          <cell r="E1078">
            <v>174</v>
          </cell>
          <cell r="F1078">
            <v>150</v>
          </cell>
          <cell r="G1078">
            <v>180.96</v>
          </cell>
          <cell r="H1078"/>
          <cell r="I1078">
            <v>180</v>
          </cell>
        </row>
        <row r="1079">
          <cell r="A1079">
            <v>80000784</v>
          </cell>
          <cell r="B1079" t="str">
            <v>Определение формальдегида в белковой оболочке</v>
          </cell>
          <cell r="C1079" t="str">
            <v>иссл.</v>
          </cell>
          <cell r="D1079">
            <v>665.83333333333337</v>
          </cell>
          <cell r="E1079">
            <v>799</v>
          </cell>
          <cell r="F1079">
            <v>690</v>
          </cell>
          <cell r="G1079">
            <v>830.96</v>
          </cell>
          <cell r="H1079"/>
          <cell r="I1079">
            <v>828</v>
          </cell>
        </row>
        <row r="1080">
          <cell r="A1080">
            <v>80000785</v>
          </cell>
          <cell r="B1080" t="str">
            <v>Определение массовой доли воды и летучих веществ</v>
          </cell>
          <cell r="C1080" t="str">
            <v>иссл.</v>
          </cell>
          <cell r="D1080">
            <v>246.66666666666669</v>
          </cell>
          <cell r="E1080">
            <v>296</v>
          </cell>
          <cell r="F1080">
            <v>255</v>
          </cell>
          <cell r="G1080">
            <v>307.84000000000003</v>
          </cell>
          <cell r="H1080"/>
          <cell r="I1080">
            <v>306</v>
          </cell>
        </row>
        <row r="1081">
          <cell r="A1081">
            <v>80000786</v>
          </cell>
          <cell r="B1081" t="str">
            <v>Приготовление вытяжек из латексных сосок-пустышек</v>
          </cell>
          <cell r="C1081" t="str">
            <v>иссл.</v>
          </cell>
          <cell r="D1081">
            <v>71.666666666666671</v>
          </cell>
          <cell r="E1081">
            <v>86</v>
          </cell>
          <cell r="F1081">
            <v>75</v>
          </cell>
          <cell r="G1081">
            <v>89.44</v>
          </cell>
          <cell r="H1081"/>
          <cell r="I1081">
            <v>90</v>
          </cell>
        </row>
        <row r="1082">
          <cell r="A1082">
            <v>80000787</v>
          </cell>
          <cell r="B1082" t="str">
            <v>Определение устойчивости латексных сосок-пустышек к 5-кратной дезинфекции</v>
          </cell>
          <cell r="C1082" t="str">
            <v>иссл.</v>
          </cell>
          <cell r="D1082">
            <v>145</v>
          </cell>
          <cell r="E1082">
            <v>174</v>
          </cell>
          <cell r="F1082">
            <v>150</v>
          </cell>
          <cell r="G1082">
            <v>180.96</v>
          </cell>
          <cell r="H1082"/>
          <cell r="I1082">
            <v>180</v>
          </cell>
        </row>
        <row r="1083">
          <cell r="A1083">
            <v>80000788</v>
          </cell>
          <cell r="B1083" t="str">
            <v>Определение дибутилфталата, выделяющегося из образца в воздух</v>
          </cell>
          <cell r="C1083" t="str">
            <v>иссл.</v>
          </cell>
          <cell r="D1083">
            <v>461.66666666666669</v>
          </cell>
          <cell r="E1083">
            <v>554</v>
          </cell>
          <cell r="F1083">
            <v>480</v>
          </cell>
          <cell r="G1083">
            <v>576.16</v>
          </cell>
          <cell r="H1083"/>
          <cell r="I1083">
            <v>576</v>
          </cell>
        </row>
        <row r="1084">
          <cell r="A1084">
            <v>80000641</v>
          </cell>
          <cell r="B1084" t="str">
            <v>Определение окисляемости (общее количество органических веществ) в товарах народного потребления</v>
          </cell>
          <cell r="C1084" t="str">
            <v>иссл.</v>
          </cell>
          <cell r="D1084"/>
          <cell r="E1084">
            <v>0</v>
          </cell>
          <cell r="F1084">
            <v>235</v>
          </cell>
          <cell r="G1084"/>
          <cell r="H1084"/>
          <cell r="I1084">
            <v>282</v>
          </cell>
        </row>
        <row r="1085">
          <cell r="A1085">
            <v>80000640</v>
          </cell>
          <cell r="B1085" t="str">
            <v>Определение цветности в товарах народного потребления</v>
          </cell>
          <cell r="C1085" t="str">
            <v>иссл.</v>
          </cell>
          <cell r="D1085"/>
          <cell r="E1085">
            <v>0</v>
          </cell>
          <cell r="F1085">
            <v>510</v>
          </cell>
          <cell r="G1085"/>
          <cell r="H1085"/>
          <cell r="I1085">
            <v>612</v>
          </cell>
        </row>
        <row r="1086">
          <cell r="A1086">
            <v>80000639</v>
          </cell>
          <cell r="B1086" t="str">
            <v>Определение мутности в товарах народного потребления</v>
          </cell>
          <cell r="C1086" t="str">
            <v>иссл.</v>
          </cell>
          <cell r="D1086"/>
          <cell r="E1086">
            <v>0</v>
          </cell>
          <cell r="F1086">
            <v>530</v>
          </cell>
          <cell r="G1086"/>
          <cell r="H1086"/>
          <cell r="I1086">
            <v>636</v>
          </cell>
        </row>
        <row r="1087">
          <cell r="A1087">
            <v>80000638</v>
          </cell>
          <cell r="B1087" t="str">
            <v>Определение массовой доли воды и летучих веществ (или сухого вещества) в парфюмерно-косметической продукции</v>
          </cell>
          <cell r="C1087" t="str">
            <v>иссл.</v>
          </cell>
          <cell r="D1087"/>
          <cell r="E1087">
            <v>0</v>
          </cell>
          <cell r="F1087">
            <v>280</v>
          </cell>
          <cell r="G1087"/>
          <cell r="H1087"/>
          <cell r="I1087">
            <v>336</v>
          </cell>
        </row>
        <row r="1088">
          <cell r="A1088" t="str">
            <v>Лаборатория неионизирующих излучений</v>
          </cell>
          <cell r="B1088"/>
          <cell r="C1088"/>
          <cell r="D1088"/>
          <cell r="E1088"/>
          <cell r="F1088"/>
          <cell r="G1088"/>
          <cell r="H1088"/>
          <cell r="I1088"/>
        </row>
        <row r="1089">
          <cell r="A1089">
            <v>90000602</v>
          </cell>
          <cell r="B1089" t="str">
            <v>Измерение интенсивности ИК-излучения</v>
          </cell>
          <cell r="C1089" t="str">
            <v>измерение</v>
          </cell>
          <cell r="D1089">
            <v>317.5</v>
          </cell>
          <cell r="E1089">
            <v>381</v>
          </cell>
          <cell r="F1089">
            <v>330</v>
          </cell>
          <cell r="G1089">
            <v>396.24</v>
          </cell>
          <cell r="H1089"/>
          <cell r="I1089">
            <v>396</v>
          </cell>
        </row>
        <row r="1090">
          <cell r="A1090">
            <v>90000603</v>
          </cell>
          <cell r="B1090" t="str">
            <v>Измерение эквивалентного уровня  шума (непостоянный)</v>
          </cell>
          <cell r="C1090" t="str">
            <v>измерение</v>
          </cell>
          <cell r="D1090">
            <v>584.16666666666674</v>
          </cell>
          <cell r="E1090">
            <v>701</v>
          </cell>
          <cell r="F1090">
            <v>605</v>
          </cell>
          <cell r="G1090">
            <v>729.04000000000008</v>
          </cell>
          <cell r="H1090"/>
          <cell r="I1090">
            <v>726</v>
          </cell>
        </row>
        <row r="1091">
          <cell r="A1091">
            <v>90000102</v>
          </cell>
          <cell r="B1091" t="str">
            <v>Измерение общей вибрации</v>
          </cell>
          <cell r="C1091" t="str">
            <v>измерение</v>
          </cell>
          <cell r="D1091">
            <v>584.16666666666674</v>
          </cell>
          <cell r="E1091">
            <v>701</v>
          </cell>
          <cell r="F1091">
            <v>605</v>
          </cell>
          <cell r="G1091">
            <v>729.04000000000008</v>
          </cell>
          <cell r="H1091"/>
          <cell r="I1091">
            <v>726</v>
          </cell>
        </row>
        <row r="1092">
          <cell r="A1092">
            <v>90000606</v>
          </cell>
          <cell r="B1092" t="str">
            <v>Измерение лазерного излучения</v>
          </cell>
          <cell r="C1092" t="str">
            <v>измерение</v>
          </cell>
          <cell r="D1092">
            <v>1477.5</v>
          </cell>
          <cell r="E1092">
            <v>1773</v>
          </cell>
          <cell r="F1092">
            <v>1535</v>
          </cell>
          <cell r="G1092">
            <v>1843.92</v>
          </cell>
          <cell r="H1092"/>
          <cell r="I1092">
            <v>1842</v>
          </cell>
        </row>
        <row r="1093">
          <cell r="A1093">
            <v>90000607</v>
          </cell>
          <cell r="B1093" t="str">
            <v>Измерение воздушного ультразвука</v>
          </cell>
          <cell r="C1093" t="str">
            <v>измерение</v>
          </cell>
          <cell r="D1093">
            <v>483.33333333333337</v>
          </cell>
          <cell r="E1093">
            <v>580</v>
          </cell>
          <cell r="F1093">
            <v>505</v>
          </cell>
          <cell r="G1093">
            <v>603.20000000000005</v>
          </cell>
          <cell r="H1093"/>
          <cell r="I1093">
            <v>606</v>
          </cell>
        </row>
        <row r="1094">
          <cell r="A1094">
            <v>90000609</v>
          </cell>
          <cell r="B1094" t="str">
            <v>Измерение освещенности рабочих мест</v>
          </cell>
          <cell r="C1094" t="str">
            <v>измерение</v>
          </cell>
          <cell r="D1094">
            <v>85</v>
          </cell>
          <cell r="E1094">
            <v>102</v>
          </cell>
          <cell r="F1094">
            <v>85</v>
          </cell>
          <cell r="G1094">
            <v>106.08</v>
          </cell>
          <cell r="H1094"/>
          <cell r="I1094">
            <v>102</v>
          </cell>
        </row>
        <row r="1095">
          <cell r="A1095">
            <v>90000617</v>
          </cell>
          <cell r="B1095" t="str">
            <v>Измерение уровней искусственной освещенности (за пределами регламентированного рабочего дня)</v>
          </cell>
          <cell r="C1095" t="str">
            <v>измерение</v>
          </cell>
          <cell r="D1095">
            <v>127.5</v>
          </cell>
          <cell r="E1095">
            <v>153</v>
          </cell>
          <cell r="F1095">
            <v>130</v>
          </cell>
          <cell r="G1095">
            <v>159.12</v>
          </cell>
          <cell r="H1095"/>
          <cell r="I1095">
            <v>156</v>
          </cell>
        </row>
        <row r="1096">
          <cell r="A1096">
            <v>90000611</v>
          </cell>
          <cell r="B1096" t="str">
            <v>Измерение яркости</v>
          </cell>
          <cell r="C1096" t="str">
            <v>измерение</v>
          </cell>
          <cell r="D1096">
            <v>65.833333333333343</v>
          </cell>
          <cell r="E1096">
            <v>79</v>
          </cell>
          <cell r="F1096">
            <v>70</v>
          </cell>
          <cell r="G1096">
            <v>82.16</v>
          </cell>
          <cell r="H1096"/>
          <cell r="I1096">
            <v>84</v>
          </cell>
        </row>
        <row r="1097">
          <cell r="A1097">
            <v>90000612</v>
          </cell>
          <cell r="B1097" t="str">
            <v>Измерение пульсации</v>
          </cell>
          <cell r="C1097" t="str">
            <v>измерение</v>
          </cell>
          <cell r="D1097">
            <v>65.833333333333343</v>
          </cell>
          <cell r="E1097">
            <v>79</v>
          </cell>
          <cell r="F1097">
            <v>70</v>
          </cell>
          <cell r="G1097">
            <v>82.16</v>
          </cell>
          <cell r="H1097"/>
          <cell r="I1097">
            <v>84</v>
          </cell>
        </row>
        <row r="1098">
          <cell r="A1098">
            <v>90000613</v>
          </cell>
          <cell r="B1098" t="str">
            <v>Измерение максимального уровня звукового давления</v>
          </cell>
          <cell r="C1098" t="str">
            <v>измерение</v>
          </cell>
          <cell r="D1098">
            <v>531.66666666666674</v>
          </cell>
          <cell r="E1098">
            <v>638</v>
          </cell>
          <cell r="F1098">
            <v>555</v>
          </cell>
          <cell r="G1098">
            <v>663.52</v>
          </cell>
          <cell r="H1098"/>
          <cell r="I1098">
            <v>666</v>
          </cell>
        </row>
        <row r="1099">
          <cell r="A1099">
            <v>90000614</v>
          </cell>
          <cell r="B1099" t="str">
            <v>Измерение уровня шума по среднегеометрическим частотам (спектральный-постоянный)</v>
          </cell>
          <cell r="C1099" t="str">
            <v>измерение</v>
          </cell>
          <cell r="D1099">
            <v>531.66666666666674</v>
          </cell>
          <cell r="E1099">
            <v>638</v>
          </cell>
          <cell r="F1099">
            <v>555</v>
          </cell>
          <cell r="G1099">
            <v>663.52</v>
          </cell>
          <cell r="H1099"/>
          <cell r="I1099">
            <v>666</v>
          </cell>
        </row>
        <row r="1100">
          <cell r="A1100">
            <v>90000103</v>
          </cell>
          <cell r="B1100" t="str">
            <v>Измерение локальной вибрации</v>
          </cell>
          <cell r="C1100" t="str">
            <v>измерение</v>
          </cell>
          <cell r="D1100">
            <v>550.83333333333337</v>
          </cell>
          <cell r="E1100">
            <v>661</v>
          </cell>
          <cell r="F1100">
            <v>575</v>
          </cell>
          <cell r="G1100">
            <v>687.44</v>
          </cell>
          <cell r="H1100"/>
          <cell r="I1100">
            <v>690</v>
          </cell>
        </row>
        <row r="1101">
          <cell r="A1101">
            <v>90000645</v>
          </cell>
          <cell r="B1101" t="str">
            <v>Измерение микроклиматических параметров производственной среды</v>
          </cell>
          <cell r="C1101" t="str">
            <v>измерение</v>
          </cell>
          <cell r="D1101">
            <v>112.5</v>
          </cell>
          <cell r="E1101">
            <v>135</v>
          </cell>
          <cell r="F1101">
            <v>115</v>
          </cell>
          <cell r="G1101">
            <v>140.4</v>
          </cell>
          <cell r="H1101"/>
          <cell r="I1101">
            <v>138</v>
          </cell>
        </row>
        <row r="1102">
          <cell r="A1102">
            <v>90000647</v>
          </cell>
          <cell r="B1102" t="str">
            <v>Измерение инфразвука</v>
          </cell>
          <cell r="C1102" t="str">
            <v>измерение</v>
          </cell>
          <cell r="D1102">
            <v>487.5</v>
          </cell>
          <cell r="E1102">
            <v>585</v>
          </cell>
          <cell r="F1102">
            <v>505</v>
          </cell>
          <cell r="G1102">
            <v>608.4</v>
          </cell>
          <cell r="H1102"/>
          <cell r="I1102">
            <v>606</v>
          </cell>
        </row>
        <row r="1103">
          <cell r="A1103">
            <v>90000095</v>
          </cell>
          <cell r="B1103" t="str">
            <v>Измерение ЭМП от передающего радиотехнического объекта(1 объект)</v>
          </cell>
          <cell r="C1103" t="str">
            <v>измерение</v>
          </cell>
          <cell r="D1103">
            <v>6314.166666666667</v>
          </cell>
          <cell r="E1103">
            <v>7577</v>
          </cell>
          <cell r="F1103">
            <v>6565</v>
          </cell>
          <cell r="G1103">
            <v>7880.08</v>
          </cell>
          <cell r="H1103"/>
          <cell r="I1103">
            <v>7878</v>
          </cell>
        </row>
        <row r="1104">
          <cell r="A1104">
            <v>90000649</v>
          </cell>
          <cell r="B1104" t="str">
            <v>Измерение магнитной индукции постоянного магнитного поля</v>
          </cell>
          <cell r="C1104" t="str">
            <v>измерение</v>
          </cell>
          <cell r="D1104">
            <v>392.5</v>
          </cell>
          <cell r="E1104">
            <v>471</v>
          </cell>
          <cell r="F1104">
            <v>405</v>
          </cell>
          <cell r="G1104">
            <v>489.84000000000003</v>
          </cell>
          <cell r="H1104"/>
          <cell r="I1104">
            <v>486</v>
          </cell>
        </row>
        <row r="1105">
          <cell r="A1105">
            <v>90000650</v>
          </cell>
          <cell r="B1105" t="str">
            <v>Измерение магнитной индукции геомагнитного и гипомагнитного полей</v>
          </cell>
          <cell r="C1105" t="str">
            <v>измерение</v>
          </cell>
          <cell r="D1105">
            <v>655.83333333333337</v>
          </cell>
          <cell r="E1105">
            <v>787</v>
          </cell>
          <cell r="F1105">
            <v>680</v>
          </cell>
          <cell r="G1105">
            <v>818.48</v>
          </cell>
          <cell r="H1105"/>
          <cell r="I1105">
            <v>816</v>
          </cell>
        </row>
        <row r="1106">
          <cell r="A1106">
            <v>90000101</v>
          </cell>
          <cell r="B1106" t="str">
            <v>Измерение температуры поверхностей</v>
          </cell>
          <cell r="C1106" t="str">
            <v>измерение</v>
          </cell>
          <cell r="D1106">
            <v>157.5</v>
          </cell>
          <cell r="E1106">
            <v>189</v>
          </cell>
          <cell r="F1106">
            <v>165</v>
          </cell>
          <cell r="G1106">
            <v>196.56</v>
          </cell>
          <cell r="H1106"/>
          <cell r="I1106">
            <v>198</v>
          </cell>
        </row>
        <row r="1107">
          <cell r="A1107">
            <v>90000619</v>
          </cell>
          <cell r="B1107" t="str">
            <v>Измерение индекса тепловой нагрузки среды (ТНС)</v>
          </cell>
          <cell r="C1107" t="str">
            <v>измерение</v>
          </cell>
          <cell r="D1107">
            <v>317.5</v>
          </cell>
          <cell r="E1107">
            <v>381</v>
          </cell>
          <cell r="F1107">
            <v>330</v>
          </cell>
          <cell r="G1107">
            <v>396.24</v>
          </cell>
          <cell r="H1107"/>
          <cell r="I1107">
            <v>396</v>
          </cell>
        </row>
        <row r="1108">
          <cell r="A1108">
            <v>90000620</v>
          </cell>
          <cell r="B1108" t="str">
            <v>Измерение электромагнитного поля от ЛЭП  промышленной  частоты  50Гц</v>
          </cell>
          <cell r="C1108" t="str">
            <v>измерение</v>
          </cell>
          <cell r="D1108">
            <v>574.16666666666674</v>
          </cell>
          <cell r="E1108">
            <v>689</v>
          </cell>
          <cell r="F1108">
            <v>595</v>
          </cell>
          <cell r="G1108">
            <v>716.56000000000006</v>
          </cell>
          <cell r="H1108"/>
          <cell r="I1108">
            <v>714</v>
          </cell>
        </row>
        <row r="1109">
          <cell r="A1109">
            <v>90000104</v>
          </cell>
          <cell r="B1109" t="str">
            <v>Измерение электростатического поля</v>
          </cell>
          <cell r="C1109" t="str">
            <v>измерение</v>
          </cell>
          <cell r="D1109">
            <v>118.33333333333334</v>
          </cell>
          <cell r="E1109">
            <v>142</v>
          </cell>
          <cell r="F1109">
            <v>120</v>
          </cell>
          <cell r="G1109">
            <v>147.68</v>
          </cell>
          <cell r="H1109"/>
          <cell r="I1109">
            <v>144</v>
          </cell>
        </row>
        <row r="1110">
          <cell r="A1110">
            <v>90000105</v>
          </cell>
          <cell r="B1110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110" t="str">
            <v>измерение</v>
          </cell>
          <cell r="D1110">
            <v>666.66666666666674</v>
          </cell>
          <cell r="E1110">
            <v>800</v>
          </cell>
          <cell r="F1110">
            <v>695</v>
          </cell>
          <cell r="G1110">
            <v>832</v>
          </cell>
          <cell r="H1110"/>
          <cell r="I1110">
            <v>834</v>
          </cell>
        </row>
        <row r="1111">
          <cell r="A1111">
            <v>90000626</v>
          </cell>
          <cell r="B1111" t="str">
            <v>Измерение магнитного поля промышленной частоты 50 Гц в производственных помещениях</v>
          </cell>
          <cell r="C1111" t="str">
            <v>измерение</v>
          </cell>
          <cell r="D1111">
            <v>370</v>
          </cell>
          <cell r="E1111">
            <v>444</v>
          </cell>
          <cell r="F1111">
            <v>385</v>
          </cell>
          <cell r="G1111">
            <v>461.76</v>
          </cell>
          <cell r="H1111"/>
          <cell r="I1111">
            <v>462</v>
          </cell>
        </row>
        <row r="1112">
          <cell r="A1112">
            <v>90000106</v>
          </cell>
          <cell r="B1112" t="str">
            <v>Измерение электромагнитного поля промышленной частоты (50Гц) в помещениях</v>
          </cell>
          <cell r="C1112" t="str">
            <v>измерение</v>
          </cell>
          <cell r="D1112">
            <v>584.16666666666674</v>
          </cell>
          <cell r="E1112">
            <v>701</v>
          </cell>
          <cell r="F1112">
            <v>605</v>
          </cell>
          <cell r="G1112">
            <v>729.04000000000008</v>
          </cell>
          <cell r="H1112"/>
          <cell r="I1112">
            <v>726</v>
          </cell>
        </row>
        <row r="1113">
          <cell r="A1113">
            <v>90000631</v>
          </cell>
          <cell r="B1113" t="str">
            <v>Измерение уровней ионных состояний воздуха помещений</v>
          </cell>
          <cell r="C1113" t="str">
            <v>измерение</v>
          </cell>
          <cell r="D1113">
            <v>180</v>
          </cell>
          <cell r="E1113">
            <v>216</v>
          </cell>
          <cell r="F1113">
            <v>185</v>
          </cell>
          <cell r="G1113">
            <v>224.64000000000001</v>
          </cell>
          <cell r="H1113"/>
          <cell r="I1113">
            <v>222</v>
          </cell>
        </row>
        <row r="1114">
          <cell r="A1114">
            <v>90000094</v>
          </cell>
          <cell r="B1114" t="str">
            <v>Измерение ЭМП в производственных помещениях и на селитебной территории от ЗССС (1 точка)</v>
          </cell>
          <cell r="C1114" t="str">
            <v>измерение</v>
          </cell>
          <cell r="D1114">
            <v>1708.3333333333335</v>
          </cell>
          <cell r="E1114">
            <v>2050</v>
          </cell>
          <cell r="F1114">
            <v>1775</v>
          </cell>
          <cell r="G1114">
            <v>2132</v>
          </cell>
          <cell r="H1114"/>
          <cell r="I1114">
            <v>2130</v>
          </cell>
        </row>
        <row r="1115">
          <cell r="A1115">
            <v>90000643</v>
          </cell>
          <cell r="B1115" t="str">
            <v>Измерение электромагнитного поля от ЛЭП промышленной частоты (50Гц) селитебной территории</v>
          </cell>
          <cell r="C1115" t="str">
            <v>измерение</v>
          </cell>
          <cell r="D1115">
            <v>911.66666666666674</v>
          </cell>
          <cell r="E1115">
            <v>1094</v>
          </cell>
          <cell r="F1115">
            <v>945</v>
          </cell>
          <cell r="G1115">
            <v>1137.76</v>
          </cell>
          <cell r="H1115"/>
          <cell r="I1115">
            <v>1134</v>
          </cell>
        </row>
        <row r="1116">
          <cell r="A1116">
            <v>90000093</v>
          </cell>
          <cell r="B1116" t="str">
            <v>Измерение напряженности электромагнитного поля от передающего радиотехнического объекта в помещениях (1 точка)</v>
          </cell>
          <cell r="C1116" t="str">
            <v>измерение</v>
          </cell>
          <cell r="D1116">
            <v>816.66666666666674</v>
          </cell>
          <cell r="E1116">
            <v>980</v>
          </cell>
          <cell r="F1116">
            <v>845</v>
          </cell>
          <cell r="G1116">
            <v>1019.2</v>
          </cell>
          <cell r="H1116"/>
          <cell r="I1116">
            <v>1014</v>
          </cell>
        </row>
        <row r="1117">
          <cell r="A1117">
            <v>90000092</v>
          </cell>
          <cell r="B1117" t="str">
            <v>Измерение напряженности электромагнитного поля от передающего радиотехнического объекта на территории (1 точка)</v>
          </cell>
          <cell r="C1117" t="str">
            <v>измерение</v>
          </cell>
          <cell r="D1117">
            <v>845</v>
          </cell>
          <cell r="E1117">
            <v>1014</v>
          </cell>
          <cell r="F1117">
            <v>875</v>
          </cell>
          <cell r="G1117">
            <v>1054.56</v>
          </cell>
          <cell r="H1117"/>
          <cell r="I1117">
            <v>1050</v>
          </cell>
        </row>
        <row r="1118">
          <cell r="A1118">
            <v>90000091</v>
          </cell>
          <cell r="B1118" t="str">
            <v>Измерение плотности потока энергии от передающего радиотехнического объекта в помещениях (1 точка)</v>
          </cell>
          <cell r="C1118" t="str">
            <v>измерение</v>
          </cell>
          <cell r="D1118">
            <v>1095.8333333333335</v>
          </cell>
          <cell r="E1118">
            <v>1315</v>
          </cell>
          <cell r="F1118">
            <v>1140</v>
          </cell>
          <cell r="G1118">
            <v>1367.6000000000001</v>
          </cell>
          <cell r="H1118"/>
          <cell r="I1118">
            <v>1368</v>
          </cell>
        </row>
        <row r="1119">
          <cell r="A1119">
            <v>90000090</v>
          </cell>
          <cell r="B1119" t="str">
            <v>Измерение плотности потока энергии от передающего радиотехнического объекта на территории (1 точка)</v>
          </cell>
          <cell r="C1119" t="str">
            <v>измерение</v>
          </cell>
          <cell r="D1119">
            <v>911.66666666666674</v>
          </cell>
          <cell r="E1119">
            <v>1094</v>
          </cell>
          <cell r="F1119">
            <v>945</v>
          </cell>
          <cell r="G1119">
            <v>1137.76</v>
          </cell>
          <cell r="H1119"/>
          <cell r="I1119">
            <v>1134</v>
          </cell>
        </row>
        <row r="1120">
          <cell r="A1120">
            <v>90000641</v>
          </cell>
          <cell r="B112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120" t="str">
            <v>измерение</v>
          </cell>
          <cell r="D1120">
            <v>911.66666666666674</v>
          </cell>
          <cell r="E1120">
            <v>1094</v>
          </cell>
          <cell r="F1120">
            <v>945</v>
          </cell>
          <cell r="G1120">
            <v>1137.76</v>
          </cell>
          <cell r="H1120"/>
          <cell r="I1120">
            <v>1134</v>
          </cell>
        </row>
        <row r="1121">
          <cell r="A1121">
            <v>90000642</v>
          </cell>
          <cell r="B112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121" t="str">
            <v>измерение</v>
          </cell>
          <cell r="D1121">
            <v>911.66666666666674</v>
          </cell>
          <cell r="E1121">
            <v>1094</v>
          </cell>
          <cell r="F1121">
            <v>945</v>
          </cell>
          <cell r="G1121">
            <v>1137.76</v>
          </cell>
          <cell r="H1121"/>
          <cell r="I1121">
            <v>1134</v>
          </cell>
        </row>
        <row r="1122">
          <cell r="A1122">
            <v>90000644</v>
          </cell>
          <cell r="B1122" t="str">
            <v>Измерение плотности потока мощности ЭМП  от микроволновой печи (диапазон частот от 300 МГц до 700 ГГц) (1 точка)</v>
          </cell>
          <cell r="C1122" t="str">
            <v>измерение</v>
          </cell>
          <cell r="D1122">
            <v>535.83333333333337</v>
          </cell>
          <cell r="E1122">
            <v>643</v>
          </cell>
          <cell r="F1122">
            <v>555</v>
          </cell>
          <cell r="G1122">
            <v>668.72</v>
          </cell>
          <cell r="H1122"/>
          <cell r="I1122">
            <v>666</v>
          </cell>
        </row>
        <row r="1123">
          <cell r="A1123">
            <v>90001301</v>
          </cell>
          <cell r="B1123" t="str">
            <v>Выполнение работ по аттестации, аккредитации промышленной лаборатории с выходом на объект</v>
          </cell>
          <cell r="C1123" t="str">
            <v>шт.</v>
          </cell>
          <cell r="D1123">
            <v>9804.1666666666679</v>
          </cell>
          <cell r="E1123">
            <v>11765</v>
          </cell>
          <cell r="F1123">
            <v>10095</v>
          </cell>
          <cell r="G1123">
            <v>12235.6</v>
          </cell>
          <cell r="H1123"/>
          <cell r="I1123">
            <v>12114</v>
          </cell>
        </row>
        <row r="1124">
          <cell r="A1124">
            <v>90001302</v>
          </cell>
          <cell r="B1124" t="str">
            <v>Выполнение работ по аттестации, аккредитации промышленной лаборатории без выхода на объект</v>
          </cell>
          <cell r="C1124" t="str">
            <v>шт.</v>
          </cell>
          <cell r="D1124">
            <v>5706.666666666667</v>
          </cell>
          <cell r="E1124">
            <v>6848</v>
          </cell>
          <cell r="F1124">
            <v>5935</v>
          </cell>
          <cell r="G1124">
            <v>7121.92</v>
          </cell>
          <cell r="H1124"/>
          <cell r="I1124">
            <v>7122</v>
          </cell>
        </row>
        <row r="1125">
          <cell r="A1125">
            <v>90001303</v>
          </cell>
          <cell r="B1125" t="str">
            <v>Подготовка одной контрольной задачи</v>
          </cell>
          <cell r="C1125" t="str">
            <v>шт.</v>
          </cell>
          <cell r="D1125">
            <v>3418.3333333333335</v>
          </cell>
          <cell r="E1125">
            <v>4102</v>
          </cell>
          <cell r="F1125">
            <v>3555</v>
          </cell>
          <cell r="G1125">
            <v>4266.08</v>
          </cell>
          <cell r="H1125"/>
          <cell r="I1125">
            <v>4266</v>
          </cell>
        </row>
        <row r="1126">
          <cell r="A1126">
            <v>90000096</v>
          </cell>
          <cell r="B1126" t="str">
            <v xml:space="preserve">Определение электролизуемости материалов </v>
          </cell>
          <cell r="C1126" t="str">
            <v>измерение</v>
          </cell>
          <cell r="D1126">
            <v>275</v>
          </cell>
          <cell r="E1126">
            <v>330</v>
          </cell>
          <cell r="F1126">
            <v>285</v>
          </cell>
          <cell r="G1126">
            <v>343.2</v>
          </cell>
          <cell r="H1126"/>
          <cell r="I1126">
            <v>342</v>
          </cell>
        </row>
        <row r="1127">
          <cell r="A1127">
            <v>90000097</v>
          </cell>
          <cell r="B1127" t="str">
            <v>Измерение энергетической освещенности в области спектра УФ-А (315-400) нм, УФ-В (280-315)нм, УФ-С (200-280) нм.</v>
          </cell>
          <cell r="C1127" t="str">
            <v>измерение</v>
          </cell>
          <cell r="D1127">
            <v>350.83333333333337</v>
          </cell>
          <cell r="E1127">
            <v>421</v>
          </cell>
          <cell r="F1127">
            <v>365</v>
          </cell>
          <cell r="G1127">
            <v>437.84000000000003</v>
          </cell>
          <cell r="H1127"/>
          <cell r="I1127">
            <v>438</v>
          </cell>
        </row>
        <row r="1128">
          <cell r="A1128" t="str">
            <v>Учебно-консультационный центр по защите прав потребителей, гигиенического обучения и воспитания населения</v>
          </cell>
          <cell r="B1128"/>
          <cell r="C1128"/>
          <cell r="D1128"/>
          <cell r="E1128"/>
          <cell r="F1128"/>
          <cell r="G1128"/>
          <cell r="H1128"/>
          <cell r="I1128"/>
        </row>
        <row r="1129">
          <cell r="A1129">
            <v>12000025</v>
          </cell>
          <cell r="B1129" t="str">
            <v xml:space="preserve">Профессиональная гигиеническая подготовка и аттестация работников организаций </v>
          </cell>
          <cell r="C1129" t="str">
            <v>чел.</v>
          </cell>
          <cell r="D1129">
            <v>291.66666666666669</v>
          </cell>
          <cell r="E1129">
            <v>350</v>
          </cell>
          <cell r="F1129">
            <v>315</v>
          </cell>
          <cell r="G1129">
            <v>364</v>
          </cell>
          <cell r="H1129"/>
          <cell r="I1129">
            <v>378</v>
          </cell>
        </row>
        <row r="1130">
          <cell r="A1130">
            <v>12000027</v>
          </cell>
          <cell r="B1130" t="str">
            <v>Профессиональная гигиеническая подготовка и аттестация  должностных лиц организаций</v>
          </cell>
          <cell r="C1130" t="str">
            <v>чел.</v>
          </cell>
          <cell r="D1130"/>
          <cell r="E1130">
            <v>445</v>
          </cell>
          <cell r="F1130">
            <v>400</v>
          </cell>
          <cell r="G1130"/>
          <cell r="H1130"/>
          <cell r="I1130">
            <v>480</v>
          </cell>
        </row>
        <row r="1131">
          <cell r="A1131">
            <v>12000029</v>
          </cell>
          <cell r="B1131" t="str">
            <v>Обучение по проведению входного радиационного контроля металлолома по 5 часовой программе.</v>
          </cell>
          <cell r="C1131" t="str">
            <v>чел.</v>
          </cell>
          <cell r="D1131">
            <v>1166.6666666666667</v>
          </cell>
          <cell r="E1131">
            <v>1400</v>
          </cell>
          <cell r="F1131">
            <v>1210</v>
          </cell>
          <cell r="G1131">
            <v>1456</v>
          </cell>
          <cell r="H1131"/>
          <cell r="I1131">
            <v>1452</v>
          </cell>
        </row>
        <row r="1132">
          <cell r="A1132">
            <v>12000033</v>
          </cell>
          <cell r="B1132" t="str">
            <v>Оформление, выдача удостоверения</v>
          </cell>
          <cell r="C1132" t="str">
            <v>шт.</v>
          </cell>
          <cell r="D1132">
            <v>141.66666666666669</v>
          </cell>
          <cell r="E1132">
            <v>170</v>
          </cell>
          <cell r="F1132">
            <v>150</v>
          </cell>
          <cell r="G1132">
            <v>176.8</v>
          </cell>
          <cell r="H1132"/>
          <cell r="I1132">
            <v>180</v>
          </cell>
        </row>
        <row r="1133">
          <cell r="A1133">
            <v>12000034</v>
          </cell>
          <cell r="B1133" t="str">
            <v>Оформление, выдача личной медицинской книжки</v>
          </cell>
          <cell r="C1133" t="str">
            <v>шт.</v>
          </cell>
          <cell r="D1133">
            <v>158.33333333333334</v>
          </cell>
          <cell r="E1133">
            <v>190</v>
          </cell>
          <cell r="F1133">
            <v>170</v>
          </cell>
          <cell r="G1133">
            <v>197.6</v>
          </cell>
          <cell r="H1133"/>
          <cell r="I1133">
            <v>204</v>
          </cell>
        </row>
        <row r="1134">
          <cell r="A1134">
            <v>12000035</v>
          </cell>
          <cell r="B1134" t="str">
            <v>Защита информации на личной медицинской книжке, удостоверении (1 голограмма)</v>
          </cell>
          <cell r="C1134" t="str">
            <v>шт.</v>
          </cell>
          <cell r="D1134">
            <v>41.666666666666671</v>
          </cell>
          <cell r="E1134">
            <v>50</v>
          </cell>
          <cell r="F1134">
            <v>45</v>
          </cell>
          <cell r="G1134">
            <v>52</v>
          </cell>
          <cell r="H1134"/>
          <cell r="I1134">
            <v>54</v>
          </cell>
        </row>
        <row r="1135">
          <cell r="A1135">
            <v>12000051</v>
          </cell>
          <cell r="B1135" t="str">
            <v>Практическая помощь по разделу защиты прав потребителей (за 1 час)</v>
          </cell>
          <cell r="C1135" t="str">
            <v>час</v>
          </cell>
          <cell r="D1135">
            <v>483.33333333333337</v>
          </cell>
          <cell r="E1135">
            <v>580</v>
          </cell>
          <cell r="F1135">
            <v>500</v>
          </cell>
          <cell r="G1135">
            <v>603.20000000000005</v>
          </cell>
          <cell r="H1135"/>
          <cell r="I1135">
            <v>600</v>
          </cell>
        </row>
        <row r="1136">
          <cell r="A1136">
            <v>12000030</v>
          </cell>
          <cell r="B1136" t="str">
            <v>Обучение работе на стерилизаторах медицинских паровых (автоклавах) по программе повышения квалификации</v>
          </cell>
          <cell r="C1136" t="str">
            <v>чел.</v>
          </cell>
          <cell r="D1136">
            <v>2750</v>
          </cell>
          <cell r="E1136">
            <v>3300</v>
          </cell>
          <cell r="F1136">
            <v>2920</v>
          </cell>
          <cell r="G1136">
            <v>3432</v>
          </cell>
          <cell r="H1136"/>
          <cell r="I1136">
            <v>3504</v>
          </cell>
        </row>
        <row r="1137">
          <cell r="A1137">
            <v>12000031</v>
          </cell>
          <cell r="B1137" t="str">
            <v>Обучение дезинфекторов по программе повышения квалификации</v>
          </cell>
          <cell r="C1137" t="str">
            <v>чел.</v>
          </cell>
          <cell r="D1137">
            <v>9416.6666666666679</v>
          </cell>
          <cell r="E1137">
            <v>11300</v>
          </cell>
          <cell r="F1137">
            <v>10000</v>
          </cell>
          <cell r="G1137">
            <v>11752</v>
          </cell>
          <cell r="H1137"/>
          <cell r="I1137">
            <v>12000</v>
          </cell>
        </row>
        <row r="1138">
          <cell r="A1138">
            <v>12000036</v>
          </cell>
          <cell r="B1138" t="str">
            <v>Регистрация личных медицинских книжек, удостоверений, результатов аттестации профессиональной подготовки, ведение реестра</v>
          </cell>
          <cell r="C1138" t="str">
            <v>шт.</v>
          </cell>
          <cell r="D1138">
            <v>75</v>
          </cell>
          <cell r="E1138">
            <v>90</v>
          </cell>
          <cell r="F1138">
            <v>80</v>
          </cell>
          <cell r="G1138">
            <v>93.600000000000009</v>
          </cell>
          <cell r="H1138"/>
          <cell r="I1138">
            <v>96</v>
          </cell>
        </row>
        <row r="1139">
          <cell r="A1139">
            <v>12000043</v>
          </cell>
          <cell r="B1139" t="str">
            <v>Оттиск одного листа методической литературы формата А-4 ( с двух сторон).</v>
          </cell>
          <cell r="C1139" t="str">
            <v>лист</v>
          </cell>
          <cell r="D1139">
            <v>6.666666666666667</v>
          </cell>
          <cell r="E1139">
            <v>8</v>
          </cell>
          <cell r="F1139">
            <v>7.5</v>
          </cell>
          <cell r="G1139">
            <v>8.32</v>
          </cell>
          <cell r="H1139"/>
          <cell r="I1139">
            <v>9</v>
          </cell>
        </row>
        <row r="1140">
          <cell r="A1140" t="str">
            <v>Отдел эпидемиологии</v>
          </cell>
          <cell r="B1140"/>
          <cell r="C1140"/>
          <cell r="D1140"/>
          <cell r="E1140"/>
          <cell r="F1140"/>
          <cell r="G1140"/>
          <cell r="H1140"/>
          <cell r="I1140"/>
        </row>
        <row r="1141">
          <cell r="A1141">
            <v>21000028</v>
          </cell>
          <cell r="B1141" t="str">
            <v>Энтомологическое обследование территории за чертой города методом сбора клещей, исследование материала на площади 1га (1 кратно)</v>
          </cell>
          <cell r="C1141" t="str">
            <v>га</v>
          </cell>
          <cell r="D1141">
            <v>1541.6666666666667</v>
          </cell>
          <cell r="E1141">
            <v>1850</v>
          </cell>
          <cell r="F1141">
            <v>1600</v>
          </cell>
          <cell r="G1141">
            <v>1924</v>
          </cell>
          <cell r="H1141"/>
          <cell r="I1141">
            <v>1920</v>
          </cell>
        </row>
        <row r="1142">
          <cell r="A1142">
            <v>21000029</v>
          </cell>
          <cell r="B1142" t="str">
            <v>Энтомологическое обследование территории в черте города методом сбора клещей, исследование материала на площади 1га (1 кратно)</v>
          </cell>
          <cell r="C1142" t="str">
            <v>га</v>
          </cell>
          <cell r="D1142">
            <v>1025</v>
          </cell>
          <cell r="E1142">
            <v>1230</v>
          </cell>
          <cell r="F1142">
            <v>1065</v>
          </cell>
          <cell r="G1142">
            <v>1279.2</v>
          </cell>
          <cell r="H1142"/>
          <cell r="I1142">
            <v>1278</v>
          </cell>
        </row>
        <row r="1143">
          <cell r="A1143">
            <v>21000008</v>
          </cell>
          <cell r="B1143" t="str">
            <v>Энтомологическое исследование почвы на наличие L, K мух с оформлением необходимых документов (1проба)</v>
          </cell>
          <cell r="C1143" t="str">
            <v>проба</v>
          </cell>
          <cell r="D1143">
            <v>256.66666666666669</v>
          </cell>
          <cell r="E1143">
            <v>308</v>
          </cell>
          <cell r="F1143">
            <v>265</v>
          </cell>
          <cell r="G1143">
            <v>320.32</v>
          </cell>
          <cell r="H1143"/>
          <cell r="I1143">
            <v>318</v>
          </cell>
        </row>
        <row r="1144">
          <cell r="A1144">
            <v>21000030</v>
          </cell>
          <cell r="B1144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144" t="str">
            <v>водоем</v>
          </cell>
          <cell r="D1144">
            <v>1666.6666666666667</v>
          </cell>
          <cell r="E1144">
            <v>2000</v>
          </cell>
          <cell r="F1144">
            <v>1730</v>
          </cell>
          <cell r="G1144">
            <v>2080</v>
          </cell>
          <cell r="H1144"/>
          <cell r="I1144">
            <v>2076</v>
          </cell>
        </row>
        <row r="1145">
          <cell r="A1145">
            <v>21000016</v>
          </cell>
          <cell r="B1145" t="str">
            <v>Энтомологическое обследование мест хранения продовольственного сырья с забором проб (1 объект).</v>
          </cell>
          <cell r="C1145" t="str">
            <v>объект</v>
          </cell>
          <cell r="D1145">
            <v>800</v>
          </cell>
          <cell r="E1145">
            <v>960</v>
          </cell>
          <cell r="F1145">
            <v>835</v>
          </cell>
          <cell r="G1145">
            <v>998.40000000000009</v>
          </cell>
          <cell r="H1145"/>
          <cell r="I1145">
            <v>1002</v>
          </cell>
        </row>
        <row r="1146">
          <cell r="A1146">
            <v>21000031</v>
          </cell>
          <cell r="B114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146" t="str">
            <v>кв.м.</v>
          </cell>
          <cell r="D1146">
            <v>37.5</v>
          </cell>
          <cell r="E1146">
            <v>45</v>
          </cell>
          <cell r="F1146">
            <v>40</v>
          </cell>
          <cell r="G1146">
            <v>46.800000000000004</v>
          </cell>
          <cell r="H1146"/>
          <cell r="I1146">
            <v>48</v>
          </cell>
        </row>
        <row r="1147">
          <cell r="A1147">
            <v>21000017</v>
          </cell>
          <cell r="B1147" t="str">
            <v>Определение до вида членистоногих</v>
          </cell>
          <cell r="C1147" t="str">
            <v>экземпляр</v>
          </cell>
          <cell r="D1147">
            <v>70.833333333333343</v>
          </cell>
          <cell r="E1147">
            <v>85</v>
          </cell>
          <cell r="F1147">
            <v>75</v>
          </cell>
          <cell r="G1147">
            <v>88.4</v>
          </cell>
          <cell r="H1147"/>
          <cell r="I1147">
            <v>90</v>
          </cell>
        </row>
        <row r="1148">
          <cell r="A1148">
            <v>21000018</v>
          </cell>
          <cell r="B114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148" t="str">
            <v>проба</v>
          </cell>
          <cell r="D1148">
            <v>216.66666666666669</v>
          </cell>
          <cell r="E1148">
            <v>260</v>
          </cell>
          <cell r="F1148">
            <v>225</v>
          </cell>
          <cell r="G1148">
            <v>270.40000000000003</v>
          </cell>
          <cell r="H1148"/>
          <cell r="I1148">
            <v>270</v>
          </cell>
        </row>
        <row r="1149">
          <cell r="A1149">
            <v>21000023</v>
          </cell>
          <cell r="B1149" t="str">
            <v>Видовая диагностика эпидзначимых членистоногих с выдачей результата исследования</v>
          </cell>
          <cell r="C1149" t="str">
            <v>экземпляр</v>
          </cell>
          <cell r="D1149">
            <v>204.16666666666669</v>
          </cell>
          <cell r="E1149">
            <v>245</v>
          </cell>
          <cell r="F1149">
            <v>210</v>
          </cell>
          <cell r="G1149">
            <v>254.8</v>
          </cell>
          <cell r="H1149"/>
          <cell r="I1149">
            <v>252</v>
          </cell>
        </row>
        <row r="1150">
          <cell r="A1150">
            <v>21000025</v>
          </cell>
          <cell r="B1150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150" t="str">
            <v>заключение</v>
          </cell>
          <cell r="D1150">
            <v>6124.166666666667</v>
          </cell>
          <cell r="E1150">
            <v>7349</v>
          </cell>
          <cell r="F1150">
            <v>6365</v>
          </cell>
          <cell r="G1150">
            <v>7642.96</v>
          </cell>
          <cell r="H1150"/>
          <cell r="I1150">
            <v>7638</v>
          </cell>
        </row>
        <row r="1151">
          <cell r="A1151">
            <v>21000032</v>
          </cell>
          <cell r="B1151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151" t="str">
            <v>кв.м.</v>
          </cell>
          <cell r="D1151">
            <v>25</v>
          </cell>
          <cell r="E1151">
            <v>30</v>
          </cell>
          <cell r="F1151">
            <v>25</v>
          </cell>
          <cell r="G1151">
            <v>31.200000000000003</v>
          </cell>
          <cell r="H1151"/>
          <cell r="I1151">
            <v>30</v>
          </cell>
        </row>
        <row r="1152">
          <cell r="A1152">
            <v>21000036</v>
          </cell>
          <cell r="B1152" t="str">
            <v>Энтомологическое обследование территории за чертой города методом сбора клещей, исследование материала на площади до 1га (1 кратно)</v>
          </cell>
          <cell r="C1152" t="str">
            <v>Объект</v>
          </cell>
          <cell r="D1152">
            <v>733.33333333333337</v>
          </cell>
          <cell r="E1152">
            <v>880</v>
          </cell>
          <cell r="F1152">
            <v>765</v>
          </cell>
          <cell r="G1152">
            <v>915.2</v>
          </cell>
          <cell r="H1152"/>
          <cell r="I1152">
            <v>918</v>
          </cell>
        </row>
        <row r="1153">
          <cell r="A1153">
            <v>21000037</v>
          </cell>
          <cell r="B1153" t="str">
            <v>Энтомологическое обследование территории в черте города методом сбора клещей, исследование материала на площади до 1га (1 кратно)</v>
          </cell>
          <cell r="C1153" t="str">
            <v>Объект</v>
          </cell>
          <cell r="D1153">
            <v>475</v>
          </cell>
          <cell r="E1153">
            <v>570</v>
          </cell>
          <cell r="F1153">
            <v>495</v>
          </cell>
          <cell r="G1153">
            <v>592.80000000000007</v>
          </cell>
          <cell r="H1153"/>
          <cell r="I1153">
            <v>594</v>
          </cell>
        </row>
        <row r="1154">
          <cell r="A1154" t="str">
            <v>21 000 038</v>
          </cell>
          <cell r="B1154" t="str">
            <v>Обследование пригородного поезда/электропоезда</v>
          </cell>
          <cell r="C1154" t="str">
            <v>Состав</v>
          </cell>
          <cell r="D1154">
            <v>208.33333333333334</v>
          </cell>
          <cell r="E1154">
            <v>250</v>
          </cell>
          <cell r="F1154">
            <v>215</v>
          </cell>
          <cell r="G1154">
            <v>260</v>
          </cell>
          <cell r="H1154"/>
          <cell r="I1154">
            <v>258</v>
          </cell>
        </row>
        <row r="1155">
          <cell r="A1155" t="str">
            <v>Санитарно-гигиенический отдел</v>
          </cell>
          <cell r="B1155"/>
          <cell r="C1155"/>
          <cell r="D1155"/>
          <cell r="E1155"/>
          <cell r="F1155"/>
          <cell r="G1155"/>
          <cell r="H1155"/>
          <cell r="I1155"/>
        </row>
        <row r="1156">
          <cell r="A1156" t="str">
            <v>В целях получения санитарно-эпидемиологического заключения</v>
          </cell>
          <cell r="B1156"/>
          <cell r="C1156"/>
          <cell r="D1156"/>
          <cell r="E1156"/>
          <cell r="F1156"/>
          <cell r="G1156"/>
          <cell r="H1156"/>
          <cell r="I1156"/>
        </row>
        <row r="1157">
          <cell r="A1157">
            <v>22000003</v>
          </cell>
          <cell r="B1157" t="str">
            <v>Экспертиза проектов на пользование недрами</v>
          </cell>
          <cell r="C1157" t="str">
            <v>экспертиза</v>
          </cell>
          <cell r="D1157">
            <v>11670.833333333334</v>
          </cell>
          <cell r="E1157">
            <v>14005</v>
          </cell>
          <cell r="F1157">
            <v>12135</v>
          </cell>
          <cell r="G1157">
            <v>14565.2</v>
          </cell>
          <cell r="H1157"/>
          <cell r="I1157">
            <v>14562</v>
          </cell>
        </row>
        <row r="1158">
          <cell r="A1158">
            <v>22000007</v>
          </cell>
          <cell r="B1158" t="str">
            <v>Экспертиза проектов зон санитарной охраны.</v>
          </cell>
          <cell r="C1158" t="str">
            <v>экспертиза</v>
          </cell>
          <cell r="D1158">
            <v>11981.666666666668</v>
          </cell>
          <cell r="E1158">
            <v>14378</v>
          </cell>
          <cell r="F1158">
            <v>12460</v>
          </cell>
          <cell r="G1158">
            <v>14953.12</v>
          </cell>
          <cell r="H1158"/>
          <cell r="I1158">
            <v>14952</v>
          </cell>
        </row>
        <row r="1159">
          <cell r="A1159">
            <v>22000112</v>
          </cell>
          <cell r="B115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159" t="str">
            <v>экспертиза</v>
          </cell>
          <cell r="D1159">
            <v>22631.666666666668</v>
          </cell>
          <cell r="E1159">
            <v>27158</v>
          </cell>
          <cell r="F1159">
            <v>23535</v>
          </cell>
          <cell r="G1159">
            <v>28244.32</v>
          </cell>
          <cell r="H1159"/>
          <cell r="I1159">
            <v>28242</v>
          </cell>
        </row>
        <row r="1160">
          <cell r="A1160">
            <v>22000113</v>
          </cell>
          <cell r="B116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160" t="str">
            <v>экспертиза</v>
          </cell>
          <cell r="D1160">
            <v>16951.666666666668</v>
          </cell>
          <cell r="E1160">
            <v>20342</v>
          </cell>
          <cell r="F1160">
            <v>17630</v>
          </cell>
          <cell r="G1160">
            <v>21155.68</v>
          </cell>
          <cell r="H1160"/>
          <cell r="I1160">
            <v>21156</v>
          </cell>
        </row>
        <row r="1161">
          <cell r="A1161">
            <v>22000114</v>
          </cell>
          <cell r="B116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161" t="str">
            <v>экспертиза</v>
          </cell>
          <cell r="D1161">
            <v>13312.5</v>
          </cell>
          <cell r="E1161">
            <v>15975</v>
          </cell>
          <cell r="F1161">
            <v>13845</v>
          </cell>
          <cell r="G1161">
            <v>16614</v>
          </cell>
          <cell r="H1161"/>
          <cell r="I1161">
            <v>16614</v>
          </cell>
        </row>
        <row r="1162">
          <cell r="A1162">
            <v>22000115</v>
          </cell>
          <cell r="B116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162" t="str">
            <v>экспертиза</v>
          </cell>
          <cell r="D1162">
            <v>7544.166666666667</v>
          </cell>
          <cell r="E1162">
            <v>9053</v>
          </cell>
          <cell r="F1162">
            <v>7845</v>
          </cell>
          <cell r="G1162">
            <v>9415.1200000000008</v>
          </cell>
          <cell r="H1162"/>
          <cell r="I1162">
            <v>9414</v>
          </cell>
        </row>
        <row r="1163">
          <cell r="A1163" t="str">
            <v>22 000 093</v>
          </cell>
          <cell r="B1163" t="str">
            <v xml:space="preserve">Экспертиза проекта санитарно-защитной зоны предприятий I, II класса опасности </v>
          </cell>
          <cell r="C1163" t="str">
            <v>экспертиза</v>
          </cell>
          <cell r="D1163" t="e">
            <v>#N/A</v>
          </cell>
          <cell r="E1163" t="e">
            <v>#N/A</v>
          </cell>
          <cell r="F1163">
            <v>12500</v>
          </cell>
          <cell r="G1163" t="e">
            <v>#N/A</v>
          </cell>
          <cell r="H1163"/>
          <cell r="I1163">
            <v>15000</v>
          </cell>
        </row>
        <row r="1164">
          <cell r="A1164" t="str">
            <v>22 000 094</v>
          </cell>
          <cell r="B1164" t="str">
            <v xml:space="preserve">Экспертиза проекта санитарно-защитной зоны предприятий III - IV класса опасности </v>
          </cell>
          <cell r="C1164" t="str">
            <v>экспертиза</v>
          </cell>
          <cell r="D1164" t="e">
            <v>#N/A</v>
          </cell>
          <cell r="E1164" t="e">
            <v>#N/A</v>
          </cell>
          <cell r="F1164">
            <v>10250</v>
          </cell>
          <cell r="G1164" t="e">
            <v>#N/A</v>
          </cell>
          <cell r="H1164"/>
          <cell r="I1164">
            <v>12300</v>
          </cell>
        </row>
        <row r="1165">
          <cell r="A1165">
            <v>22000036</v>
          </cell>
          <cell r="B1165" t="str">
            <v>Экспертиза продукции (товаров) для выдачи свидетельства о государственной регистрации.</v>
          </cell>
          <cell r="C1165" t="str">
            <v>экспертиза</v>
          </cell>
          <cell r="D1165">
            <v>10083.333333333334</v>
          </cell>
          <cell r="E1165">
            <v>12100</v>
          </cell>
          <cell r="F1165">
            <v>10485</v>
          </cell>
          <cell r="G1165">
            <v>12584</v>
          </cell>
          <cell r="H1165"/>
          <cell r="I1165">
            <v>12582</v>
          </cell>
        </row>
        <row r="1166">
          <cell r="A1166">
            <v>22000055</v>
          </cell>
          <cell r="B1166" t="str">
            <v>Рассмотрение материалов на размещение ПРТО.</v>
          </cell>
          <cell r="C1166" t="str">
            <v>экспертиза</v>
          </cell>
          <cell r="D1166">
            <v>7676.666666666667</v>
          </cell>
          <cell r="E1166">
            <v>9212</v>
          </cell>
          <cell r="F1166">
            <v>7980</v>
          </cell>
          <cell r="G1166">
            <v>9580.48</v>
          </cell>
          <cell r="H1166"/>
          <cell r="I1166">
            <v>9576</v>
          </cell>
        </row>
        <row r="1167">
          <cell r="A1167">
            <v>22000056</v>
          </cell>
          <cell r="B1167" t="str">
            <v xml:space="preserve">Рассмотрение материалов на использование ПРТО </v>
          </cell>
          <cell r="C1167" t="str">
            <v>экспертиза</v>
          </cell>
          <cell r="D1167">
            <v>1535</v>
          </cell>
          <cell r="E1167">
            <v>1842</v>
          </cell>
          <cell r="F1167">
            <v>1595</v>
          </cell>
          <cell r="G1167">
            <v>1915.68</v>
          </cell>
          <cell r="H1167"/>
          <cell r="I1167">
            <v>1914</v>
          </cell>
        </row>
        <row r="1168">
          <cell r="A1168">
            <v>22000057</v>
          </cell>
          <cell r="B1168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168" t="str">
            <v>экспертиза</v>
          </cell>
          <cell r="D1168">
            <v>4907.5</v>
          </cell>
          <cell r="E1168">
            <v>5889</v>
          </cell>
          <cell r="F1168">
            <v>5105</v>
          </cell>
          <cell r="G1168">
            <v>6124.56</v>
          </cell>
          <cell r="H1168"/>
          <cell r="I1168">
            <v>6126</v>
          </cell>
        </row>
        <row r="1169">
          <cell r="A1169">
            <v>22000058</v>
          </cell>
          <cell r="B1169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69" t="str">
            <v>экспертиза</v>
          </cell>
          <cell r="D1169">
            <v>4836.666666666667</v>
          </cell>
          <cell r="E1169">
            <v>5804</v>
          </cell>
          <cell r="F1169">
            <v>5030</v>
          </cell>
          <cell r="G1169">
            <v>6036.16</v>
          </cell>
          <cell r="H1169"/>
          <cell r="I1169">
            <v>6036</v>
          </cell>
        </row>
        <row r="1170">
          <cell r="A1170">
            <v>22000031</v>
          </cell>
          <cell r="B1170" t="str">
            <v>Проведение санитарно-эпидемиологической экспертизы, методик, программ и режимов воспитания и обучения</v>
          </cell>
          <cell r="C1170" t="str">
            <v>экспертиза</v>
          </cell>
          <cell r="D1170">
            <v>2680</v>
          </cell>
          <cell r="E1170">
            <v>3216</v>
          </cell>
          <cell r="F1170">
            <v>2785</v>
          </cell>
          <cell r="G1170">
            <v>3344.6400000000003</v>
          </cell>
          <cell r="H1170"/>
          <cell r="I1170">
            <v>3342</v>
          </cell>
        </row>
        <row r="1171">
          <cell r="A1171">
            <v>22000038</v>
          </cell>
          <cell r="B1171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71" t="str">
            <v>экспертиза</v>
          </cell>
          <cell r="D1171">
            <v>1958.3333333333335</v>
          </cell>
          <cell r="E1171">
            <v>2350</v>
          </cell>
          <cell r="F1171">
            <v>2035</v>
          </cell>
          <cell r="G1171">
            <v>2444</v>
          </cell>
          <cell r="H1171"/>
          <cell r="I1171">
            <v>2442</v>
          </cell>
        </row>
        <row r="1172">
          <cell r="A1172">
            <v>22000065</v>
          </cell>
          <cell r="B117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72" t="str">
            <v>экспертиза</v>
          </cell>
          <cell r="D1172">
            <v>5769.166666666667</v>
          </cell>
          <cell r="E1172">
            <v>6923</v>
          </cell>
          <cell r="F1172">
            <v>6000</v>
          </cell>
          <cell r="G1172">
            <v>7199.92</v>
          </cell>
          <cell r="H1172"/>
          <cell r="I1172">
            <v>7200</v>
          </cell>
        </row>
        <row r="1173">
          <cell r="A1173">
            <v>22000066</v>
          </cell>
          <cell r="B1173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73" t="str">
            <v>экспертиза</v>
          </cell>
          <cell r="D1173">
            <v>7810</v>
          </cell>
          <cell r="E1173">
            <v>9372</v>
          </cell>
          <cell r="F1173">
            <v>8120</v>
          </cell>
          <cell r="G1173">
            <v>9746.880000000001</v>
          </cell>
          <cell r="H1173"/>
          <cell r="I1173">
            <v>9744</v>
          </cell>
        </row>
        <row r="1174">
          <cell r="A1174" t="str">
            <v>Прочие услуги</v>
          </cell>
          <cell r="B1174"/>
          <cell r="C1174"/>
          <cell r="D1174"/>
          <cell r="E1174"/>
          <cell r="F1174"/>
          <cell r="G1174"/>
          <cell r="H1174"/>
          <cell r="I1174"/>
        </row>
        <row r="1175">
          <cell r="A1175">
            <v>22000002</v>
          </cell>
          <cell r="B1175" t="str">
            <v>Подготовка заключений к протоколу лабораторных испытаний, выданного сторонними аккредитованными лабораториями</v>
          </cell>
          <cell r="C1175" t="str">
            <v>заключение</v>
          </cell>
          <cell r="D1175">
            <v>2485</v>
          </cell>
          <cell r="E1175">
            <v>2982</v>
          </cell>
          <cell r="F1175">
            <v>2580</v>
          </cell>
          <cell r="G1175">
            <v>3101.28</v>
          </cell>
          <cell r="H1175"/>
          <cell r="I1175">
            <v>3096</v>
          </cell>
        </row>
        <row r="1176">
          <cell r="A1176">
            <v>22000006</v>
          </cell>
          <cell r="B1176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76" t="str">
            <v>экспертиза</v>
          </cell>
          <cell r="D1176">
            <v>1286.6666666666667</v>
          </cell>
          <cell r="E1176">
            <v>1544</v>
          </cell>
          <cell r="F1176">
            <v>1335</v>
          </cell>
          <cell r="G1176">
            <v>1605.76</v>
          </cell>
          <cell r="H1176"/>
          <cell r="I1176">
            <v>1602</v>
          </cell>
        </row>
        <row r="1177">
          <cell r="A1177">
            <v>22000043</v>
          </cell>
          <cell r="B1177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77" t="str">
            <v>экспертиза</v>
          </cell>
          <cell r="D1177">
            <v>2383.3333333333335</v>
          </cell>
          <cell r="E1177">
            <v>2860</v>
          </cell>
          <cell r="F1177">
            <v>2475</v>
          </cell>
          <cell r="G1177">
            <v>2974.4</v>
          </cell>
          <cell r="H1177"/>
          <cell r="I1177">
            <v>2970</v>
          </cell>
        </row>
        <row r="1178">
          <cell r="A1178">
            <v>22000044</v>
          </cell>
          <cell r="B1178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78" t="str">
            <v>экспертиза</v>
          </cell>
          <cell r="D1178">
            <v>1105</v>
          </cell>
          <cell r="E1178">
            <v>1326</v>
          </cell>
          <cell r="F1178">
            <v>1145</v>
          </cell>
          <cell r="G1178">
            <v>1379.04</v>
          </cell>
          <cell r="H1178"/>
          <cell r="I1178">
            <v>1374</v>
          </cell>
        </row>
        <row r="1179">
          <cell r="A1179">
            <v>22000045</v>
          </cell>
          <cell r="B1179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79" t="str">
            <v>заключение</v>
          </cell>
          <cell r="D1179">
            <v>452.5</v>
          </cell>
          <cell r="E1179">
            <v>543</v>
          </cell>
          <cell r="F1179">
            <v>470</v>
          </cell>
          <cell r="G1179">
            <v>564.72</v>
          </cell>
          <cell r="H1179"/>
          <cell r="I1179">
            <v>564</v>
          </cell>
        </row>
        <row r="1180">
          <cell r="A1180">
            <v>22000049</v>
          </cell>
          <cell r="B1180" t="str">
            <v>Выезд специалиста для отбора проб/проведения измерений (полугодие, квартал)</v>
          </cell>
          <cell r="C1180" t="str">
            <v>выезд</v>
          </cell>
          <cell r="D1180">
            <v>83.333333333333343</v>
          </cell>
          <cell r="E1180">
            <v>100</v>
          </cell>
          <cell r="F1180">
            <v>90</v>
          </cell>
          <cell r="G1180">
            <v>104</v>
          </cell>
          <cell r="H1180"/>
          <cell r="I1180">
            <v>108</v>
          </cell>
        </row>
        <row r="1181">
          <cell r="A1181">
            <v>22000074</v>
          </cell>
          <cell r="B1181" t="str">
            <v>Выезд специалиста для отбора проб/проведения измерений (месяц)</v>
          </cell>
          <cell r="C1181" t="str">
            <v>выезд</v>
          </cell>
          <cell r="D1181">
            <v>33.333333333333336</v>
          </cell>
          <cell r="E1181">
            <v>40</v>
          </cell>
          <cell r="F1181">
            <v>35</v>
          </cell>
          <cell r="G1181">
            <v>41.6</v>
          </cell>
          <cell r="H1181"/>
          <cell r="I1181">
            <v>42</v>
          </cell>
        </row>
        <row r="1182">
          <cell r="A1182">
            <v>22000067</v>
          </cell>
          <cell r="B1182" t="str">
            <v>Отбор проб воды (разводящая сеть)</v>
          </cell>
          <cell r="C1182" t="str">
            <v>проба</v>
          </cell>
          <cell r="D1182">
            <v>29.166666666666668</v>
          </cell>
          <cell r="E1182">
            <v>35</v>
          </cell>
          <cell r="F1182">
            <v>30</v>
          </cell>
          <cell r="G1182">
            <v>36.4</v>
          </cell>
          <cell r="H1182"/>
          <cell r="I1182">
            <v>36</v>
          </cell>
        </row>
        <row r="1183">
          <cell r="A1183">
            <v>22000068</v>
          </cell>
          <cell r="B1183" t="str">
            <v>Отбор проб воды (скважина, водонапорная башня и пр.)</v>
          </cell>
          <cell r="C1183" t="str">
            <v>проба</v>
          </cell>
          <cell r="D1183">
            <v>50</v>
          </cell>
          <cell r="E1183">
            <v>60</v>
          </cell>
          <cell r="F1183">
            <v>55</v>
          </cell>
          <cell r="G1183">
            <v>62.400000000000006</v>
          </cell>
          <cell r="H1183"/>
          <cell r="I1183">
            <v>66</v>
          </cell>
        </row>
        <row r="1184">
          <cell r="A1184">
            <v>22000069</v>
          </cell>
          <cell r="B1184" t="str">
            <v>Отбор проб воды (бассейн, поверхностный водоём, стоки)</v>
          </cell>
          <cell r="C1184" t="str">
            <v>проба</v>
          </cell>
          <cell r="D1184">
            <v>37.5</v>
          </cell>
          <cell r="E1184">
            <v>45</v>
          </cell>
          <cell r="F1184">
            <v>40</v>
          </cell>
          <cell r="G1184">
            <v>46.800000000000004</v>
          </cell>
          <cell r="H1184"/>
          <cell r="I1184">
            <v>48</v>
          </cell>
        </row>
        <row r="1185">
          <cell r="A1185">
            <v>22000070</v>
          </cell>
          <cell r="B1185" t="str">
            <v>Отбор проб пищевых продуктов, непищевых товаров</v>
          </cell>
          <cell r="C1185" t="str">
            <v>проба</v>
          </cell>
          <cell r="D1185">
            <v>38.333333333333336</v>
          </cell>
          <cell r="E1185">
            <v>46</v>
          </cell>
          <cell r="F1185">
            <v>40</v>
          </cell>
          <cell r="G1185">
            <v>47.84</v>
          </cell>
          <cell r="H1185"/>
          <cell r="I1185">
            <v>48</v>
          </cell>
        </row>
        <row r="1186">
          <cell r="A1186">
            <v>22000071</v>
          </cell>
          <cell r="B1186" t="str">
            <v>Отбор пробы почвы</v>
          </cell>
          <cell r="C1186" t="str">
            <v>проба</v>
          </cell>
          <cell r="D1186">
            <v>58.333333333333336</v>
          </cell>
          <cell r="E1186">
            <v>70</v>
          </cell>
          <cell r="F1186">
            <v>65</v>
          </cell>
          <cell r="G1186">
            <v>72.8</v>
          </cell>
          <cell r="H1186"/>
          <cell r="I1186">
            <v>78</v>
          </cell>
        </row>
        <row r="1187">
          <cell r="A1187">
            <v>22000072</v>
          </cell>
          <cell r="B1187" t="str">
            <v>Взятие смывов с объектов внешней среды</v>
          </cell>
          <cell r="C1187" t="str">
            <v>смыв</v>
          </cell>
          <cell r="D1187">
            <v>20.833333333333336</v>
          </cell>
          <cell r="E1187">
            <v>25</v>
          </cell>
          <cell r="F1187">
            <v>25</v>
          </cell>
          <cell r="G1187">
            <v>26</v>
          </cell>
          <cell r="H1187"/>
          <cell r="I1187">
            <v>30</v>
          </cell>
        </row>
        <row r="1188">
          <cell r="A1188">
            <v>22000073</v>
          </cell>
          <cell r="B1188" t="str">
            <v>Отбор проб воздуха в закрытых помещениях</v>
          </cell>
          <cell r="C1188" t="str">
            <v>проба</v>
          </cell>
          <cell r="D1188">
            <v>29.166666666666668</v>
          </cell>
          <cell r="E1188">
            <v>35</v>
          </cell>
          <cell r="F1188">
            <v>30</v>
          </cell>
          <cell r="G1188">
            <v>36.4</v>
          </cell>
          <cell r="H1188"/>
          <cell r="I1188">
            <v>36</v>
          </cell>
        </row>
        <row r="1189">
          <cell r="A1189">
            <v>22100000</v>
          </cell>
          <cell r="B1189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89" t="str">
            <v>час</v>
          </cell>
          <cell r="D1189">
            <v>315</v>
          </cell>
          <cell r="E1189">
            <v>378</v>
          </cell>
          <cell r="F1189">
            <v>330</v>
          </cell>
          <cell r="G1189">
            <v>393.12</v>
          </cell>
          <cell r="H1189"/>
          <cell r="I1189">
            <v>396</v>
          </cell>
        </row>
        <row r="1190">
          <cell r="A1190">
            <v>22000040</v>
          </cell>
          <cell r="B1190" t="str">
            <v>Подготовка заключения к протоколу лабораторных испытаний</v>
          </cell>
          <cell r="C1190" t="str">
            <v>заключение</v>
          </cell>
          <cell r="D1190">
            <v>323.33333333333337</v>
          </cell>
          <cell r="E1190">
            <v>388</v>
          </cell>
          <cell r="F1190">
            <v>340</v>
          </cell>
          <cell r="G1190">
            <v>403.52000000000004</v>
          </cell>
          <cell r="H1190"/>
          <cell r="I1190">
            <v>408</v>
          </cell>
        </row>
        <row r="1191">
          <cell r="A1191">
            <v>22000047</v>
          </cell>
          <cell r="B1191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91" t="str">
            <v>лист</v>
          </cell>
          <cell r="D1191">
            <v>70.833333333333343</v>
          </cell>
          <cell r="E1191">
            <v>85</v>
          </cell>
          <cell r="F1191">
            <v>75</v>
          </cell>
          <cell r="G1191">
            <v>88.4</v>
          </cell>
          <cell r="H1191"/>
          <cell r="I1191">
            <v>90</v>
          </cell>
        </row>
        <row r="1192">
          <cell r="A1192">
            <v>22000117</v>
          </cell>
          <cell r="B1192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92" t="str">
            <v>экспертиза</v>
          </cell>
          <cell r="D1192">
            <v>3754.166666666667</v>
          </cell>
          <cell r="E1192">
            <v>4505</v>
          </cell>
          <cell r="F1192">
            <v>3900</v>
          </cell>
          <cell r="G1192">
            <v>4685.2</v>
          </cell>
          <cell r="H1192"/>
          <cell r="I1192">
            <v>4680</v>
          </cell>
        </row>
        <row r="1193">
          <cell r="A1193">
            <v>22000060</v>
          </cell>
          <cell r="B1193" t="str">
            <v>Оформление протокола лабораторных испытаний</v>
          </cell>
          <cell r="C1193" t="str">
            <v>протокол</v>
          </cell>
          <cell r="D1193">
            <v>30</v>
          </cell>
          <cell r="E1193">
            <v>36</v>
          </cell>
          <cell r="F1193">
            <v>35</v>
          </cell>
          <cell r="G1193">
            <v>37.44</v>
          </cell>
          <cell r="H1193"/>
          <cell r="I1193">
            <v>42</v>
          </cell>
        </row>
        <row r="1194">
          <cell r="A1194">
            <v>22000061</v>
          </cell>
          <cell r="B1194" t="str">
            <v>Подготовка экспертного заключения на соответствие объекта санитарным требованиям без цели лицензирования</v>
          </cell>
          <cell r="C1194" t="str">
            <v>заключение</v>
          </cell>
          <cell r="D1194">
            <v>2680</v>
          </cell>
          <cell r="E1194">
            <v>3216</v>
          </cell>
          <cell r="F1194">
            <v>2785</v>
          </cell>
          <cell r="G1194">
            <v>3344.6400000000003</v>
          </cell>
          <cell r="H1194"/>
          <cell r="I1194">
            <v>3342</v>
          </cell>
        </row>
        <row r="1195">
          <cell r="A1195">
            <v>22000041</v>
          </cell>
          <cell r="B1195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5" t="str">
            <v>консультация</v>
          </cell>
          <cell r="D1195">
            <v>2125</v>
          </cell>
          <cell r="E1195">
            <v>2550</v>
          </cell>
          <cell r="F1195">
            <v>2210</v>
          </cell>
          <cell r="G1195">
            <v>2652</v>
          </cell>
          <cell r="H1195"/>
          <cell r="I1195">
            <v>2652</v>
          </cell>
        </row>
        <row r="1196">
          <cell r="A1196">
            <v>22000042</v>
          </cell>
          <cell r="B1196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6" t="str">
            <v>консультация</v>
          </cell>
          <cell r="D1196">
            <v>1475</v>
          </cell>
          <cell r="E1196">
            <v>1770</v>
          </cell>
          <cell r="F1196">
            <v>1535</v>
          </cell>
          <cell r="G1196">
            <v>1840.8</v>
          </cell>
          <cell r="H1196"/>
          <cell r="I1196">
            <v>1842</v>
          </cell>
        </row>
        <row r="1197">
          <cell r="A1197">
            <v>22000075</v>
          </cell>
          <cell r="B1197" t="str">
            <v>Санитарно-эпидемиологическая оценка контейнерной площадки - места накопления ТКО</v>
          </cell>
          <cell r="C1197" t="str">
            <v>площадка</v>
          </cell>
          <cell r="D1197">
            <v>2416.67</v>
          </cell>
          <cell r="E1197">
            <v>2900</v>
          </cell>
          <cell r="F1197">
            <v>2510</v>
          </cell>
          <cell r="G1197">
            <v>3016</v>
          </cell>
          <cell r="H1197"/>
          <cell r="I1197">
            <v>3012</v>
          </cell>
        </row>
        <row r="1198">
          <cell r="A1198">
            <v>22000080</v>
          </cell>
          <cell r="B1198" t="str">
            <v>Санитарно-эпидемиологическая оценка контейнерной площадки - места накопления ТКО в сельской местности</v>
          </cell>
          <cell r="C1198" t="str">
            <v>площадка</v>
          </cell>
          <cell r="D1198"/>
          <cell r="E1198">
            <v>1200</v>
          </cell>
          <cell r="F1198">
            <v>1000</v>
          </cell>
          <cell r="G1198"/>
          <cell r="H1198"/>
          <cell r="I1198">
            <v>1200</v>
          </cell>
        </row>
        <row r="1199">
          <cell r="A1199">
            <v>22000089</v>
          </cell>
          <cell r="B1199" t="str">
            <v>Санитарно-эпидемиологическое обследование вагонов</v>
          </cell>
          <cell r="C1199" t="str">
            <v>вагон</v>
          </cell>
          <cell r="D1199"/>
          <cell r="E1199"/>
          <cell r="F1199">
            <v>85</v>
          </cell>
          <cell r="G1199"/>
          <cell r="H1199"/>
          <cell r="I1199">
            <v>102</v>
          </cell>
        </row>
        <row r="1200">
          <cell r="A1200" t="str">
            <v>Отдел социально-гигиенического мониторинга и оценки риска</v>
          </cell>
          <cell r="B1200"/>
          <cell r="C1200"/>
          <cell r="D1200"/>
          <cell r="E1200"/>
          <cell r="F1200"/>
          <cell r="G1200"/>
          <cell r="H1200"/>
          <cell r="I1200"/>
        </row>
        <row r="1201">
          <cell r="A120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201"/>
          <cell r="C1201"/>
          <cell r="D1201"/>
          <cell r="E1201"/>
          <cell r="F1201"/>
          <cell r="G1201"/>
          <cell r="H1201"/>
          <cell r="I1201"/>
        </row>
        <row r="1202">
          <cell r="A1202">
            <v>27000003</v>
          </cell>
          <cell r="B120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202" t="str">
            <v>модель ГИС</v>
          </cell>
          <cell r="D1202">
            <v>1370.8333333333335</v>
          </cell>
          <cell r="E1202">
            <v>1645</v>
          </cell>
          <cell r="F1202">
            <v>1425</v>
          </cell>
          <cell r="G1202">
            <v>1710.8</v>
          </cell>
          <cell r="H1202"/>
          <cell r="I1202">
            <v>1710</v>
          </cell>
        </row>
        <row r="1203">
          <cell r="A1203">
            <v>27000004</v>
          </cell>
          <cell r="B120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203" t="str">
            <v>источник</v>
          </cell>
          <cell r="D1203">
            <v>2833.3333333333335</v>
          </cell>
          <cell r="E1203">
            <v>3400</v>
          </cell>
          <cell r="F1203">
            <v>2835</v>
          </cell>
          <cell r="G1203">
            <v>3536</v>
          </cell>
          <cell r="H1203"/>
          <cell r="I1203">
            <v>3402</v>
          </cell>
        </row>
        <row r="1204">
          <cell r="A1204">
            <v>27000104</v>
          </cell>
          <cell r="B120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204" t="str">
            <v>источник</v>
          </cell>
          <cell r="D1204">
            <v>2416.666666666667</v>
          </cell>
          <cell r="E1204">
            <v>2900</v>
          </cell>
          <cell r="F1204">
            <v>2420</v>
          </cell>
          <cell r="G1204">
            <v>3016</v>
          </cell>
          <cell r="H1204"/>
          <cell r="I1204">
            <v>2904</v>
          </cell>
        </row>
        <row r="1205">
          <cell r="A1205">
            <v>27000204</v>
          </cell>
          <cell r="B120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205" t="str">
            <v>источник</v>
          </cell>
          <cell r="D1205">
            <v>2375</v>
          </cell>
          <cell r="E1205">
            <v>2850</v>
          </cell>
          <cell r="F1205">
            <v>2375</v>
          </cell>
          <cell r="G1205">
            <v>2964</v>
          </cell>
          <cell r="H1205"/>
          <cell r="I1205">
            <v>2850</v>
          </cell>
        </row>
        <row r="1206">
          <cell r="A1206">
            <v>27000304</v>
          </cell>
          <cell r="B120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206" t="str">
            <v>источник</v>
          </cell>
          <cell r="D1206">
            <v>2333.3333333333335</v>
          </cell>
          <cell r="E1206">
            <v>2800</v>
          </cell>
          <cell r="F1206">
            <v>2335</v>
          </cell>
          <cell r="G1206">
            <v>2912</v>
          </cell>
          <cell r="H1206"/>
          <cell r="I1206">
            <v>2802</v>
          </cell>
        </row>
        <row r="1207">
          <cell r="A1207">
            <v>27000404</v>
          </cell>
          <cell r="B120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207" t="str">
            <v>источник</v>
          </cell>
          <cell r="D1207">
            <v>2250</v>
          </cell>
          <cell r="E1207">
            <v>2700</v>
          </cell>
          <cell r="F1207">
            <v>2250</v>
          </cell>
          <cell r="G1207">
            <v>2808</v>
          </cell>
          <cell r="H1207"/>
          <cell r="I1207">
            <v>2700</v>
          </cell>
        </row>
        <row r="1208">
          <cell r="A1208">
            <v>27000504</v>
          </cell>
          <cell r="B120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208" t="str">
            <v>источник</v>
          </cell>
          <cell r="D1208">
            <v>2208.3333333333335</v>
          </cell>
          <cell r="E1208">
            <v>2650</v>
          </cell>
          <cell r="F1208">
            <v>2210</v>
          </cell>
          <cell r="G1208">
            <v>2756</v>
          </cell>
          <cell r="H1208"/>
          <cell r="I1208">
            <v>2652</v>
          </cell>
        </row>
        <row r="1209">
          <cell r="A1209">
            <v>27000604</v>
          </cell>
          <cell r="B120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209" t="str">
            <v>источник</v>
          </cell>
          <cell r="D1209">
            <v>2191.666666666667</v>
          </cell>
          <cell r="E1209">
            <v>2630</v>
          </cell>
          <cell r="F1209">
            <v>2195</v>
          </cell>
          <cell r="G1209">
            <v>2735.2000000000003</v>
          </cell>
          <cell r="H1209"/>
          <cell r="I1209">
            <v>2634</v>
          </cell>
        </row>
        <row r="1210">
          <cell r="A1210">
            <v>27000704</v>
          </cell>
          <cell r="B121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210" t="str">
            <v>источник</v>
          </cell>
          <cell r="D1210">
            <v>2125</v>
          </cell>
          <cell r="E1210">
            <v>2550</v>
          </cell>
          <cell r="F1210">
            <v>2125</v>
          </cell>
          <cell r="G1210">
            <v>2652</v>
          </cell>
          <cell r="H1210"/>
          <cell r="I1210">
            <v>2550</v>
          </cell>
        </row>
        <row r="1211">
          <cell r="A1211" t="str">
            <v>Характеристика предприятия, как источника загрязнения атмосферного воздуха</v>
          </cell>
          <cell r="B1211"/>
          <cell r="C1211"/>
          <cell r="D1211"/>
          <cell r="E1211"/>
          <cell r="F1211"/>
          <cell r="G1211"/>
          <cell r="H1211"/>
          <cell r="I1211"/>
        </row>
        <row r="1212">
          <cell r="A1212">
            <v>27000006</v>
          </cell>
          <cell r="B1212" t="str">
            <v>Характеристика существующих источников загрязнения атмосферы с учетом технологии предприятия - на 1 источник</v>
          </cell>
          <cell r="C1212" t="str">
            <v>источник</v>
          </cell>
          <cell r="D1212">
            <v>35.833333333333336</v>
          </cell>
          <cell r="E1212">
            <v>43</v>
          </cell>
          <cell r="F1212">
            <v>40</v>
          </cell>
          <cell r="G1212">
            <v>44.72</v>
          </cell>
          <cell r="H1212"/>
          <cell r="I1212">
            <v>48</v>
          </cell>
        </row>
        <row r="1213">
          <cell r="A1213">
            <v>27000009</v>
          </cell>
          <cell r="B1213" t="str">
            <v>Формирование базы данных по источникам  выбросов предприятия в программном комплексе "Эколог" - 1-20 источников</v>
          </cell>
          <cell r="C1213" t="str">
            <v>источник</v>
          </cell>
          <cell r="D1213">
            <v>2261.666666666667</v>
          </cell>
          <cell r="E1213">
            <v>2714</v>
          </cell>
          <cell r="F1213">
            <v>2265</v>
          </cell>
          <cell r="G1213">
            <v>2822.56</v>
          </cell>
          <cell r="H1213"/>
          <cell r="I1213">
            <v>2718</v>
          </cell>
        </row>
        <row r="1214">
          <cell r="A1214">
            <v>27000109</v>
          </cell>
          <cell r="B1214" t="str">
            <v>Формирование базы данных по источникам  выбросов предприятия в программном комплексе "Эколог" - 21-30 источников</v>
          </cell>
          <cell r="C1214" t="str">
            <v>источник</v>
          </cell>
          <cell r="D1214">
            <v>2240</v>
          </cell>
          <cell r="E1214">
            <v>2688</v>
          </cell>
          <cell r="F1214">
            <v>2240</v>
          </cell>
          <cell r="G1214">
            <v>2795.52</v>
          </cell>
          <cell r="H1214"/>
          <cell r="I1214">
            <v>2688</v>
          </cell>
        </row>
        <row r="1215">
          <cell r="A1215">
            <v>27000209</v>
          </cell>
          <cell r="B1215" t="str">
            <v>Формирование базы данных по источникам  выбросов предприятия в программном комплексе "Эколог" - 31-40 источников</v>
          </cell>
          <cell r="C1215" t="str">
            <v>источник</v>
          </cell>
          <cell r="D1215">
            <v>2198.3333333333335</v>
          </cell>
          <cell r="E1215">
            <v>2638</v>
          </cell>
          <cell r="F1215">
            <v>2200</v>
          </cell>
          <cell r="G1215">
            <v>2743.52</v>
          </cell>
          <cell r="H1215"/>
          <cell r="I1215">
            <v>2640</v>
          </cell>
        </row>
        <row r="1216">
          <cell r="A1216">
            <v>27000309</v>
          </cell>
          <cell r="B1216" t="str">
            <v>Формирование базы данных по источникам  выбросов предприятия в программном комплексе "Эколог" - 41-50 источников</v>
          </cell>
          <cell r="C1216" t="str">
            <v>источник</v>
          </cell>
          <cell r="D1216">
            <v>2170.8333333333335</v>
          </cell>
          <cell r="E1216">
            <v>2605</v>
          </cell>
          <cell r="F1216">
            <v>2175</v>
          </cell>
          <cell r="G1216">
            <v>2709.2000000000003</v>
          </cell>
          <cell r="H1216"/>
          <cell r="I1216">
            <v>2610</v>
          </cell>
        </row>
        <row r="1217">
          <cell r="A1217">
            <v>27000409</v>
          </cell>
          <cell r="B1217" t="str">
            <v>Формирование базы данных по источникам  выбросов предприятия в программном комплексе "Эколог" - 51-60 источников</v>
          </cell>
          <cell r="C1217" t="str">
            <v>источник</v>
          </cell>
          <cell r="D1217">
            <v>2209.166666666667</v>
          </cell>
          <cell r="E1217">
            <v>2651</v>
          </cell>
          <cell r="F1217">
            <v>2210</v>
          </cell>
          <cell r="G1217">
            <v>2757.04</v>
          </cell>
          <cell r="H1217"/>
          <cell r="I1217">
            <v>2652</v>
          </cell>
        </row>
        <row r="1218">
          <cell r="A1218">
            <v>27000509</v>
          </cell>
          <cell r="B1218" t="str">
            <v>Формирование базы данных по источникам  выбросов предприятия в программном комплексе "Эколог" - 61-80 источников</v>
          </cell>
          <cell r="C1218" t="str">
            <v>источник</v>
          </cell>
          <cell r="D1218">
            <v>2093.3333333333335</v>
          </cell>
          <cell r="E1218">
            <v>2512</v>
          </cell>
          <cell r="F1218">
            <v>2095</v>
          </cell>
          <cell r="G1218">
            <v>2612.48</v>
          </cell>
          <cell r="H1218"/>
          <cell r="I1218">
            <v>2514</v>
          </cell>
        </row>
        <row r="1219">
          <cell r="A1219">
            <v>27000609</v>
          </cell>
          <cell r="B1219" t="str">
            <v>Формирование базы данных по источникам  выбросов предприятия в программном комплексе "Эколог" - 81-100 источников</v>
          </cell>
          <cell r="C1219" t="str">
            <v>источник</v>
          </cell>
          <cell r="D1219">
            <v>2060.8333333333335</v>
          </cell>
          <cell r="E1219">
            <v>2473</v>
          </cell>
          <cell r="F1219">
            <v>2065</v>
          </cell>
          <cell r="G1219">
            <v>2571.92</v>
          </cell>
          <cell r="H1219"/>
          <cell r="I1219">
            <v>2478</v>
          </cell>
        </row>
        <row r="1220">
          <cell r="A1220">
            <v>27000709</v>
          </cell>
          <cell r="B122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220" t="str">
            <v>источник</v>
          </cell>
          <cell r="D1220">
            <v>2000</v>
          </cell>
          <cell r="E1220">
            <v>2400</v>
          </cell>
          <cell r="F1220">
            <v>2000</v>
          </cell>
          <cell r="G1220">
            <v>2496</v>
          </cell>
          <cell r="H1220"/>
          <cell r="I1220">
            <v>2400</v>
          </cell>
        </row>
        <row r="1221">
          <cell r="A1221">
            <v>27000010</v>
          </cell>
          <cell r="B122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1" t="str">
            <v>вещество</v>
          </cell>
          <cell r="D1221">
            <v>265</v>
          </cell>
          <cell r="E1221">
            <v>318</v>
          </cell>
          <cell r="F1221">
            <v>275</v>
          </cell>
          <cell r="G1221">
            <v>330.72</v>
          </cell>
          <cell r="H1221"/>
          <cell r="I1221">
            <v>330</v>
          </cell>
        </row>
        <row r="1222">
          <cell r="A1222">
            <v>27000011</v>
          </cell>
          <cell r="B122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2" t="str">
            <v>вещество</v>
          </cell>
          <cell r="D1222">
            <v>265</v>
          </cell>
          <cell r="E1222">
            <v>318</v>
          </cell>
          <cell r="F1222">
            <v>275</v>
          </cell>
          <cell r="G1222">
            <v>330.72</v>
          </cell>
          <cell r="H1222"/>
          <cell r="I1222">
            <v>330</v>
          </cell>
        </row>
        <row r="1223">
          <cell r="A1223">
            <v>27000013</v>
          </cell>
          <cell r="B122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223" t="str">
            <v>комплексная оценка</v>
          </cell>
          <cell r="D1223">
            <v>304.16666666666669</v>
          </cell>
          <cell r="E1223">
            <v>365</v>
          </cell>
          <cell r="F1223">
            <v>315</v>
          </cell>
          <cell r="G1223">
            <v>379.6</v>
          </cell>
          <cell r="H1223"/>
          <cell r="I1223">
            <v>378</v>
          </cell>
        </row>
        <row r="1224">
          <cell r="A1224">
            <v>27000042</v>
          </cell>
          <cell r="B122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224" t="str">
            <v>Идентификация</v>
          </cell>
          <cell r="D1224">
            <v>317.5</v>
          </cell>
          <cell r="E1224">
            <v>381</v>
          </cell>
          <cell r="F1224">
            <v>330</v>
          </cell>
          <cell r="G1224">
            <v>396.24</v>
          </cell>
          <cell r="H1224"/>
          <cell r="I1224">
            <v>396</v>
          </cell>
        </row>
        <row r="1225">
          <cell r="A1225">
            <v>27000016</v>
          </cell>
          <cell r="B122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225" t="str">
            <v>вещество</v>
          </cell>
          <cell r="D1225">
            <v>516.66666666666674</v>
          </cell>
          <cell r="E1225">
            <v>620</v>
          </cell>
          <cell r="F1225">
            <v>535</v>
          </cell>
          <cell r="G1225">
            <v>644.80000000000007</v>
          </cell>
          <cell r="H1225"/>
          <cell r="I1225">
            <v>642</v>
          </cell>
        </row>
        <row r="1226">
          <cell r="A1226">
            <v>27000017</v>
          </cell>
          <cell r="B1226" t="str">
            <v>Оценка зависимости доза-ответ для приоритетных загрязнителей - 1 вещество</v>
          </cell>
          <cell r="C1226" t="str">
            <v>вещество</v>
          </cell>
          <cell r="D1226">
            <v>516.66666666666674</v>
          </cell>
          <cell r="E1226">
            <v>620</v>
          </cell>
          <cell r="F1226">
            <v>535</v>
          </cell>
          <cell r="G1226">
            <v>644.80000000000007</v>
          </cell>
          <cell r="H1226"/>
          <cell r="I1226">
            <v>642</v>
          </cell>
        </row>
        <row r="1227">
          <cell r="A1227">
            <v>27000018</v>
          </cell>
          <cell r="B1227" t="str">
            <v>Расчет риска  (острого  и хронического неканцерогенного и канцерогенного) - на 1 вещество</v>
          </cell>
          <cell r="C1227" t="str">
            <v>вещество</v>
          </cell>
          <cell r="D1227">
            <v>1086.6666666666667</v>
          </cell>
          <cell r="E1227">
            <v>1304</v>
          </cell>
          <cell r="F1227">
            <v>1130</v>
          </cell>
          <cell r="G1227">
            <v>1356.16</v>
          </cell>
          <cell r="H1227"/>
          <cell r="I1227">
            <v>1356</v>
          </cell>
        </row>
        <row r="1228">
          <cell r="A1228">
            <v>27000019</v>
          </cell>
          <cell r="B122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228" t="str">
            <v>расчет</v>
          </cell>
          <cell r="D1228">
            <v>1754.1666666666667</v>
          </cell>
          <cell r="E1228">
            <v>2105</v>
          </cell>
          <cell r="F1228">
            <v>1825</v>
          </cell>
          <cell r="G1228">
            <v>2189.2000000000003</v>
          </cell>
          <cell r="H1228"/>
          <cell r="I1228">
            <v>2190</v>
          </cell>
        </row>
        <row r="1229">
          <cell r="A1229">
            <v>27000020</v>
          </cell>
          <cell r="B1229" t="str">
            <v>Расчет суммарного канцерогенного риска</v>
          </cell>
          <cell r="C1229" t="str">
            <v>расчет</v>
          </cell>
          <cell r="D1229">
            <v>1340</v>
          </cell>
          <cell r="E1229">
            <v>1608</v>
          </cell>
          <cell r="F1229">
            <v>1390</v>
          </cell>
          <cell r="G1229">
            <v>1672.3200000000002</v>
          </cell>
          <cell r="H1229"/>
          <cell r="I1229">
            <v>1668</v>
          </cell>
        </row>
        <row r="1230">
          <cell r="A1230">
            <v>27000021</v>
          </cell>
          <cell r="B123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230" t="str">
            <v>вещество</v>
          </cell>
          <cell r="D1230">
            <v>1035</v>
          </cell>
          <cell r="E1230">
            <v>1242</v>
          </cell>
          <cell r="F1230">
            <v>1070</v>
          </cell>
          <cell r="G1230">
            <v>1291.68</v>
          </cell>
          <cell r="H1230"/>
          <cell r="I1230">
            <v>1284</v>
          </cell>
        </row>
        <row r="1231">
          <cell r="A1231">
            <v>27000022</v>
          </cell>
          <cell r="B1231" t="str">
            <v>Подготовка необходимых картографических материалов</v>
          </cell>
          <cell r="C1231" t="str">
            <v>шт.</v>
          </cell>
          <cell r="D1231">
            <v>1829.1666666666667</v>
          </cell>
          <cell r="E1231">
            <v>2195</v>
          </cell>
          <cell r="F1231">
            <v>1900</v>
          </cell>
          <cell r="G1231">
            <v>2282.8000000000002</v>
          </cell>
          <cell r="H1231"/>
          <cell r="I1231">
            <v>2280</v>
          </cell>
        </row>
        <row r="1232">
          <cell r="A1232">
            <v>27000023</v>
          </cell>
          <cell r="B123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232" t="str">
            <v>источник</v>
          </cell>
          <cell r="D1232">
            <v>1829.1666666666667</v>
          </cell>
          <cell r="E1232">
            <v>2195</v>
          </cell>
          <cell r="F1232">
            <v>1900</v>
          </cell>
          <cell r="G1232">
            <v>2282.8000000000002</v>
          </cell>
          <cell r="H1232"/>
          <cell r="I1232">
            <v>2280</v>
          </cell>
        </row>
        <row r="1233">
          <cell r="A1233">
            <v>27000024</v>
          </cell>
          <cell r="B1233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233" t="str">
            <v>хар-ка</v>
          </cell>
          <cell r="D1233">
            <v>891.66666666666674</v>
          </cell>
          <cell r="E1233">
            <v>1070</v>
          </cell>
          <cell r="F1233">
            <v>925</v>
          </cell>
          <cell r="G1233">
            <v>1112.8</v>
          </cell>
          <cell r="H1233"/>
          <cell r="I1233">
            <v>1110</v>
          </cell>
        </row>
        <row r="1234">
          <cell r="A1234">
            <v>27000025</v>
          </cell>
          <cell r="B123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234" t="str">
            <v>анализ</v>
          </cell>
          <cell r="D1234">
            <v>1525</v>
          </cell>
          <cell r="E1234">
            <v>1830</v>
          </cell>
          <cell r="F1234">
            <v>1585</v>
          </cell>
          <cell r="G1234">
            <v>1903.2</v>
          </cell>
          <cell r="H1234"/>
          <cell r="I1234">
            <v>1902</v>
          </cell>
        </row>
        <row r="1235">
          <cell r="A1235">
            <v>27000026</v>
          </cell>
          <cell r="B123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235" t="str">
            <v>анализ</v>
          </cell>
          <cell r="D1235">
            <v>4818.3333333333339</v>
          </cell>
          <cell r="E1235">
            <v>5782</v>
          </cell>
          <cell r="F1235">
            <v>5010</v>
          </cell>
          <cell r="G1235">
            <v>6013.2800000000007</v>
          </cell>
          <cell r="H1235"/>
          <cell r="I1235">
            <v>6012</v>
          </cell>
        </row>
        <row r="1236">
          <cell r="A1236">
            <v>27000027</v>
          </cell>
          <cell r="B123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236" t="str">
            <v>анализ</v>
          </cell>
          <cell r="D1236">
            <v>3188.3333333333335</v>
          </cell>
          <cell r="E1236">
            <v>3826</v>
          </cell>
          <cell r="F1236">
            <v>3315</v>
          </cell>
          <cell r="G1236">
            <v>3979.04</v>
          </cell>
          <cell r="H1236"/>
          <cell r="I1236">
            <v>3978</v>
          </cell>
        </row>
        <row r="1237">
          <cell r="A1237">
            <v>27000028</v>
          </cell>
          <cell r="B1237" t="str">
            <v>Формирование отчета</v>
          </cell>
          <cell r="C1237" t="str">
            <v>отчет</v>
          </cell>
          <cell r="D1237">
            <v>768.33333333333337</v>
          </cell>
          <cell r="E1237">
            <v>922</v>
          </cell>
          <cell r="F1237">
            <v>800</v>
          </cell>
          <cell r="G1237">
            <v>958.88</v>
          </cell>
          <cell r="H1237"/>
          <cell r="I1237">
            <v>960</v>
          </cell>
        </row>
        <row r="1238">
          <cell r="A1238">
            <v>27000029</v>
          </cell>
          <cell r="B1238" t="str">
            <v>Распечатка картографических материалов - за 1 единицу.</v>
          </cell>
          <cell r="C1238" t="str">
            <v>лист</v>
          </cell>
          <cell r="D1238">
            <v>5.8333333333333339</v>
          </cell>
          <cell r="E1238">
            <v>7</v>
          </cell>
          <cell r="F1238">
            <v>6</v>
          </cell>
          <cell r="G1238">
            <v>7.28</v>
          </cell>
          <cell r="H1238"/>
          <cell r="I1238">
            <v>7.1999999999999993</v>
          </cell>
        </row>
        <row r="1239">
          <cell r="A1239">
            <v>27000030</v>
          </cell>
          <cell r="B1239" t="str">
            <v>Распечатка 1 экземпляра отчета, брошюровка окончательного отчета.</v>
          </cell>
          <cell r="C1239" t="str">
            <v>экз.</v>
          </cell>
          <cell r="D1239">
            <v>46.666666666666671</v>
          </cell>
          <cell r="E1239">
            <v>56</v>
          </cell>
          <cell r="F1239">
            <v>50</v>
          </cell>
          <cell r="G1239">
            <v>58.24</v>
          </cell>
          <cell r="H1239"/>
          <cell r="I1239">
            <v>60</v>
          </cell>
        </row>
        <row r="1240">
          <cell r="A1240" t="str">
            <v>Отдел профилактической дезинфекции</v>
          </cell>
          <cell r="B1240"/>
          <cell r="C1240"/>
          <cell r="D1240"/>
          <cell r="E1240"/>
          <cell r="F1240"/>
          <cell r="G1240"/>
          <cell r="H1240"/>
          <cell r="I1240"/>
        </row>
        <row r="1241">
          <cell r="A1241" t="str">
            <v>Дератизация</v>
          </cell>
          <cell r="B1241"/>
          <cell r="C1241"/>
          <cell r="D1241"/>
          <cell r="E1241"/>
          <cell r="F1241"/>
          <cell r="G1241"/>
          <cell r="H1241"/>
          <cell r="I1241"/>
        </row>
        <row r="1242">
          <cell r="A1242">
            <v>25002026</v>
          </cell>
          <cell r="B1242" t="str">
            <v>Дератизация социально - значимых объектов за 1 кв.м.</v>
          </cell>
          <cell r="C1242" t="str">
            <v>кв.м.</v>
          </cell>
          <cell r="D1242">
            <v>0.44166666666666671</v>
          </cell>
          <cell r="E1242">
            <v>0.53</v>
          </cell>
          <cell r="F1242">
            <v>0.45</v>
          </cell>
          <cell r="G1242">
            <v>0.55120000000000002</v>
          </cell>
          <cell r="H1242"/>
          <cell r="I1242">
            <v>0.54</v>
          </cell>
        </row>
        <row r="1243">
          <cell r="A1243">
            <v>25000004</v>
          </cell>
          <cell r="B1243" t="str">
            <v>Дератизация ДОУ (за 1 кв.м.)</v>
          </cell>
          <cell r="C1243" t="str">
            <v>кв.м.</v>
          </cell>
          <cell r="D1243">
            <v>0.5</v>
          </cell>
          <cell r="E1243">
            <v>0.6</v>
          </cell>
          <cell r="F1243">
            <v>0.5</v>
          </cell>
          <cell r="G1243">
            <v>0.624</v>
          </cell>
          <cell r="H1243"/>
          <cell r="I1243">
            <v>0.6</v>
          </cell>
        </row>
        <row r="1244">
          <cell r="A1244">
            <v>25002001</v>
          </cell>
          <cell r="B1244" t="str">
            <v>Дератизация 1 кв.м. ДОУ</v>
          </cell>
          <cell r="C1244" t="str">
            <v>кв.м.</v>
          </cell>
          <cell r="D1244">
            <v>0.55833333333333335</v>
          </cell>
          <cell r="E1244">
            <v>0.67</v>
          </cell>
          <cell r="F1244">
            <v>0.6</v>
          </cell>
          <cell r="G1244">
            <v>0.69680000000000009</v>
          </cell>
          <cell r="H1244"/>
          <cell r="I1244">
            <v>0.72</v>
          </cell>
        </row>
        <row r="1245">
          <cell r="A1245">
            <v>25000022</v>
          </cell>
          <cell r="B1245" t="str">
            <v>Дератизация ДОУ от 100 кв.м. (за 1 кв.м.)</v>
          </cell>
          <cell r="C1245" t="str">
            <v>кв.м.</v>
          </cell>
          <cell r="D1245">
            <v>0.60833333333333339</v>
          </cell>
          <cell r="E1245">
            <v>0.73</v>
          </cell>
          <cell r="F1245">
            <v>0.65</v>
          </cell>
          <cell r="G1245">
            <v>0.75919999999999999</v>
          </cell>
          <cell r="H1245"/>
          <cell r="I1245">
            <v>0.78</v>
          </cell>
        </row>
        <row r="1246">
          <cell r="A1246">
            <v>25002007</v>
          </cell>
          <cell r="B1246" t="str">
            <v>Дератизация 1 кв.м. объектов  площадью свыше 1000 кв.м.</v>
          </cell>
          <cell r="C1246" t="str">
            <v>кв.м.</v>
          </cell>
          <cell r="D1246">
            <v>0.68333333333333335</v>
          </cell>
          <cell r="E1246">
            <v>0.82</v>
          </cell>
          <cell r="F1246">
            <v>0.7</v>
          </cell>
          <cell r="G1246">
            <v>0.8528</v>
          </cell>
          <cell r="H1246"/>
          <cell r="I1246">
            <v>0.84</v>
          </cell>
        </row>
        <row r="1247">
          <cell r="A1247">
            <v>25002027</v>
          </cell>
          <cell r="B1247" t="str">
            <v>Дератизация по договорам объекта площадью от 300 кв.м. (1кв.м.)</v>
          </cell>
          <cell r="C1247" t="str">
            <v>кв.м.</v>
          </cell>
          <cell r="D1247">
            <v>0.78333333333333333</v>
          </cell>
          <cell r="E1247">
            <v>0.94</v>
          </cell>
          <cell r="F1247">
            <v>0.8</v>
          </cell>
          <cell r="G1247">
            <v>0.97760000000000002</v>
          </cell>
          <cell r="H1247"/>
          <cell r="I1247">
            <v>0.96</v>
          </cell>
        </row>
        <row r="1248">
          <cell r="A1248">
            <v>25002009</v>
          </cell>
          <cell r="B1248" t="str">
            <v>Дератизация по договорам объекта площадью от 301 кв.м. до 1000 кв.м. (1кв.м.)</v>
          </cell>
          <cell r="C1248" t="str">
            <v>кв.м.</v>
          </cell>
          <cell r="D1248">
            <v>0.85000000000000009</v>
          </cell>
          <cell r="E1248">
            <v>1.02</v>
          </cell>
          <cell r="F1248">
            <v>0.85</v>
          </cell>
          <cell r="G1248">
            <v>1.0608</v>
          </cell>
          <cell r="H1248"/>
          <cell r="I1248">
            <v>1.02</v>
          </cell>
        </row>
        <row r="1249">
          <cell r="A1249">
            <v>25002030</v>
          </cell>
          <cell r="B1249" t="str">
            <v>Дератизация  по договорам объекта площадью от 200 кв.м. ( 1 кв.м.)</v>
          </cell>
          <cell r="C1249" t="str">
            <v>кв.м.</v>
          </cell>
          <cell r="D1249">
            <v>0.91666666666666674</v>
          </cell>
          <cell r="E1249">
            <v>1.1000000000000001</v>
          </cell>
          <cell r="F1249">
            <v>0.95</v>
          </cell>
          <cell r="G1249">
            <v>1.1440000000000001</v>
          </cell>
          <cell r="H1249"/>
          <cell r="I1249">
            <v>1.1399999999999999</v>
          </cell>
        </row>
        <row r="1250">
          <cell r="A1250">
            <v>25000002</v>
          </cell>
          <cell r="B1250" t="str">
            <v>Дератизация от 101 кв.м. до 300 кв.м. (за 1 кв.м)</v>
          </cell>
          <cell r="C1250" t="str">
            <v>кв.м.</v>
          </cell>
          <cell r="D1250">
            <v>1.0250000000000001</v>
          </cell>
          <cell r="E1250">
            <v>1.23</v>
          </cell>
          <cell r="F1250">
            <v>1.05</v>
          </cell>
          <cell r="G1250">
            <v>1.2792000000000001</v>
          </cell>
          <cell r="H1250"/>
          <cell r="I1250">
            <v>1.26</v>
          </cell>
        </row>
        <row r="1251">
          <cell r="A1251">
            <v>25000062</v>
          </cell>
          <cell r="B1251" t="str">
            <v>Дератизация по договорам объекта площадью от 100 кв.м. (1кв.м.)</v>
          </cell>
          <cell r="C1251" t="str">
            <v>кв.м.</v>
          </cell>
          <cell r="D1251">
            <v>1.175</v>
          </cell>
          <cell r="E1251">
            <v>1.41</v>
          </cell>
          <cell r="F1251">
            <v>1.2</v>
          </cell>
          <cell r="G1251">
            <v>1.4663999999999999</v>
          </cell>
          <cell r="H1251"/>
          <cell r="I1251">
            <v>1.44</v>
          </cell>
        </row>
        <row r="1252">
          <cell r="A1252">
            <v>25000064</v>
          </cell>
          <cell r="B1252" t="str">
            <v>Дератизация по договорам  площадью от 100 кв.м. (1кв.м.)</v>
          </cell>
          <cell r="C1252" t="str">
            <v>кв.м.</v>
          </cell>
          <cell r="D1252">
            <v>1.2750000000000001</v>
          </cell>
          <cell r="E1252">
            <v>1.53</v>
          </cell>
          <cell r="F1252">
            <v>1.3</v>
          </cell>
          <cell r="G1252">
            <v>1.5912000000000002</v>
          </cell>
          <cell r="H1252"/>
          <cell r="I1252">
            <v>1.56</v>
          </cell>
        </row>
        <row r="1253">
          <cell r="A1253">
            <v>25002023</v>
          </cell>
          <cell r="B1253" t="str">
            <v>Дератизация производственных помещений (1 кв.м.)</v>
          </cell>
          <cell r="C1253" t="str">
            <v>кв.м.</v>
          </cell>
          <cell r="D1253">
            <v>1.4750000000000001</v>
          </cell>
          <cell r="E1253">
            <v>1.77</v>
          </cell>
          <cell r="F1253">
            <v>1.5</v>
          </cell>
          <cell r="G1253">
            <v>1.8408</v>
          </cell>
          <cell r="H1253"/>
          <cell r="I1253">
            <v>1.7999999999999998</v>
          </cell>
        </row>
        <row r="1254">
          <cell r="A1254">
            <v>25002020</v>
          </cell>
          <cell r="B1254" t="str">
            <v>Дератизация по договорам  (1 кв.м.)</v>
          </cell>
          <cell r="C1254" t="str">
            <v>кв.м.</v>
          </cell>
          <cell r="D1254">
            <v>0</v>
          </cell>
          <cell r="E1254">
            <v>0</v>
          </cell>
          <cell r="F1254">
            <v>1.85</v>
          </cell>
          <cell r="G1254">
            <v>0</v>
          </cell>
          <cell r="H1254"/>
          <cell r="I1254">
            <v>2.2200000000000002</v>
          </cell>
        </row>
        <row r="1255">
          <cell r="A1255">
            <v>25002002</v>
          </cell>
          <cell r="B1255" t="str">
            <v xml:space="preserve">Дератизация 1 кв.м. объекта площадью до 100 кв.м. </v>
          </cell>
          <cell r="C1255" t="str">
            <v>кв.м.</v>
          </cell>
          <cell r="D1255">
            <v>2.8083333333333336</v>
          </cell>
          <cell r="E1255">
            <v>3.37</v>
          </cell>
          <cell r="F1255">
            <v>2.85</v>
          </cell>
          <cell r="G1255">
            <v>3.5048000000000004</v>
          </cell>
          <cell r="H1255"/>
          <cell r="I1255">
            <v>3.42</v>
          </cell>
        </row>
        <row r="1256">
          <cell r="A1256">
            <v>25000001</v>
          </cell>
          <cell r="B1256" t="str">
            <v>Дератизация до 100 кв.м. (за 1 кв.м)</v>
          </cell>
          <cell r="C1256" t="str">
            <v>кв.м.</v>
          </cell>
          <cell r="D1256">
            <v>6.1166666666666671</v>
          </cell>
          <cell r="E1256">
            <v>7.34</v>
          </cell>
          <cell r="F1256">
            <v>6.15</v>
          </cell>
          <cell r="G1256">
            <v>7.6336000000000004</v>
          </cell>
          <cell r="H1256"/>
          <cell r="I1256">
            <v>7.38</v>
          </cell>
        </row>
        <row r="1257">
          <cell r="A1257">
            <v>25000003</v>
          </cell>
          <cell r="B1257" t="str">
            <v>Санитарная обработка контейнера для раскладки приманок (1 контейнер)</v>
          </cell>
          <cell r="C1257" t="str">
            <v>шт.</v>
          </cell>
          <cell r="D1257">
            <v>100</v>
          </cell>
          <cell r="E1257">
            <v>120</v>
          </cell>
          <cell r="F1257">
            <v>100</v>
          </cell>
          <cell r="G1257">
            <v>124.80000000000001</v>
          </cell>
          <cell r="H1257"/>
          <cell r="I1257">
            <v>120</v>
          </cell>
        </row>
        <row r="1258">
          <cell r="A1258">
            <v>25000105</v>
          </cell>
          <cell r="B1258" t="str">
            <v>Дератизация за 1 кв.м.</v>
          </cell>
          <cell r="C1258" t="str">
            <v>кв.м.</v>
          </cell>
          <cell r="D1258">
            <v>1.6583333333333334</v>
          </cell>
          <cell r="E1258">
            <v>1.99</v>
          </cell>
          <cell r="F1258">
            <v>1.7</v>
          </cell>
          <cell r="G1258">
            <v>2.0695999999999999</v>
          </cell>
          <cell r="H1258"/>
          <cell r="I1258">
            <v>2.04</v>
          </cell>
        </row>
        <row r="1259">
          <cell r="A1259">
            <v>25000129</v>
          </cell>
          <cell r="B1259" t="str">
            <v>Сплошная дератизация железнодорожного вагона</v>
          </cell>
          <cell r="C1259" t="str">
            <v>вагон</v>
          </cell>
          <cell r="D1259">
            <v>468.33333333333337</v>
          </cell>
          <cell r="E1259">
            <v>562</v>
          </cell>
          <cell r="F1259">
            <v>470</v>
          </cell>
          <cell r="G1259">
            <v>584.48</v>
          </cell>
          <cell r="H1259"/>
          <cell r="I1259">
            <v>564</v>
          </cell>
        </row>
        <row r="1260">
          <cell r="A1260">
            <v>25000192</v>
          </cell>
          <cell r="B1260" t="str">
            <v>Дератизация железнодорожного вагона (плановая)</v>
          </cell>
          <cell r="C1260" t="str">
            <v>вагон</v>
          </cell>
          <cell r="D1260" t="e">
            <v>#N/A</v>
          </cell>
          <cell r="E1260" t="e">
            <v>#N/A</v>
          </cell>
          <cell r="F1260">
            <v>190</v>
          </cell>
          <cell r="G1260" t="e">
            <v>#N/A</v>
          </cell>
          <cell r="H1260"/>
          <cell r="I1260">
            <v>228</v>
          </cell>
        </row>
        <row r="1261">
          <cell r="A1261" t="str">
            <v>Дезинсекция</v>
          </cell>
          <cell r="B1261"/>
          <cell r="C1261"/>
          <cell r="D1261"/>
          <cell r="E1261"/>
          <cell r="F1261"/>
          <cell r="G1261"/>
          <cell r="H1261"/>
          <cell r="I1261"/>
        </row>
        <row r="1262">
          <cell r="A1262">
            <v>25000031</v>
          </cell>
          <cell r="B1262" t="str">
            <v>Дезинсекция бытовых насекомых свыше 151 кв.м. (за 1 кв.м.)</v>
          </cell>
          <cell r="C1262" t="str">
            <v>кв.м.</v>
          </cell>
          <cell r="D1262">
            <v>2.375</v>
          </cell>
          <cell r="E1262">
            <v>2.85</v>
          </cell>
          <cell r="F1262">
            <v>2.4</v>
          </cell>
          <cell r="G1262">
            <v>2.9640000000000004</v>
          </cell>
          <cell r="H1262"/>
          <cell r="I1262">
            <v>2.88</v>
          </cell>
        </row>
        <row r="1263">
          <cell r="A1263">
            <v>25000063</v>
          </cell>
          <cell r="B1263" t="str">
            <v>Дезинсекция бытовых насекомых от 151 кв.м. до 300 кв.м.</v>
          </cell>
          <cell r="C1263" t="str">
            <v>кв.м.</v>
          </cell>
          <cell r="D1263">
            <v>2.7250000000000001</v>
          </cell>
          <cell r="E1263">
            <v>3.27</v>
          </cell>
          <cell r="F1263">
            <v>2.75</v>
          </cell>
          <cell r="G1263">
            <v>3.4008000000000003</v>
          </cell>
          <cell r="H1263"/>
          <cell r="I1263">
            <v>3.3</v>
          </cell>
        </row>
        <row r="1264">
          <cell r="A1264">
            <v>25010051</v>
          </cell>
          <cell r="B1264" t="str">
            <v>Дезинсекция бытовых насекомых по договорам (за 1 кв.м.)</v>
          </cell>
          <cell r="C1264" t="str">
            <v>кв.м.</v>
          </cell>
          <cell r="D1264">
            <v>3.1</v>
          </cell>
          <cell r="E1264">
            <v>3.72</v>
          </cell>
          <cell r="F1264">
            <v>3.1</v>
          </cell>
          <cell r="G1264">
            <v>3.8688000000000002</v>
          </cell>
          <cell r="H1264"/>
          <cell r="I1264">
            <v>3.7199999999999998</v>
          </cell>
        </row>
        <row r="1265">
          <cell r="A1265">
            <v>25000012</v>
          </cell>
          <cell r="B1265" t="str">
            <v>Дезинсекция ДОУ (за 1 кв. м.)</v>
          </cell>
          <cell r="C1265" t="str">
            <v>кв.м.</v>
          </cell>
          <cell r="D1265">
            <v>3.5666666666666669</v>
          </cell>
          <cell r="E1265">
            <v>4.28</v>
          </cell>
          <cell r="F1265">
            <v>3.6</v>
          </cell>
          <cell r="G1265">
            <v>4.4512</v>
          </cell>
          <cell r="H1265"/>
          <cell r="I1265">
            <v>4.32</v>
          </cell>
        </row>
        <row r="1266">
          <cell r="A1266">
            <v>25000065</v>
          </cell>
          <cell r="B1266" t="str">
            <v>Дезинсекция мух по договорам (за 1 кв.м.)</v>
          </cell>
          <cell r="C1266" t="str">
            <v>кв.м.</v>
          </cell>
          <cell r="D1266">
            <v>2.5500000000000003</v>
          </cell>
          <cell r="E1266">
            <v>3.06</v>
          </cell>
          <cell r="F1266">
            <v>2.5499999999999998</v>
          </cell>
          <cell r="G1266">
            <v>3.1824000000000003</v>
          </cell>
          <cell r="H1266"/>
          <cell r="I1266">
            <v>3.0599999999999996</v>
          </cell>
        </row>
        <row r="1267">
          <cell r="A1267">
            <v>25000008</v>
          </cell>
          <cell r="B1267" t="str">
            <v>Дезинсекция  мух от 101 кв.м. до 10 000 кв.м. (за 1 кв.м)</v>
          </cell>
          <cell r="C1267" t="str">
            <v>кв.м.</v>
          </cell>
          <cell r="D1267">
            <v>3.9916666666666667</v>
          </cell>
          <cell r="E1267">
            <v>4.79</v>
          </cell>
          <cell r="F1267">
            <v>4</v>
          </cell>
          <cell r="G1267">
            <v>4.9816000000000003</v>
          </cell>
          <cell r="H1267"/>
          <cell r="I1267">
            <v>4.8</v>
          </cell>
        </row>
        <row r="1268">
          <cell r="A1268">
            <v>25000007</v>
          </cell>
          <cell r="B1268" t="str">
            <v xml:space="preserve">Дезинсекция мух до 100 кв.м.   (за 1 кв.м) </v>
          </cell>
          <cell r="C1268" t="str">
            <v>кв.м.</v>
          </cell>
          <cell r="D1268">
            <v>5.0166666666666666</v>
          </cell>
          <cell r="E1268">
            <v>6.02</v>
          </cell>
          <cell r="F1268">
            <v>5.05</v>
          </cell>
          <cell r="G1268">
            <v>6.2607999999999997</v>
          </cell>
          <cell r="H1268"/>
          <cell r="I1268">
            <v>6.06</v>
          </cell>
        </row>
        <row r="1269">
          <cell r="A1269">
            <v>25000150</v>
          </cell>
          <cell r="B1269" t="str">
            <v>Дезинсекция территории от клеща</v>
          </cell>
          <cell r="C1269" t="str">
            <v>кв.м.</v>
          </cell>
          <cell r="D1269">
            <v>5.7416666666666663</v>
          </cell>
          <cell r="E1269">
            <v>6.89</v>
          </cell>
          <cell r="F1269">
            <v>5.75</v>
          </cell>
          <cell r="G1269">
            <v>7.1655999999999995</v>
          </cell>
          <cell r="H1269"/>
          <cell r="I1269">
            <v>6.8999999999999995</v>
          </cell>
        </row>
        <row r="1270">
          <cell r="A1270">
            <v>25010045</v>
          </cell>
          <cell r="B1270" t="str">
            <v>Установка и обслуживание на объекте ферамоновой ловушки</v>
          </cell>
          <cell r="C1270" t="str">
            <v>шт.</v>
          </cell>
          <cell r="D1270">
            <v>125</v>
          </cell>
          <cell r="E1270">
            <v>150</v>
          </cell>
          <cell r="F1270">
            <v>125</v>
          </cell>
          <cell r="G1270">
            <v>156</v>
          </cell>
          <cell r="H1270"/>
          <cell r="I1270">
            <v>150</v>
          </cell>
        </row>
        <row r="1271">
          <cell r="A1271">
            <v>25002010</v>
          </cell>
          <cell r="B1271" t="str">
            <v>Дезинсекция контейнеров для сбора ТБО (1 контейнер)</v>
          </cell>
          <cell r="C1271" t="str">
            <v>контейнер</v>
          </cell>
          <cell r="D1271">
            <v>135</v>
          </cell>
          <cell r="E1271">
            <v>162</v>
          </cell>
          <cell r="F1271">
            <v>135</v>
          </cell>
          <cell r="G1271">
            <v>168.48000000000002</v>
          </cell>
          <cell r="H1271"/>
          <cell r="I1271">
            <v>162</v>
          </cell>
        </row>
        <row r="1272">
          <cell r="A1272">
            <v>25000130</v>
          </cell>
          <cell r="B1272" t="str">
            <v>Влажная дезинсекция железнодорожного вагона</v>
          </cell>
          <cell r="C1272" t="str">
            <v>вагон</v>
          </cell>
          <cell r="D1272">
            <v>702.5</v>
          </cell>
          <cell r="E1272">
            <v>843</v>
          </cell>
          <cell r="F1272">
            <v>702.5</v>
          </cell>
          <cell r="G1272">
            <v>876.72</v>
          </cell>
          <cell r="H1272"/>
          <cell r="I1272">
            <v>843</v>
          </cell>
        </row>
        <row r="1273">
          <cell r="A1273">
            <v>25000190</v>
          </cell>
          <cell r="B1273" t="str">
            <v>Дезинсекция железнодорожного вагона (плановая)</v>
          </cell>
          <cell r="C1273" t="str">
            <v>вагон</v>
          </cell>
          <cell r="D1273" t="e">
            <v>#N/A</v>
          </cell>
          <cell r="E1273" t="e">
            <v>#N/A</v>
          </cell>
          <cell r="F1273">
            <v>280</v>
          </cell>
          <cell r="G1273" t="e">
            <v>#N/A</v>
          </cell>
          <cell r="H1273"/>
          <cell r="I1273">
            <v>336</v>
          </cell>
        </row>
        <row r="1274">
          <cell r="A1274" t="str">
            <v>Комплексная обработка</v>
          </cell>
          <cell r="B1274"/>
          <cell r="C1274"/>
          <cell r="D1274"/>
          <cell r="E1274"/>
          <cell r="F1274"/>
          <cell r="G1274"/>
          <cell r="H1274"/>
          <cell r="I1274"/>
        </row>
        <row r="1275">
          <cell r="A1275">
            <v>25000035</v>
          </cell>
          <cell r="B1275" t="str">
            <v>Комплексная обработка (дератизация /12/, дезинсекция мух /4/, дезинсекция бытовых насекомых /4/) №4 (за 1 кв.м.)</v>
          </cell>
          <cell r="C1275" t="str">
            <v>кв.м.</v>
          </cell>
          <cell r="D1275">
            <v>3.0583333333333336</v>
          </cell>
          <cell r="E1275">
            <v>3.67</v>
          </cell>
          <cell r="F1275">
            <v>3.1</v>
          </cell>
          <cell r="G1275">
            <v>3.8168000000000002</v>
          </cell>
          <cell r="H1275"/>
          <cell r="I1275">
            <v>3.7199999999999998</v>
          </cell>
        </row>
        <row r="1276">
          <cell r="A1276">
            <v>25000034</v>
          </cell>
          <cell r="B1276" t="str">
            <v>Комплексная обработка (дератизация /12/, дезинсекция мух /5/, дезинсекция бытовых насекомых /4/) №3 (за 1 кв.м.)</v>
          </cell>
          <cell r="C1276" t="str">
            <v>кв.м.</v>
          </cell>
          <cell r="D1276">
            <v>3.2333333333333334</v>
          </cell>
          <cell r="E1276">
            <v>3.88</v>
          </cell>
          <cell r="F1276">
            <v>3.25</v>
          </cell>
          <cell r="G1276">
            <v>4.0351999999999997</v>
          </cell>
          <cell r="H1276"/>
          <cell r="I1276">
            <v>3.9</v>
          </cell>
        </row>
        <row r="1277">
          <cell r="A1277">
            <v>25000033</v>
          </cell>
          <cell r="B1277" t="str">
            <v>Комплексная обработка (дератизация /12/, дезинсекция мух /5/, дезинсекция бытовых насекомых /5/) №2 (за 1 кв.м.)</v>
          </cell>
          <cell r="C1277" t="str">
            <v>кв.м.</v>
          </cell>
          <cell r="D1277">
            <v>3.55</v>
          </cell>
          <cell r="E1277">
            <v>4.26</v>
          </cell>
          <cell r="F1277">
            <v>3.55</v>
          </cell>
          <cell r="G1277">
            <v>4.4303999999999997</v>
          </cell>
          <cell r="H1277"/>
          <cell r="I1277">
            <v>4.26</v>
          </cell>
        </row>
        <row r="1278">
          <cell r="A1278">
            <v>25002028</v>
          </cell>
          <cell r="B1278" t="str">
            <v>Комплексная обработка (дератизация , дезинсекция мух , дезинсекция бытовых насекомых ) №1 (за 1 кв.м.)</v>
          </cell>
          <cell r="C1278" t="str">
            <v>кв.м.</v>
          </cell>
          <cell r="D1278">
            <v>4.1083333333333334</v>
          </cell>
          <cell r="E1278">
            <v>4.93</v>
          </cell>
          <cell r="F1278">
            <v>4.1500000000000004</v>
          </cell>
          <cell r="G1278">
            <v>5.1272000000000002</v>
          </cell>
          <cell r="H1278"/>
          <cell r="I1278">
            <v>4.9800000000000004</v>
          </cell>
        </row>
        <row r="1279">
          <cell r="A1279">
            <v>25000026</v>
          </cell>
          <cell r="B1279" t="str">
            <v>Комплексная обработка (дератизация, дезинсекция мух, дезинсекция бытовых насекомых) №6 за 1 кв.м.</v>
          </cell>
          <cell r="C1279" t="str">
            <v>кв.м.</v>
          </cell>
          <cell r="D1279">
            <v>4.8083333333333336</v>
          </cell>
          <cell r="E1279">
            <v>5.77</v>
          </cell>
          <cell r="F1279">
            <v>4.8499999999999996</v>
          </cell>
          <cell r="G1279">
            <v>6.0007999999999999</v>
          </cell>
          <cell r="H1279"/>
          <cell r="I1279">
            <v>5.8199999999999994</v>
          </cell>
        </row>
        <row r="1280">
          <cell r="A1280">
            <v>25000016</v>
          </cell>
          <cell r="B1280" t="str">
            <v>Комплексная обработка (дератизация, дезинсекция мух, дезинсекция бытовых насекомых) свыше 101 кв. м. (за 1 кв.м.)</v>
          </cell>
          <cell r="C1280" t="str">
            <v>кв.м.</v>
          </cell>
          <cell r="D1280">
            <v>5.5250000000000004</v>
          </cell>
          <cell r="E1280">
            <v>6.63</v>
          </cell>
          <cell r="F1280">
            <v>5.55</v>
          </cell>
          <cell r="G1280">
            <v>6.8952</v>
          </cell>
          <cell r="H1280"/>
          <cell r="I1280">
            <v>6.6599999999999993</v>
          </cell>
        </row>
        <row r="1281">
          <cell r="A1281">
            <v>25000015</v>
          </cell>
          <cell r="B1281" t="str">
            <v>Комплексная обработка (дератизация, дезинсекция мух, дезинсекция бытовых насекомых) от 51 до 100 кв. м. (за 1 кв.м.)</v>
          </cell>
          <cell r="C1281" t="str">
            <v>кв.м.</v>
          </cell>
          <cell r="D1281">
            <v>5.9916666666666671</v>
          </cell>
          <cell r="E1281">
            <v>7.19</v>
          </cell>
          <cell r="F1281">
            <v>6</v>
          </cell>
          <cell r="G1281">
            <v>7.4776000000000007</v>
          </cell>
          <cell r="H1281"/>
          <cell r="I1281">
            <v>7.1999999999999993</v>
          </cell>
        </row>
        <row r="1282">
          <cell r="A1282">
            <v>25000014</v>
          </cell>
          <cell r="B1282" t="str">
            <v>Комплексная обработка (дератизация, дезинсекция мух, дезинсекция бытовых насекомых) от 40 до 70 кв. м. (за 1 кв.м.)</v>
          </cell>
          <cell r="C1282" t="str">
            <v>кв.м.</v>
          </cell>
          <cell r="D1282">
            <v>6.8416666666666677</v>
          </cell>
          <cell r="E1282">
            <v>8.2100000000000009</v>
          </cell>
          <cell r="F1282">
            <v>6.85</v>
          </cell>
          <cell r="G1282">
            <v>8.5384000000000011</v>
          </cell>
          <cell r="H1282"/>
          <cell r="I1282">
            <v>8.2199999999999989</v>
          </cell>
        </row>
        <row r="1283">
          <cell r="A1283">
            <v>25000066</v>
          </cell>
          <cell r="B1283" t="str">
            <v>Комплексная обработка (дезинфекция, дезинсекция) контейнеров для сбора ТБО (1 контейнер)</v>
          </cell>
          <cell r="C1283" t="str">
            <v>контейнер</v>
          </cell>
          <cell r="D1283">
            <v>225</v>
          </cell>
          <cell r="E1283">
            <v>270</v>
          </cell>
          <cell r="F1283">
            <v>225</v>
          </cell>
          <cell r="G1283">
            <v>280.8</v>
          </cell>
          <cell r="H1283"/>
          <cell r="I1283">
            <v>270</v>
          </cell>
        </row>
        <row r="1284">
          <cell r="A1284">
            <v>25000041</v>
          </cell>
          <cell r="B1284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4" t="str">
            <v>объект</v>
          </cell>
          <cell r="D1284">
            <v>271.66666666666669</v>
          </cell>
          <cell r="E1284">
            <v>326</v>
          </cell>
          <cell r="F1284">
            <v>275</v>
          </cell>
          <cell r="G1284">
            <v>339.04</v>
          </cell>
          <cell r="H1284"/>
          <cell r="I1284">
            <v>330</v>
          </cell>
        </row>
        <row r="1285">
          <cell r="A1285">
            <v>25000104</v>
          </cell>
          <cell r="B1285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5" t="str">
            <v>объект</v>
          </cell>
          <cell r="D1285">
            <v>291.66666666666669</v>
          </cell>
          <cell r="E1285">
            <v>350</v>
          </cell>
          <cell r="F1285">
            <v>295</v>
          </cell>
          <cell r="G1285">
            <v>364</v>
          </cell>
          <cell r="H1285"/>
          <cell r="I1285">
            <v>354</v>
          </cell>
        </row>
        <row r="1286">
          <cell r="A1286">
            <v>25000106</v>
          </cell>
          <cell r="B1286" t="str">
            <v>Комплексная обработка (дератизация, дезинсекция мух, дезинсекция бытовых насекомых) от 40 до 50 кв.м. (за 1 кв.м.)</v>
          </cell>
          <cell r="C1286" t="str">
            <v>кв.м.</v>
          </cell>
          <cell r="D1286">
            <v>7.2250000000000005</v>
          </cell>
          <cell r="E1286">
            <v>8.67</v>
          </cell>
          <cell r="F1286">
            <v>7.25</v>
          </cell>
          <cell r="G1286">
            <v>9.0167999999999999</v>
          </cell>
          <cell r="H1286"/>
          <cell r="I1286">
            <v>8.6999999999999993</v>
          </cell>
        </row>
        <row r="1287">
          <cell r="A1287" t="str">
            <v>Дезинфекция</v>
          </cell>
          <cell r="B1287"/>
          <cell r="C1287"/>
          <cell r="D1287"/>
          <cell r="E1287"/>
          <cell r="F1287"/>
          <cell r="G1287"/>
          <cell r="H1287"/>
          <cell r="I1287"/>
        </row>
        <row r="1288">
          <cell r="A1288">
            <v>25000057</v>
          </cell>
          <cell r="B1288" t="str">
            <v>Дезинфекция холодильных камер</v>
          </cell>
          <cell r="C1288" t="str">
            <v>шт.</v>
          </cell>
          <cell r="D1288">
            <v>0.85000000000000009</v>
          </cell>
          <cell r="E1288">
            <v>1.02</v>
          </cell>
          <cell r="F1288">
            <v>0.85</v>
          </cell>
          <cell r="G1288">
            <v>1.0608</v>
          </cell>
          <cell r="H1288"/>
          <cell r="I1288">
            <v>1.02</v>
          </cell>
        </row>
        <row r="1289">
          <cell r="A1289">
            <v>25010043</v>
          </cell>
          <cell r="B1289" t="str">
            <v>Дезинфекция помещений, овощехранилищ, холодильных камер по договорам (за 1 кв.м)</v>
          </cell>
          <cell r="C1289" t="str">
            <v>кв.м.</v>
          </cell>
          <cell r="D1289">
            <v>3.3333333333333335</v>
          </cell>
          <cell r="E1289">
            <v>4</v>
          </cell>
          <cell r="F1289">
            <v>3.35</v>
          </cell>
          <cell r="G1289">
            <v>4.16</v>
          </cell>
          <cell r="H1289"/>
          <cell r="I1289">
            <v>4.0199999999999996</v>
          </cell>
        </row>
        <row r="1290">
          <cell r="A1290">
            <v>25000027</v>
          </cell>
          <cell r="B1290" t="str">
            <v>Дезинфекция емкостей, помещений, овощехранилищ до 25 кв.м.  (за 1 объект)</v>
          </cell>
          <cell r="C1290" t="str">
            <v>кв.м.</v>
          </cell>
          <cell r="D1290">
            <v>375</v>
          </cell>
          <cell r="E1290">
            <v>450</v>
          </cell>
          <cell r="F1290">
            <v>375</v>
          </cell>
          <cell r="G1290">
            <v>468</v>
          </cell>
          <cell r="H1290"/>
          <cell r="I1290">
            <v>450</v>
          </cell>
        </row>
        <row r="1291">
          <cell r="A1291">
            <v>25010042</v>
          </cell>
          <cell r="B1291" t="str">
            <v xml:space="preserve">Дезинфекция квартир </v>
          </cell>
          <cell r="C1291" t="str">
            <v>объект</v>
          </cell>
          <cell r="D1291">
            <v>1113.3333333333335</v>
          </cell>
          <cell r="E1291">
            <v>1336</v>
          </cell>
          <cell r="F1291">
            <v>1115</v>
          </cell>
          <cell r="G1291">
            <v>1389.44</v>
          </cell>
          <cell r="H1291"/>
          <cell r="I1291">
            <v>1338</v>
          </cell>
        </row>
        <row r="1292">
          <cell r="A1292">
            <v>25000128</v>
          </cell>
          <cell r="B1292" t="str">
            <v>Заключительная дезинфекция железнодорожного вагона</v>
          </cell>
          <cell r="C1292" t="str">
            <v>вагон</v>
          </cell>
          <cell r="D1292">
            <v>937.5</v>
          </cell>
          <cell r="E1292">
            <v>1125</v>
          </cell>
          <cell r="F1292">
            <v>937.5</v>
          </cell>
          <cell r="G1292">
            <v>1170</v>
          </cell>
          <cell r="H1292"/>
          <cell r="I1292">
            <v>1125</v>
          </cell>
        </row>
        <row r="1293">
          <cell r="A1293">
            <v>25000191</v>
          </cell>
          <cell r="B1293" t="str">
            <v>Дезинфекция железнодорожного вагона (плановая)</v>
          </cell>
          <cell r="C1293" t="str">
            <v>вагон</v>
          </cell>
          <cell r="D1293" t="e">
            <v>#N/A</v>
          </cell>
          <cell r="E1293" t="e">
            <v>#N/A</v>
          </cell>
          <cell r="F1293">
            <v>315</v>
          </cell>
          <cell r="G1293" t="e">
            <v>#N/A</v>
          </cell>
          <cell r="H1293"/>
          <cell r="I1293">
            <v>378</v>
          </cell>
        </row>
        <row r="1294">
          <cell r="A1294">
            <v>25000121</v>
          </cell>
          <cell r="B1294" t="str">
            <v>Камерная дезинфекция постельных принадлежностей</v>
          </cell>
          <cell r="C1294" t="str">
            <v>кг.</v>
          </cell>
          <cell r="D1294">
            <v>33.333333333333336</v>
          </cell>
          <cell r="E1294">
            <v>40</v>
          </cell>
          <cell r="F1294">
            <v>35</v>
          </cell>
          <cell r="G1294">
            <v>41.6</v>
          </cell>
          <cell r="H1294"/>
          <cell r="I1294">
            <v>42</v>
          </cell>
        </row>
        <row r="1295">
          <cell r="A1295">
            <v>25000132</v>
          </cell>
          <cell r="B1295" t="str">
            <v>Дезинфекция СДУ</v>
          </cell>
          <cell r="C1295" t="str">
            <v>кв.м.</v>
          </cell>
          <cell r="D1295">
            <v>45.833333333333336</v>
          </cell>
          <cell r="E1295">
            <v>55</v>
          </cell>
          <cell r="F1295">
            <v>50</v>
          </cell>
          <cell r="G1295">
            <v>57.2</v>
          </cell>
          <cell r="H1295"/>
          <cell r="I1295">
            <v>60</v>
          </cell>
        </row>
        <row r="1296">
          <cell r="A1296">
            <v>25000134</v>
          </cell>
          <cell r="B1296" t="str">
            <v>Дезинфекция автотранспортного средства до 3 тонн</v>
          </cell>
          <cell r="C1296" t="str">
            <v>объект</v>
          </cell>
          <cell r="D1296">
            <v>331.66666666666669</v>
          </cell>
          <cell r="E1296">
            <v>398</v>
          </cell>
          <cell r="F1296">
            <v>335</v>
          </cell>
          <cell r="G1296">
            <v>413.92</v>
          </cell>
          <cell r="H1296"/>
          <cell r="I1296">
            <v>402</v>
          </cell>
        </row>
        <row r="1297">
          <cell r="A1297">
            <v>25000135</v>
          </cell>
          <cell r="B1297" t="str">
            <v>Дезинфекция автотранспортного средства свыше 3 тонн</v>
          </cell>
          <cell r="C1297" t="str">
            <v>объект</v>
          </cell>
          <cell r="D1297">
            <v>478.33333333333337</v>
          </cell>
          <cell r="E1297">
            <v>574</v>
          </cell>
          <cell r="F1297">
            <v>480</v>
          </cell>
          <cell r="G1297">
            <v>596.96</v>
          </cell>
          <cell r="H1297"/>
          <cell r="I1297">
            <v>576</v>
          </cell>
        </row>
        <row r="1298">
          <cell r="A1298">
            <v>25000017</v>
          </cell>
          <cell r="B1298" t="str">
            <v>Заключительная дезинфекция помещений дезинфицирующими препаратами</v>
          </cell>
          <cell r="C1298" t="str">
            <v>кв.м.</v>
          </cell>
          <cell r="D1298">
            <v>17.11</v>
          </cell>
          <cell r="E1298">
            <v>20.53</v>
          </cell>
          <cell r="F1298">
            <v>18</v>
          </cell>
          <cell r="G1298">
            <v>21.351200000000002</v>
          </cell>
          <cell r="H1298"/>
          <cell r="I1298">
            <v>21.599999999999998</v>
          </cell>
        </row>
        <row r="1299">
          <cell r="A1299">
            <v>25000161</v>
          </cell>
          <cell r="B1299" t="str">
            <v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v>
          </cell>
          <cell r="C1299" t="str">
            <v>кв.м.</v>
          </cell>
          <cell r="D1299">
            <v>20.82</v>
          </cell>
          <cell r="E1299">
            <v>24.98</v>
          </cell>
          <cell r="F1299">
            <v>22</v>
          </cell>
          <cell r="G1299">
            <v>25.979200000000002</v>
          </cell>
          <cell r="H1299"/>
          <cell r="I1299">
            <v>26.4</v>
          </cell>
        </row>
        <row r="1300">
          <cell r="A1300">
            <v>25000163</v>
          </cell>
          <cell r="B1300" t="str">
            <v>Заключительная дезинфекция по COVID-19 пассажирского автобуса от 40 мест дезинфицирующими препаратами</v>
          </cell>
          <cell r="C1300" t="str">
            <v>Посадочное место</v>
          </cell>
          <cell r="D1300">
            <v>60</v>
          </cell>
          <cell r="E1300">
            <v>72</v>
          </cell>
          <cell r="F1300">
            <v>62.5</v>
          </cell>
          <cell r="G1300">
            <v>74.88</v>
          </cell>
          <cell r="H1300"/>
          <cell r="I1300">
            <v>75</v>
          </cell>
        </row>
        <row r="1301">
          <cell r="A1301">
            <v>25000164</v>
          </cell>
          <cell r="B1301" t="str">
            <v>Заключительная дезинфекция пассажирского автобуса до 40 посадочных мест дезинфицирующими препаратами</v>
          </cell>
          <cell r="C1301" t="str">
            <v>Транспортная единица</v>
          </cell>
          <cell r="D1301">
            <v>2295</v>
          </cell>
          <cell r="E1301">
            <v>2754</v>
          </cell>
          <cell r="F1301">
            <v>2400</v>
          </cell>
          <cell r="G1301">
            <v>2864.1600000000003</v>
          </cell>
          <cell r="H1301"/>
          <cell r="I1301">
            <v>2880</v>
          </cell>
        </row>
        <row r="1302">
          <cell r="A1302">
            <v>25000165</v>
          </cell>
          <cell r="B1302" t="str">
            <v>Заключительная дезинфекция помещений дезинфицирующими препаратами в период эпидемиологичнеской ситуации (COVID-19)</v>
          </cell>
          <cell r="C1302" t="str">
            <v>кв.м.</v>
          </cell>
          <cell r="D1302">
            <v>13.55</v>
          </cell>
          <cell r="E1302">
            <v>16.260000000000002</v>
          </cell>
          <cell r="F1302">
            <v>14.2</v>
          </cell>
          <cell r="G1302">
            <v>16.910400000000003</v>
          </cell>
          <cell r="H1302"/>
          <cell r="I1302">
            <v>17.04</v>
          </cell>
        </row>
        <row r="1303">
          <cell r="A1303">
            <v>25000166</v>
          </cell>
          <cell r="B1303" t="str">
            <v>Заключительная дезинфекция пассажирского автобуса дезинфицирующими препаратами в период эпидемиологичнеской ситуации (COVID-19)</v>
          </cell>
          <cell r="C1303" t="str">
            <v>Транспортная единица</v>
          </cell>
          <cell r="D1303">
            <v>850</v>
          </cell>
          <cell r="E1303">
            <v>1020</v>
          </cell>
          <cell r="F1303">
            <v>900</v>
          </cell>
          <cell r="G1303">
            <v>1060.8</v>
          </cell>
          <cell r="H1303"/>
          <cell r="I1303">
            <v>1080</v>
          </cell>
        </row>
        <row r="1304">
          <cell r="A1304">
            <v>25000167</v>
          </cell>
          <cell r="B1304" t="str">
            <v>Заключительная дезинфекция легкового автомобиля дезинфицирующими препаратами в период эпидемиологичнеской ситуации (COVID-19)</v>
          </cell>
          <cell r="C1304" t="str">
            <v>Транспортная единица</v>
          </cell>
          <cell r="D1304">
            <v>445</v>
          </cell>
          <cell r="E1304">
            <v>534</v>
          </cell>
          <cell r="F1304">
            <v>465</v>
          </cell>
          <cell r="G1304">
            <v>555.36</v>
          </cell>
          <cell r="H1304"/>
          <cell r="I1304">
            <v>558</v>
          </cell>
        </row>
        <row r="1305">
          <cell r="A1305">
            <v>25000168</v>
          </cell>
          <cell r="B1305" t="str">
            <v>Заключительная дезинфекция грузового автомобиля дезинфицирующими препаратами в период эпидемиологичнеской ситуации (COVID-19)</v>
          </cell>
          <cell r="C1305" t="str">
            <v>Транспортная единица</v>
          </cell>
          <cell r="D1305">
            <v>780</v>
          </cell>
          <cell r="E1305">
            <v>936</v>
          </cell>
          <cell r="F1305">
            <v>820</v>
          </cell>
          <cell r="G1305">
            <v>973.44</v>
          </cell>
          <cell r="H1305"/>
          <cell r="I1305">
            <v>984</v>
          </cell>
        </row>
        <row r="1306">
          <cell r="A1306">
            <v>25000173</v>
          </cell>
          <cell r="B1306" t="str">
            <v>Заключительная дезинфекция самолета до 50 пассажирских мест дезинфицирующими препаратами в период эпидемиологической ситуации (COVID-19)</v>
          </cell>
          <cell r="C1306" t="str">
            <v>Транспортная единица</v>
          </cell>
          <cell r="D1306">
            <v>13080</v>
          </cell>
          <cell r="E1306">
            <v>15696</v>
          </cell>
          <cell r="F1306">
            <v>13730</v>
          </cell>
          <cell r="G1306">
            <v>16323.84</v>
          </cell>
          <cell r="H1306"/>
          <cell r="I1306">
            <v>16476</v>
          </cell>
        </row>
        <row r="1307">
          <cell r="A1307">
            <v>25000174</v>
          </cell>
          <cell r="B1307" t="str">
            <v>Заключительная дезинфекция самолета от 51 до 100 пассажирских мест дезинфицирующими препаратами в период эпидемиологической ситуации (COVID-19)</v>
          </cell>
          <cell r="C1307" t="str">
            <v>Транспортная единица</v>
          </cell>
          <cell r="D1307">
            <v>16190</v>
          </cell>
          <cell r="E1307">
            <v>19428</v>
          </cell>
          <cell r="F1307">
            <v>17000</v>
          </cell>
          <cell r="G1307">
            <v>20205.12</v>
          </cell>
          <cell r="H1307"/>
          <cell r="I1307">
            <v>20400</v>
          </cell>
        </row>
        <row r="1308">
          <cell r="A1308">
            <v>25000175</v>
          </cell>
          <cell r="B1308" t="str">
            <v>Заключительная дезинфекция самолета от 101 до 150 пассажирских мест дезинфицирующими препаратами в период эпидемиологической ситуации (COVID-19</v>
          </cell>
          <cell r="C1308" t="str">
            <v>Транспортная единица</v>
          </cell>
          <cell r="D1308">
            <v>19310</v>
          </cell>
          <cell r="E1308">
            <v>23172</v>
          </cell>
          <cell r="F1308">
            <v>20275</v>
          </cell>
          <cell r="G1308">
            <v>24098.880000000001</v>
          </cell>
          <cell r="H1308"/>
          <cell r="I1308">
            <v>24330</v>
          </cell>
        </row>
        <row r="1309">
          <cell r="A1309">
            <v>25000176</v>
          </cell>
          <cell r="B1309" t="str">
            <v>Заключительная дезинфекция самолета от 151 до 200 пассажирских мест дезинфицирующими препаратами в период эпидемиологической ситуации (COVID-19)</v>
          </cell>
          <cell r="C1309" t="str">
            <v>Транспортная единица</v>
          </cell>
          <cell r="D1309">
            <v>22420</v>
          </cell>
          <cell r="E1309">
            <v>26904</v>
          </cell>
          <cell r="F1309">
            <v>23540</v>
          </cell>
          <cell r="G1309">
            <v>27980.16</v>
          </cell>
          <cell r="H1309"/>
          <cell r="I1309">
            <v>28248</v>
          </cell>
        </row>
        <row r="1310">
          <cell r="A1310">
            <v>25000177</v>
          </cell>
          <cell r="B1310" t="str">
            <v>Заключительная дезинфекция самолета от 201 до 250 пассажирских мест дезинфицирующими препаратами в период эпидемиологической ситуации (COVID-19)</v>
          </cell>
          <cell r="C1310" t="str">
            <v>Транспортная единица</v>
          </cell>
          <cell r="D1310">
            <v>25530</v>
          </cell>
          <cell r="E1310">
            <v>30636</v>
          </cell>
          <cell r="F1310">
            <v>26810</v>
          </cell>
          <cell r="G1310">
            <v>31861.440000000002</v>
          </cell>
          <cell r="H1310"/>
          <cell r="I1310">
            <v>32172</v>
          </cell>
        </row>
        <row r="1311">
          <cell r="A1311">
            <v>25000178</v>
          </cell>
          <cell r="B1311" t="str">
            <v>Заключительная дезинфекция самолета от 251 до 300 пассажирских мест дезинфицирующими препаратами в период эпидемиологической ситуации (COVID-19)</v>
          </cell>
          <cell r="C1311" t="str">
            <v>Транспортная единица</v>
          </cell>
          <cell r="D1311">
            <v>28730</v>
          </cell>
          <cell r="E1311">
            <v>34476</v>
          </cell>
          <cell r="F1311">
            <v>30170</v>
          </cell>
          <cell r="G1311">
            <v>35855.040000000001</v>
          </cell>
          <cell r="H1311"/>
          <cell r="I1311">
            <v>36204</v>
          </cell>
        </row>
        <row r="1312">
          <cell r="A1312">
            <v>25000181</v>
          </cell>
          <cell r="B1312" t="str">
            <v>Заключительная дезинфекция вертолета до 15 пассажирских мест дезинфицирующими препаратами в период эпидемиологической ситуации (COVID-19)</v>
          </cell>
          <cell r="C1312" t="str">
            <v>Транспортная единица</v>
          </cell>
          <cell r="D1312">
            <v>3470</v>
          </cell>
          <cell r="E1312">
            <v>4164</v>
          </cell>
          <cell r="F1312">
            <v>3640</v>
          </cell>
          <cell r="G1312">
            <v>4330.5600000000004</v>
          </cell>
          <cell r="H1312"/>
          <cell r="I1312">
            <v>4368</v>
          </cell>
        </row>
        <row r="1313">
          <cell r="A1313" t="str">
            <v>Акарицидная обработка</v>
          </cell>
          <cell r="B1313"/>
          <cell r="C1313"/>
          <cell r="D1313"/>
          <cell r="E1313"/>
          <cell r="F1313"/>
          <cell r="G1313"/>
          <cell r="H1313"/>
          <cell r="I1313"/>
        </row>
        <row r="1314">
          <cell r="A1314">
            <v>25000020</v>
          </cell>
          <cell r="B1314" t="str">
            <v>Дезинсекция зеленого массива от клеща площадью от   20000 м.кв. за 1 кв.м. социально-значимых объектов за 1 кв.м.</v>
          </cell>
          <cell r="C1314" t="str">
            <v>кв.м.</v>
          </cell>
          <cell r="D1314">
            <v>0.27500000000000002</v>
          </cell>
          <cell r="E1314">
            <v>0.33</v>
          </cell>
          <cell r="F1314">
            <v>0.3</v>
          </cell>
          <cell r="G1314">
            <v>0.34320000000000001</v>
          </cell>
          <cell r="H1314"/>
          <cell r="I1314">
            <v>0.36</v>
          </cell>
        </row>
        <row r="1315">
          <cell r="A1315">
            <v>25000162</v>
          </cell>
          <cell r="B1315" t="str">
            <v>Дезинсекция зеленого массива от клеща площадью от   20000 м.кв. за 1 кв.м. социально-значимых объектов за 1 кв.м.</v>
          </cell>
          <cell r="C1315" t="str">
            <v>кв.м.</v>
          </cell>
          <cell r="D1315">
            <v>0.4</v>
          </cell>
          <cell r="E1315">
            <v>0.48</v>
          </cell>
          <cell r="F1315">
            <v>0.4</v>
          </cell>
          <cell r="G1315">
            <v>0.49919999999999998</v>
          </cell>
          <cell r="H1315"/>
          <cell r="I1315">
            <v>0.48</v>
          </cell>
        </row>
        <row r="1316">
          <cell r="A1316">
            <v>25000055</v>
          </cell>
          <cell r="B1316" t="str">
            <v>Дезинсекция зеленого массива от клеща площадью от   10000 м.кв. социально значимых объектов</v>
          </cell>
          <cell r="C1316" t="str">
            <v>кв.м.</v>
          </cell>
          <cell r="D1316">
            <v>0.44166666666666671</v>
          </cell>
          <cell r="E1316">
            <v>0.53</v>
          </cell>
          <cell r="F1316">
            <v>0.45</v>
          </cell>
          <cell r="G1316">
            <v>0.55120000000000002</v>
          </cell>
          <cell r="H1316"/>
          <cell r="I1316">
            <v>0.54</v>
          </cell>
        </row>
        <row r="1317">
          <cell r="A1317">
            <v>25000054</v>
          </cell>
          <cell r="B1317" t="str">
            <v>Дезинсекция зеленого массива от клеща площадью от   10001 м.кв. и более</v>
          </cell>
          <cell r="C1317" t="str">
            <v>кв.м.</v>
          </cell>
          <cell r="D1317">
            <v>0.56666666666666676</v>
          </cell>
          <cell r="E1317">
            <v>0.68</v>
          </cell>
          <cell r="F1317">
            <v>0.6</v>
          </cell>
          <cell r="G1317">
            <v>0.70720000000000005</v>
          </cell>
          <cell r="H1317"/>
          <cell r="I1317">
            <v>0.72</v>
          </cell>
        </row>
        <row r="1318">
          <cell r="A1318">
            <v>25000060</v>
          </cell>
          <cell r="B1318" t="str">
            <v xml:space="preserve">Дезинсекция зеленого массива от клеща площадью от   5000 кв.м. до 10000 м.кв. </v>
          </cell>
          <cell r="C1318" t="str">
            <v>кв.м.</v>
          </cell>
          <cell r="D1318">
            <v>0.85000000000000009</v>
          </cell>
          <cell r="E1318">
            <v>1.02</v>
          </cell>
          <cell r="F1318">
            <v>0.85</v>
          </cell>
          <cell r="G1318">
            <v>1.0608</v>
          </cell>
          <cell r="H1318"/>
          <cell r="I1318">
            <v>1.02</v>
          </cell>
        </row>
        <row r="1319">
          <cell r="A1319">
            <v>25000053</v>
          </cell>
          <cell r="B1319" t="str">
            <v>Дезинсекция зеленого массива от клеща площадью от   1000 м.кв. до 5000 кв.м.</v>
          </cell>
          <cell r="C1319" t="str">
            <v>кв.м.</v>
          </cell>
          <cell r="D1319">
            <v>1.2750000000000001</v>
          </cell>
          <cell r="E1319">
            <v>1.53</v>
          </cell>
          <cell r="F1319">
            <v>1.3</v>
          </cell>
          <cell r="G1319">
            <v>1.5912000000000002</v>
          </cell>
          <cell r="H1319"/>
          <cell r="I1319">
            <v>1.56</v>
          </cell>
        </row>
        <row r="1320">
          <cell r="A1320">
            <v>25000052</v>
          </cell>
          <cell r="B1320" t="str">
            <v>Дезинсекция зеленого массива от клеща  площадью от 751 м.кв. до 2000 м.кв. (1м2)</v>
          </cell>
          <cell r="C1320" t="str">
            <v>кв.м.</v>
          </cell>
          <cell r="D1320">
            <v>1.9583333333333335</v>
          </cell>
          <cell r="E1320">
            <v>2.35</v>
          </cell>
          <cell r="F1320">
            <v>2</v>
          </cell>
          <cell r="G1320">
            <v>2.4440000000000004</v>
          </cell>
          <cell r="H1320"/>
          <cell r="I1320">
            <v>2.4</v>
          </cell>
        </row>
        <row r="1321">
          <cell r="A1321">
            <v>25000151</v>
          </cell>
          <cell r="B1321" t="str">
            <v>Акарицидная обработка зеленого массива</v>
          </cell>
          <cell r="C1321" t="str">
            <v>кв.м.</v>
          </cell>
          <cell r="D1321">
            <v>2.6416666666666666</v>
          </cell>
          <cell r="E1321">
            <v>3.17</v>
          </cell>
          <cell r="F1321">
            <v>2.65</v>
          </cell>
          <cell r="G1321">
            <v>3.2968000000000002</v>
          </cell>
          <cell r="H1321"/>
          <cell r="I1321">
            <v>3.1799999999999997</v>
          </cell>
        </row>
        <row r="1322">
          <cell r="A1322">
            <v>25000051</v>
          </cell>
          <cell r="B1322" t="str">
            <v>Дезинсекция зеленого массива от клеща площадью до 750 м.кв. (1 объект)</v>
          </cell>
          <cell r="C1322" t="str">
            <v>объект</v>
          </cell>
          <cell r="D1322">
            <v>1445</v>
          </cell>
          <cell r="E1322">
            <v>1734</v>
          </cell>
          <cell r="F1322">
            <v>1445</v>
          </cell>
          <cell r="G1322">
            <v>1803.3600000000001</v>
          </cell>
          <cell r="H1322"/>
          <cell r="I1322">
            <v>1734</v>
          </cell>
        </row>
        <row r="1323">
          <cell r="A1323">
            <v>25000046</v>
          </cell>
          <cell r="B1323" t="str">
            <v>Дезинсекция зеленого массива от комара площадью от   10000 м.кв. социально значимых объектов</v>
          </cell>
          <cell r="C1323" t="str">
            <v>кв.м.</v>
          </cell>
          <cell r="D1323">
            <v>0.44166666666666671</v>
          </cell>
          <cell r="E1323">
            <v>0.53</v>
          </cell>
          <cell r="F1323">
            <v>0.45</v>
          </cell>
          <cell r="G1323">
            <v>0.55120000000000002</v>
          </cell>
          <cell r="H1323"/>
          <cell r="I1323">
            <v>0.54</v>
          </cell>
        </row>
        <row r="1324">
          <cell r="A1324">
            <v>25000045</v>
          </cell>
          <cell r="B1324" t="str">
            <v>Дезинсекция зеленого массива от комара  площадью от   10001 м.кв. и более</v>
          </cell>
          <cell r="C1324" t="str">
            <v>кв.м.</v>
          </cell>
          <cell r="D1324">
            <v>0.56666666666666676</v>
          </cell>
          <cell r="E1324">
            <v>0.68</v>
          </cell>
          <cell r="F1324">
            <v>0.6</v>
          </cell>
          <cell r="G1324">
            <v>0.70720000000000005</v>
          </cell>
          <cell r="H1324"/>
          <cell r="I1324">
            <v>0.72</v>
          </cell>
        </row>
        <row r="1325">
          <cell r="A1325">
            <v>25000058</v>
          </cell>
          <cell r="B1325" t="str">
            <v xml:space="preserve">Дезинсекция зеленого массива от комара площадью от   5000 кв.м. до 10000 м.кв. </v>
          </cell>
          <cell r="C1325" t="str">
            <v>кв.м.</v>
          </cell>
          <cell r="D1325">
            <v>0.85000000000000009</v>
          </cell>
          <cell r="E1325">
            <v>1.02</v>
          </cell>
          <cell r="F1325">
            <v>0.85</v>
          </cell>
          <cell r="G1325">
            <v>1.0608</v>
          </cell>
          <cell r="H1325"/>
          <cell r="I1325">
            <v>1.02</v>
          </cell>
        </row>
        <row r="1326">
          <cell r="A1326">
            <v>25000044</v>
          </cell>
          <cell r="B1326" t="str">
            <v>Дезинсекция зеленого массива от комара  площадью от   1000 м.кв. до 5000 кв.м.</v>
          </cell>
          <cell r="C1326" t="str">
            <v>кв.м.</v>
          </cell>
          <cell r="D1326">
            <v>1.2750000000000001</v>
          </cell>
          <cell r="E1326">
            <v>1.53</v>
          </cell>
          <cell r="F1326">
            <v>1.3</v>
          </cell>
          <cell r="G1326">
            <v>1.5912000000000002</v>
          </cell>
          <cell r="H1326"/>
          <cell r="I1326">
            <v>1.56</v>
          </cell>
        </row>
        <row r="1327">
          <cell r="A1327">
            <v>25000043</v>
          </cell>
          <cell r="B1327" t="str">
            <v>Дезинсекция зеленого массива от комара  площадью от 651 м.кв. до 2000 м.кв. (1м2)</v>
          </cell>
          <cell r="C1327" t="str">
            <v>кв.м.</v>
          </cell>
          <cell r="D1327">
            <v>1.7833333333333334</v>
          </cell>
          <cell r="E1327">
            <v>2.14</v>
          </cell>
          <cell r="F1327">
            <v>1.8</v>
          </cell>
          <cell r="G1327">
            <v>2.2256</v>
          </cell>
          <cell r="H1327"/>
          <cell r="I1327">
            <v>2.16</v>
          </cell>
        </row>
        <row r="1328">
          <cell r="A1328">
            <v>25000042</v>
          </cell>
          <cell r="B1328" t="str">
            <v>Дезинсекция зеленого массива от комара  площадью до 650 м.кв. (1 объект)</v>
          </cell>
          <cell r="C1328" t="str">
            <v>объект</v>
          </cell>
          <cell r="D1328">
            <v>1121.6666666666667</v>
          </cell>
          <cell r="E1328">
            <v>1346</v>
          </cell>
          <cell r="F1328">
            <v>1125</v>
          </cell>
          <cell r="G1328">
            <v>1399.8400000000001</v>
          </cell>
          <cell r="H1328"/>
          <cell r="I1328">
            <v>1350</v>
          </cell>
        </row>
        <row r="1329">
          <cell r="A1329">
            <v>25000050</v>
          </cell>
          <cell r="B1329" t="str">
            <v>Дезинсекция зеленого массива от колорадского жука площадью от   10000 м.кв.</v>
          </cell>
          <cell r="C1329" t="str">
            <v>кв.м.</v>
          </cell>
          <cell r="D1329">
            <v>0.5083333333333333</v>
          </cell>
          <cell r="E1329">
            <v>0.61</v>
          </cell>
          <cell r="F1329">
            <v>0.55000000000000004</v>
          </cell>
          <cell r="G1329">
            <v>0.63439999999999996</v>
          </cell>
          <cell r="H1329"/>
          <cell r="I1329">
            <v>0.66</v>
          </cell>
        </row>
        <row r="1330">
          <cell r="A1330">
            <v>25000059</v>
          </cell>
          <cell r="B1330" t="str">
            <v xml:space="preserve">Дезинсекция зеленого массива от колорадского  жука площадью от   5000 кв.м. до 10000 м.кв. </v>
          </cell>
          <cell r="C1330" t="str">
            <v>кв.м.</v>
          </cell>
          <cell r="D1330">
            <v>0.85000000000000009</v>
          </cell>
          <cell r="E1330">
            <v>1.02</v>
          </cell>
          <cell r="F1330">
            <v>0.85</v>
          </cell>
          <cell r="G1330">
            <v>1.0608</v>
          </cell>
          <cell r="H1330"/>
          <cell r="I1330">
            <v>1.02</v>
          </cell>
        </row>
        <row r="1331">
          <cell r="A1331">
            <v>25000049</v>
          </cell>
          <cell r="B1331" t="str">
            <v>Дезинсекция зеленого массива от колорадского жука  площадью от   1000 м.кв.до 5000 м.кв.</v>
          </cell>
          <cell r="C1331" t="str">
            <v>кв.м.</v>
          </cell>
          <cell r="D1331">
            <v>1.2750000000000001</v>
          </cell>
          <cell r="E1331">
            <v>1.53</v>
          </cell>
          <cell r="F1331">
            <v>1.3</v>
          </cell>
          <cell r="G1331">
            <v>1.5912000000000002</v>
          </cell>
          <cell r="H1331"/>
          <cell r="I1331">
            <v>1.56</v>
          </cell>
        </row>
        <row r="1332">
          <cell r="A1332">
            <v>25000048</v>
          </cell>
          <cell r="B1332" t="str">
            <v>Дезинсекция зеленого массива от колорадского жука  площадью от 651 м.кв.до 2000 м.кв. (1м2)</v>
          </cell>
          <cell r="C1332" t="str">
            <v>кв.м.</v>
          </cell>
          <cell r="D1332">
            <v>1.7833333333333334</v>
          </cell>
          <cell r="E1332">
            <v>2.14</v>
          </cell>
          <cell r="F1332">
            <v>1.8</v>
          </cell>
          <cell r="G1332">
            <v>2.2256</v>
          </cell>
          <cell r="H1332"/>
          <cell r="I1332">
            <v>2.16</v>
          </cell>
        </row>
        <row r="1333">
          <cell r="A1333">
            <v>25000047</v>
          </cell>
          <cell r="B1333" t="str">
            <v>Дезинсекция зеленого массива от колорадского жука площадью до 650 м.кв. (1 объект)</v>
          </cell>
          <cell r="C1333" t="str">
            <v>объект</v>
          </cell>
          <cell r="D1333">
            <v>1113.3333333333335</v>
          </cell>
          <cell r="E1333">
            <v>1336</v>
          </cell>
          <cell r="F1333">
            <v>1115</v>
          </cell>
          <cell r="G1333">
            <v>1389.44</v>
          </cell>
          <cell r="H1333"/>
          <cell r="I1333">
            <v>1338</v>
          </cell>
        </row>
        <row r="1334">
          <cell r="A1334">
            <v>25000056</v>
          </cell>
          <cell r="B1334" t="str">
            <v>Обеспечение эксплуатации транспорта с оказанием соответствующих услуг</v>
          </cell>
          <cell r="C1334" t="str">
            <v>км.</v>
          </cell>
          <cell r="D1334">
            <v>20.400000000000002</v>
          </cell>
          <cell r="E1334">
            <v>24.48</v>
          </cell>
          <cell r="F1334">
            <v>20.399999999999999</v>
          </cell>
          <cell r="G1334">
            <v>25.459200000000003</v>
          </cell>
          <cell r="H1334"/>
          <cell r="I1334">
            <v>24.479999999999997</v>
          </cell>
        </row>
        <row r="1335">
          <cell r="A1335" t="str">
            <v>Обследование объектов</v>
          </cell>
          <cell r="B1335"/>
          <cell r="C1335"/>
          <cell r="D1335"/>
          <cell r="E1335"/>
          <cell r="F1335"/>
          <cell r="G1335"/>
          <cell r="H1335"/>
          <cell r="I1335"/>
        </row>
        <row r="1336">
          <cell r="A1336">
            <v>25000075</v>
          </cell>
          <cell r="B1336" t="str">
            <v>Обследование объектов на наличие грызунов и следов их жизнедеятельности 1 объект до 100 кв.м.</v>
          </cell>
          <cell r="C1336" t="str">
            <v>объект</v>
          </cell>
          <cell r="D1336">
            <v>531.66666666666674</v>
          </cell>
          <cell r="E1336">
            <v>638</v>
          </cell>
          <cell r="F1336">
            <v>535</v>
          </cell>
          <cell r="G1336">
            <v>663.52</v>
          </cell>
          <cell r="H1336"/>
          <cell r="I1336">
            <v>642</v>
          </cell>
        </row>
        <row r="1337">
          <cell r="A1337">
            <v>25000076</v>
          </cell>
          <cell r="B1337" t="str">
            <v>Обследование объектов на наличие грызунов и следов их жизнедеятельности 1 объект от 101 кв.м. до 1000 кв.м.</v>
          </cell>
          <cell r="C1337" t="str">
            <v>объект</v>
          </cell>
          <cell r="D1337">
            <v>885</v>
          </cell>
          <cell r="E1337">
            <v>1062</v>
          </cell>
          <cell r="F1337">
            <v>885</v>
          </cell>
          <cell r="G1337">
            <v>1104.48</v>
          </cell>
          <cell r="H1337"/>
          <cell r="I1337">
            <v>1062</v>
          </cell>
        </row>
        <row r="1338">
          <cell r="A1338">
            <v>25000077</v>
          </cell>
          <cell r="B1338" t="str">
            <v>Обследование объектов на наличие грызунов и следов их жизнедеятельности 1 объект свыше 1001 кв.м.</v>
          </cell>
          <cell r="C1338" t="str">
            <v>объект</v>
          </cell>
          <cell r="D1338">
            <v>1415</v>
          </cell>
          <cell r="E1338">
            <v>1698</v>
          </cell>
          <cell r="F1338">
            <v>1415</v>
          </cell>
          <cell r="G1338">
            <v>1765.92</v>
          </cell>
          <cell r="H1338"/>
          <cell r="I1338">
            <v>1698</v>
          </cell>
        </row>
        <row r="1339">
          <cell r="A1339">
            <v>25000078</v>
          </cell>
          <cell r="B1339" t="str">
            <v>Обследование объектов на наличие бытовых насекомых и следов их жизнедеятельности 1 объект до 100 кв.м.</v>
          </cell>
          <cell r="C1339" t="str">
            <v>объект</v>
          </cell>
          <cell r="D1339">
            <v>531.66666666666674</v>
          </cell>
          <cell r="E1339">
            <v>638</v>
          </cell>
          <cell r="F1339">
            <v>535</v>
          </cell>
          <cell r="G1339">
            <v>663.52</v>
          </cell>
          <cell r="H1339"/>
          <cell r="I1339">
            <v>642</v>
          </cell>
        </row>
        <row r="1340">
          <cell r="A1340">
            <v>25000079</v>
          </cell>
          <cell r="B1340" t="str">
            <v>Обследование объектов на наличие бытовых насекомых и следов их жизнедеятельности 1 объект от 101 кв.м. до 1000 кв.м.</v>
          </cell>
          <cell r="C1340" t="str">
            <v>объект</v>
          </cell>
          <cell r="D1340">
            <v>885</v>
          </cell>
          <cell r="E1340">
            <v>1062</v>
          </cell>
          <cell r="F1340">
            <v>885</v>
          </cell>
          <cell r="G1340">
            <v>1104.48</v>
          </cell>
          <cell r="H1340"/>
          <cell r="I1340">
            <v>1062</v>
          </cell>
        </row>
        <row r="1341">
          <cell r="A1341">
            <v>25000080</v>
          </cell>
          <cell r="B1341" t="str">
            <v>Обследование объектов на наличие бытовых насекомых и следов их жизнедеятельности 1 объект свыше 1001 кв.м.</v>
          </cell>
          <cell r="C1341" t="str">
            <v>объект</v>
          </cell>
          <cell r="D1341">
            <v>1415</v>
          </cell>
          <cell r="E1341">
            <v>1698</v>
          </cell>
          <cell r="F1341">
            <v>1415</v>
          </cell>
          <cell r="G1341">
            <v>1765.92</v>
          </cell>
          <cell r="H1341"/>
          <cell r="I1341">
            <v>1698</v>
          </cell>
        </row>
        <row r="1342">
          <cell r="A1342" t="str">
            <v>Профдезинфекционные работы</v>
          </cell>
          <cell r="B1342"/>
          <cell r="C1342"/>
          <cell r="D1342"/>
          <cell r="E1342"/>
          <cell r="F1342"/>
          <cell r="G1342"/>
          <cell r="H1342"/>
          <cell r="I1342"/>
        </row>
        <row r="1343">
          <cell r="A1343" t="str">
            <v xml:space="preserve">Разовые заявки </v>
          </cell>
          <cell r="B1343"/>
          <cell r="C1343"/>
          <cell r="D1343"/>
          <cell r="E1343"/>
          <cell r="F1343"/>
          <cell r="G1343"/>
          <cell r="H1343"/>
          <cell r="I1343"/>
        </row>
        <row r="1344">
          <cell r="A1344">
            <v>25010018</v>
          </cell>
          <cell r="B1344" t="str">
            <v>Дератизация свыше101 кв.м. (за 1 кв.м)</v>
          </cell>
          <cell r="C1344" t="str">
            <v>кв.м.</v>
          </cell>
          <cell r="D1344">
            <v>3.4000000000000004</v>
          </cell>
          <cell r="E1344">
            <v>4.08</v>
          </cell>
          <cell r="F1344">
            <v>3.4</v>
          </cell>
          <cell r="G1344">
            <v>4.2431999999999999</v>
          </cell>
          <cell r="H1344"/>
          <cell r="I1344">
            <v>4.08</v>
          </cell>
        </row>
        <row r="1345">
          <cell r="A1345">
            <v>25010017</v>
          </cell>
          <cell r="B1345" t="str">
            <v>Дератизация до 100 кв.м. (за 1 кв.м)</v>
          </cell>
          <cell r="C1345" t="str">
            <v>кв.м.</v>
          </cell>
          <cell r="D1345">
            <v>4.4249999999999998</v>
          </cell>
          <cell r="E1345">
            <v>5.31</v>
          </cell>
          <cell r="F1345">
            <v>4.45</v>
          </cell>
          <cell r="G1345">
            <v>5.5224000000000002</v>
          </cell>
          <cell r="H1345"/>
          <cell r="I1345">
            <v>5.34</v>
          </cell>
        </row>
        <row r="1346">
          <cell r="A1346">
            <v>25010020</v>
          </cell>
          <cell r="B1346" t="str">
            <v>Дезинсекция свыше 101 кв.м.(за 1 кв.м)</v>
          </cell>
          <cell r="C1346" t="str">
            <v>кв.м.</v>
          </cell>
          <cell r="D1346">
            <v>5.95</v>
          </cell>
          <cell r="E1346">
            <v>7.14</v>
          </cell>
          <cell r="F1346">
            <v>5.95</v>
          </cell>
          <cell r="G1346">
            <v>7.4256000000000002</v>
          </cell>
          <cell r="H1346"/>
          <cell r="I1346">
            <v>7.14</v>
          </cell>
        </row>
        <row r="1347">
          <cell r="A1347">
            <v>25010022</v>
          </cell>
          <cell r="B1347" t="str">
            <v>Дезинсекция мух свыше 101 кв.м. (за 1 кв.м)</v>
          </cell>
          <cell r="C1347" t="str">
            <v>кв.м.</v>
          </cell>
          <cell r="D1347">
            <v>6.291666666666667</v>
          </cell>
          <cell r="E1347">
            <v>7.55</v>
          </cell>
          <cell r="F1347">
            <v>6.3</v>
          </cell>
          <cell r="G1347">
            <v>7.8520000000000003</v>
          </cell>
          <cell r="H1347"/>
          <cell r="I1347">
            <v>7.56</v>
          </cell>
        </row>
        <row r="1348">
          <cell r="A1348">
            <v>25010021</v>
          </cell>
          <cell r="B1348" t="str">
            <v>Дезинсекция мух до 100 кв.м. (за 1 кв.м)</v>
          </cell>
          <cell r="C1348" t="str">
            <v>кв.м.</v>
          </cell>
          <cell r="D1348">
            <v>7.4833333333333343</v>
          </cell>
          <cell r="E1348">
            <v>8.98</v>
          </cell>
          <cell r="F1348">
            <v>7.5</v>
          </cell>
          <cell r="G1348">
            <v>9.3391999999999999</v>
          </cell>
          <cell r="H1348"/>
          <cell r="I1348">
            <v>9</v>
          </cell>
        </row>
        <row r="1349">
          <cell r="A1349">
            <v>25010019</v>
          </cell>
          <cell r="B1349" t="str">
            <v>Дезинсекция до 100 кв.м. (за 1 кв.м)</v>
          </cell>
          <cell r="C1349" t="str">
            <v>кв.м.</v>
          </cell>
          <cell r="D1349">
            <v>9.8583333333333343</v>
          </cell>
          <cell r="E1349">
            <v>11.83</v>
          </cell>
          <cell r="F1349">
            <v>9.9</v>
          </cell>
          <cell r="G1349">
            <v>12.3032</v>
          </cell>
          <cell r="H1349"/>
          <cell r="I1349">
            <v>11.88</v>
          </cell>
        </row>
        <row r="1350">
          <cell r="A1350">
            <v>25002005</v>
          </cell>
          <cell r="B1350" t="str">
            <v>Дезинфекция помещений (за 1 кв.м)</v>
          </cell>
          <cell r="C1350" t="str">
            <v>кв.м.</v>
          </cell>
          <cell r="D1350">
            <v>10.200000000000001</v>
          </cell>
          <cell r="E1350">
            <v>12.24</v>
          </cell>
          <cell r="F1350">
            <v>10.199999999999999</v>
          </cell>
          <cell r="G1350">
            <v>12.729600000000001</v>
          </cell>
          <cell r="H1350"/>
          <cell r="I1350">
            <v>12.239999999999998</v>
          </cell>
        </row>
        <row r="1351">
          <cell r="A1351">
            <v>25000021</v>
          </cell>
          <cell r="B1351" t="str">
            <v xml:space="preserve">Дезинсекция жилых комнат, помещений до 15 кв.м. (2-х кратная) </v>
          </cell>
          <cell r="C1351" t="str">
            <v>объект</v>
          </cell>
          <cell r="D1351">
            <v>1333.3333333333335</v>
          </cell>
          <cell r="E1351">
            <v>1600</v>
          </cell>
          <cell r="F1351">
            <v>1335</v>
          </cell>
          <cell r="G1351">
            <v>1664</v>
          </cell>
          <cell r="H1351"/>
          <cell r="I1351">
            <v>1602</v>
          </cell>
        </row>
        <row r="1352">
          <cell r="A1352">
            <v>25000036</v>
          </cell>
          <cell r="B1352" t="str">
            <v>Дезинсекция квартир, жилых домов, помещений площадью до 60 кв.м. (2-х кратная) клопы</v>
          </cell>
          <cell r="C1352" t="str">
            <v>объект</v>
          </cell>
          <cell r="D1352">
            <v>2500</v>
          </cell>
          <cell r="E1352">
            <v>3000</v>
          </cell>
          <cell r="F1352">
            <v>2500</v>
          </cell>
          <cell r="G1352">
            <v>3120</v>
          </cell>
          <cell r="H1352"/>
          <cell r="I1352">
            <v>3000</v>
          </cell>
        </row>
        <row r="1353">
          <cell r="A1353">
            <v>25000147</v>
          </cell>
          <cell r="B1353" t="str">
            <v>Дезинсекция квартир, жилых домов, помещений площадью до 60 кв.м. (2-х кратная) тараканы</v>
          </cell>
          <cell r="C1353" t="str">
            <v>объект</v>
          </cell>
          <cell r="D1353">
            <v>2333.3333333333335</v>
          </cell>
          <cell r="E1353">
            <v>2800</v>
          </cell>
          <cell r="F1353">
            <v>2400</v>
          </cell>
          <cell r="G1353">
            <v>2912</v>
          </cell>
          <cell r="H1353"/>
          <cell r="I1353">
            <v>2880</v>
          </cell>
        </row>
        <row r="1354">
          <cell r="A1354">
            <v>25000023</v>
          </cell>
          <cell r="B1354" t="str">
            <v xml:space="preserve">Дезинсекция квартир, жилых домов, помещений площадью свыше 60 кв.м. (2-х кратная) </v>
          </cell>
          <cell r="C1354" t="str">
            <v>объект</v>
          </cell>
          <cell r="D1354">
            <v>4250</v>
          </cell>
          <cell r="E1354">
            <v>5100</v>
          </cell>
          <cell r="F1354">
            <v>4250</v>
          </cell>
          <cell r="G1354">
            <v>5304</v>
          </cell>
          <cell r="H1354"/>
          <cell r="I1354">
            <v>5100</v>
          </cell>
        </row>
        <row r="1355">
          <cell r="A1355" t="str">
            <v>Профдезработы в период паводка</v>
          </cell>
          <cell r="B1355"/>
          <cell r="C1355"/>
          <cell r="D1355"/>
          <cell r="E1355"/>
          <cell r="F1355"/>
          <cell r="G1355"/>
          <cell r="H1355"/>
          <cell r="I1355"/>
        </row>
        <row r="1356">
          <cell r="A1356">
            <v>25010047</v>
          </cell>
          <cell r="B1356" t="str">
            <v>Дезинфекция колодцев, вышедших из зоны подтопления (1 колодец)</v>
          </cell>
          <cell r="C1356" t="str">
            <v>колодец</v>
          </cell>
          <cell r="D1356">
            <v>237.5</v>
          </cell>
          <cell r="E1356">
            <v>285</v>
          </cell>
          <cell r="F1356">
            <v>250</v>
          </cell>
          <cell r="G1356">
            <v>296.40000000000003</v>
          </cell>
          <cell r="H1356"/>
          <cell r="I1356">
            <v>300</v>
          </cell>
        </row>
        <row r="1357">
          <cell r="A1357">
            <v>25010048</v>
          </cell>
          <cell r="B1357" t="str">
            <v>Дезинфекция выгребных ям, вышедших из зоны подтопления (1 яма)</v>
          </cell>
          <cell r="C1357" t="str">
            <v>яма</v>
          </cell>
          <cell r="D1357">
            <v>333.33333333333337</v>
          </cell>
          <cell r="E1357">
            <v>400</v>
          </cell>
          <cell r="F1357">
            <v>350</v>
          </cell>
          <cell r="G1357">
            <v>416</v>
          </cell>
          <cell r="H1357"/>
          <cell r="I1357">
            <v>420</v>
          </cell>
        </row>
        <row r="1358">
          <cell r="A1358">
            <v>25010049</v>
          </cell>
          <cell r="B1358" t="str">
            <v>Очаговая дератизация территорий, вышедших из зоны подтопления (1 очаг)</v>
          </cell>
          <cell r="C1358" t="str">
            <v>очаг</v>
          </cell>
          <cell r="D1358">
            <v>429.16666666666669</v>
          </cell>
          <cell r="E1358">
            <v>515</v>
          </cell>
          <cell r="F1358">
            <v>450</v>
          </cell>
          <cell r="G1358">
            <v>535.6</v>
          </cell>
          <cell r="H1358"/>
          <cell r="I1358">
            <v>540</v>
          </cell>
        </row>
        <row r="1359">
          <cell r="A1359">
            <v>25010050</v>
          </cell>
          <cell r="B1359" t="str">
            <v>Барьерная дератизация территорий, вышедших из зоны подтопления (1 га)</v>
          </cell>
          <cell r="C1359" t="str">
            <v>га.</v>
          </cell>
          <cell r="D1359">
            <v>1633.3333333333335</v>
          </cell>
          <cell r="E1359">
            <v>1960</v>
          </cell>
          <cell r="F1359">
            <v>1710</v>
          </cell>
          <cell r="G1359">
            <v>2038.4</v>
          </cell>
          <cell r="H1359"/>
          <cell r="I1359">
            <v>2052</v>
          </cell>
        </row>
        <row r="1360">
          <cell r="A1360">
            <v>25020042</v>
          </cell>
          <cell r="B1360" t="str">
            <v>Проведение работ по дезинсекции открытых территорий от комара и гнуса, вышедших из зоны подтопления (1 га)</v>
          </cell>
          <cell r="C1360" t="str">
            <v>га.</v>
          </cell>
          <cell r="D1360">
            <v>3000</v>
          </cell>
          <cell r="E1360">
            <v>3600</v>
          </cell>
          <cell r="F1360">
            <v>3150</v>
          </cell>
          <cell r="G1360">
            <v>3744</v>
          </cell>
          <cell r="H1360"/>
          <cell r="I1360">
            <v>3780</v>
          </cell>
        </row>
        <row r="1361">
          <cell r="A1361" t="str">
            <v>Услуги предоставляемые в вечернее и ночное время, в праздничные и выходные дни</v>
          </cell>
          <cell r="B1361"/>
          <cell r="C1361"/>
          <cell r="D1361"/>
          <cell r="E1361"/>
          <cell r="F1361"/>
          <cell r="G1361"/>
          <cell r="H1361"/>
          <cell r="I1361"/>
        </row>
        <row r="1362">
          <cell r="A1362" t="str">
            <v>Дератизация</v>
          </cell>
          <cell r="B1362"/>
          <cell r="C1362"/>
          <cell r="D1362"/>
          <cell r="E1362"/>
          <cell r="F1362"/>
          <cell r="G1362"/>
          <cell r="H1362"/>
          <cell r="I1362"/>
        </row>
        <row r="1363">
          <cell r="A1363">
            <v>25102020</v>
          </cell>
          <cell r="B1363" t="str">
            <v>Дератизация по договорам  (1 кв.м.)</v>
          </cell>
          <cell r="C1363" t="str">
            <v>кв.м.</v>
          </cell>
          <cell r="D1363">
            <v>0</v>
          </cell>
          <cell r="E1363">
            <v>0</v>
          </cell>
          <cell r="F1363">
            <v>3.7</v>
          </cell>
          <cell r="G1363">
            <v>0</v>
          </cell>
          <cell r="H1363"/>
          <cell r="I1363">
            <v>4.4400000000000004</v>
          </cell>
        </row>
        <row r="1364">
          <cell r="A1364">
            <v>25102026</v>
          </cell>
          <cell r="B1364" t="str">
            <v>Дератизация социально - значимых объектов за 1 кв.м.</v>
          </cell>
          <cell r="C1364" t="str">
            <v>кв.м.</v>
          </cell>
          <cell r="D1364">
            <v>0.88333333333333341</v>
          </cell>
          <cell r="E1364">
            <v>1.06</v>
          </cell>
          <cell r="F1364">
            <v>0.9</v>
          </cell>
          <cell r="G1364">
            <v>1.1024</v>
          </cell>
          <cell r="H1364"/>
          <cell r="I1364">
            <v>1.08</v>
          </cell>
        </row>
        <row r="1365">
          <cell r="A1365">
            <v>25100004</v>
          </cell>
          <cell r="B1365" t="str">
            <v>Дератизация ДОУ (за 1 кв.м.)</v>
          </cell>
          <cell r="C1365" t="str">
            <v>кв.м.</v>
          </cell>
          <cell r="D1365">
            <v>1</v>
          </cell>
          <cell r="E1365">
            <v>1.2</v>
          </cell>
          <cell r="F1365">
            <v>1</v>
          </cell>
          <cell r="G1365">
            <v>1.248</v>
          </cell>
          <cell r="H1365"/>
          <cell r="I1365">
            <v>1.2</v>
          </cell>
        </row>
        <row r="1366">
          <cell r="A1366">
            <v>25102001</v>
          </cell>
          <cell r="B1366" t="str">
            <v>Дератизация 1 кв.м. ДОУ</v>
          </cell>
          <cell r="C1366" t="str">
            <v>кв.м.</v>
          </cell>
          <cell r="D1366">
            <v>1.1166666666666667</v>
          </cell>
          <cell r="E1366">
            <v>1.34</v>
          </cell>
          <cell r="F1366">
            <v>1.2</v>
          </cell>
          <cell r="G1366">
            <v>1.3936000000000002</v>
          </cell>
          <cell r="H1366"/>
          <cell r="I1366">
            <v>1.44</v>
          </cell>
        </row>
        <row r="1367">
          <cell r="A1367">
            <v>25100022</v>
          </cell>
          <cell r="B1367" t="str">
            <v>Дератизация ДОУ от 100 кв.м. (за 1 кв.м.)</v>
          </cell>
          <cell r="C1367" t="str">
            <v>кв.м.</v>
          </cell>
          <cell r="D1367">
            <v>1.2166666666666668</v>
          </cell>
          <cell r="E1367">
            <v>1.46</v>
          </cell>
          <cell r="F1367">
            <v>1.3</v>
          </cell>
          <cell r="G1367">
            <v>1.5184</v>
          </cell>
          <cell r="H1367"/>
          <cell r="I1367">
            <v>1.56</v>
          </cell>
        </row>
        <row r="1368">
          <cell r="A1368">
            <v>25102007</v>
          </cell>
          <cell r="B1368" t="str">
            <v>Дератизация 1 кв.м. объектов  площадью свыше 1000 кв.м.</v>
          </cell>
          <cell r="C1368" t="str">
            <v>кв.м.</v>
          </cell>
          <cell r="D1368">
            <v>1.3666666666666667</v>
          </cell>
          <cell r="E1368">
            <v>1.64</v>
          </cell>
          <cell r="F1368">
            <v>1.4</v>
          </cell>
          <cell r="G1368">
            <v>1.7056</v>
          </cell>
          <cell r="H1368"/>
          <cell r="I1368">
            <v>1.68</v>
          </cell>
        </row>
        <row r="1369">
          <cell r="A1369">
            <v>25102027</v>
          </cell>
          <cell r="B1369" t="str">
            <v>Дератизация по договорам объекта площадью от 300 кв.м. (1кв.м.)</v>
          </cell>
          <cell r="C1369" t="str">
            <v>кв.м.</v>
          </cell>
          <cell r="D1369">
            <v>1.5666666666666667</v>
          </cell>
          <cell r="E1369">
            <v>1.88</v>
          </cell>
          <cell r="F1369">
            <v>1.6</v>
          </cell>
          <cell r="G1369">
            <v>1.9552</v>
          </cell>
          <cell r="H1369"/>
          <cell r="I1369">
            <v>1.92</v>
          </cell>
        </row>
        <row r="1370">
          <cell r="A1370">
            <v>25102009</v>
          </cell>
          <cell r="B1370" t="str">
            <v>Дератизация по договорам объекта площадью от 301 кв.м. до 1000 кв.м. (1кв.м.)</v>
          </cell>
          <cell r="C1370" t="str">
            <v>кв.м.</v>
          </cell>
          <cell r="D1370">
            <v>1.7000000000000002</v>
          </cell>
          <cell r="E1370">
            <v>2.04</v>
          </cell>
          <cell r="F1370">
            <v>1.7</v>
          </cell>
          <cell r="G1370">
            <v>2.1215999999999999</v>
          </cell>
          <cell r="H1370"/>
          <cell r="I1370">
            <v>2.04</v>
          </cell>
        </row>
        <row r="1371">
          <cell r="A1371">
            <v>25102030</v>
          </cell>
          <cell r="B1371" t="str">
            <v>Дератизация  по договорам объекта площадью от 200 кв.м. ( 1 кв.м.)</v>
          </cell>
          <cell r="C1371" t="str">
            <v>кв.м.</v>
          </cell>
          <cell r="D1371">
            <v>1.8333333333333335</v>
          </cell>
          <cell r="E1371">
            <v>2.2000000000000002</v>
          </cell>
          <cell r="F1371">
            <v>1.9</v>
          </cell>
          <cell r="G1371">
            <v>2.2880000000000003</v>
          </cell>
          <cell r="H1371"/>
          <cell r="I1371">
            <v>2.2799999999999998</v>
          </cell>
        </row>
        <row r="1372">
          <cell r="A1372">
            <v>25100002</v>
          </cell>
          <cell r="B1372" t="str">
            <v>Дератизация от 101 кв.м. до 300 кв.м. (за 1 кв.м)</v>
          </cell>
          <cell r="C1372" t="str">
            <v>кв.м.</v>
          </cell>
          <cell r="D1372">
            <v>2.0500000000000003</v>
          </cell>
          <cell r="E1372">
            <v>2.46</v>
          </cell>
          <cell r="F1372">
            <v>2.1</v>
          </cell>
          <cell r="G1372">
            <v>2.5584000000000002</v>
          </cell>
          <cell r="H1372"/>
          <cell r="I1372">
            <v>2.52</v>
          </cell>
        </row>
        <row r="1373">
          <cell r="A1373">
            <v>25100062</v>
          </cell>
          <cell r="B1373" t="str">
            <v>Дератизация по договорам объекта площадью от 100 кв.м. (1кв.м.)</v>
          </cell>
          <cell r="C1373" t="str">
            <v>кв.м.</v>
          </cell>
          <cell r="D1373">
            <v>2.35</v>
          </cell>
          <cell r="E1373">
            <v>2.82</v>
          </cell>
          <cell r="F1373">
            <v>2.4</v>
          </cell>
          <cell r="G1373">
            <v>2.9327999999999999</v>
          </cell>
          <cell r="H1373"/>
          <cell r="I1373">
            <v>2.88</v>
          </cell>
        </row>
        <row r="1374">
          <cell r="A1374">
            <v>25100064</v>
          </cell>
          <cell r="B1374" t="str">
            <v>Дератизация по договорам  площадью от 100 кв.м. (1кв.м.)</v>
          </cell>
          <cell r="C1374" t="str">
            <v>кв.м.</v>
          </cell>
          <cell r="D1374">
            <v>2.5500000000000003</v>
          </cell>
          <cell r="E1374">
            <v>3.06</v>
          </cell>
          <cell r="F1374">
            <v>2.6</v>
          </cell>
          <cell r="G1374">
            <v>3.1824000000000003</v>
          </cell>
          <cell r="H1374"/>
          <cell r="I1374">
            <v>3.12</v>
          </cell>
        </row>
        <row r="1375">
          <cell r="A1375">
            <v>25102023</v>
          </cell>
          <cell r="B1375" t="str">
            <v>Дератизация производственных помещений (1 кв.м.)</v>
          </cell>
          <cell r="C1375" t="str">
            <v>кв.м.</v>
          </cell>
          <cell r="D1375">
            <v>2.95</v>
          </cell>
          <cell r="E1375">
            <v>3.54</v>
          </cell>
          <cell r="F1375">
            <v>3</v>
          </cell>
          <cell r="G1375">
            <v>3.6816</v>
          </cell>
          <cell r="H1375"/>
          <cell r="I1375">
            <v>3.5999999999999996</v>
          </cell>
        </row>
        <row r="1376">
          <cell r="A1376">
            <v>25102002</v>
          </cell>
          <cell r="B1376" t="str">
            <v xml:space="preserve">Дератизация 1 кв.м. объекта площадью до 100 кв.м. </v>
          </cell>
          <cell r="C1376" t="str">
            <v>кв.м.</v>
          </cell>
          <cell r="D1376">
            <v>5.6166666666666671</v>
          </cell>
          <cell r="E1376">
            <v>6.74</v>
          </cell>
          <cell r="F1376">
            <v>5.7</v>
          </cell>
          <cell r="G1376">
            <v>7.0096000000000007</v>
          </cell>
          <cell r="H1376"/>
          <cell r="I1376">
            <v>6.84</v>
          </cell>
        </row>
        <row r="1377">
          <cell r="A1377">
            <v>25100001</v>
          </cell>
          <cell r="B1377" t="str">
            <v>Дератизация до 100 кв.м. (за 1 кв.м)</v>
          </cell>
          <cell r="C1377" t="str">
            <v>кв.м.</v>
          </cell>
          <cell r="D1377">
            <v>12.233333333333334</v>
          </cell>
          <cell r="E1377">
            <v>14.68</v>
          </cell>
          <cell r="F1377">
            <v>12.3</v>
          </cell>
          <cell r="G1377">
            <v>15.267200000000001</v>
          </cell>
          <cell r="H1377"/>
          <cell r="I1377">
            <v>14.76</v>
          </cell>
        </row>
        <row r="1378">
          <cell r="A1378">
            <v>25100003</v>
          </cell>
          <cell r="B1378" t="str">
            <v>Санитарная обработка контейнера для раскладки приманок (1 контейнер)</v>
          </cell>
          <cell r="C1378" t="str">
            <v>шт.</v>
          </cell>
          <cell r="D1378">
            <v>200</v>
          </cell>
          <cell r="E1378">
            <v>240</v>
          </cell>
          <cell r="F1378">
            <v>200</v>
          </cell>
          <cell r="G1378">
            <v>249.60000000000002</v>
          </cell>
          <cell r="H1378"/>
          <cell r="I1378">
            <v>240</v>
          </cell>
        </row>
        <row r="1379">
          <cell r="A1379">
            <v>25100105</v>
          </cell>
          <cell r="B1379" t="str">
            <v>Дератизация за 1 кв.м.</v>
          </cell>
          <cell r="C1379" t="str">
            <v>кв.м.</v>
          </cell>
          <cell r="D1379">
            <v>3.3166666666666669</v>
          </cell>
          <cell r="E1379">
            <v>3.98</v>
          </cell>
          <cell r="F1379">
            <v>3.4</v>
          </cell>
          <cell r="G1379">
            <v>4.1391999999999998</v>
          </cell>
          <cell r="H1379"/>
          <cell r="I1379">
            <v>4.08</v>
          </cell>
        </row>
        <row r="1380">
          <cell r="A1380">
            <v>25100129</v>
          </cell>
          <cell r="B1380" t="str">
            <v>Дератизация вагона</v>
          </cell>
          <cell r="C1380" t="str">
            <v>вагон</v>
          </cell>
          <cell r="D1380"/>
          <cell r="E1380">
            <v>0</v>
          </cell>
          <cell r="F1380">
            <v>940</v>
          </cell>
          <cell r="G1380"/>
          <cell r="H1380"/>
          <cell r="I1380">
            <v>1128</v>
          </cell>
        </row>
        <row r="1381">
          <cell r="A1381" t="str">
            <v>Дезинсекция</v>
          </cell>
          <cell r="B1381"/>
          <cell r="C1381"/>
          <cell r="D1381"/>
          <cell r="E1381"/>
          <cell r="F1381"/>
          <cell r="G1381"/>
          <cell r="H1381"/>
          <cell r="I1381"/>
        </row>
        <row r="1382">
          <cell r="A1382">
            <v>25100031</v>
          </cell>
          <cell r="B1382" t="str">
            <v>Дезинсекция бытовых насекомых свыше 151 кв.м. (за 1 кв.м.)</v>
          </cell>
          <cell r="C1382" t="str">
            <v>кв.м.</v>
          </cell>
          <cell r="D1382">
            <v>4.75</v>
          </cell>
          <cell r="E1382">
            <v>5.7</v>
          </cell>
          <cell r="F1382">
            <v>4.8</v>
          </cell>
          <cell r="G1382">
            <v>5.9280000000000008</v>
          </cell>
          <cell r="H1382"/>
          <cell r="I1382">
            <v>5.76</v>
          </cell>
        </row>
        <row r="1383">
          <cell r="A1383">
            <v>25100063</v>
          </cell>
          <cell r="B1383" t="str">
            <v>Дезинсекция бытовых насекомых от 151 кв.м. до 300 кв.м.</v>
          </cell>
          <cell r="C1383" t="str">
            <v>кв.м.</v>
          </cell>
          <cell r="D1383">
            <v>5.45</v>
          </cell>
          <cell r="E1383">
            <v>6.54</v>
          </cell>
          <cell r="F1383">
            <v>5.5</v>
          </cell>
          <cell r="G1383">
            <v>6.8016000000000005</v>
          </cell>
          <cell r="H1383"/>
          <cell r="I1383">
            <v>6.6</v>
          </cell>
        </row>
        <row r="1384">
          <cell r="A1384">
            <v>25110051</v>
          </cell>
          <cell r="B1384" t="str">
            <v>Дезинсекция бытовых насекомых по договорам (за 1 кв.м.)</v>
          </cell>
          <cell r="C1384" t="str">
            <v>кв.м.</v>
          </cell>
          <cell r="D1384">
            <v>6.2</v>
          </cell>
          <cell r="E1384">
            <v>7.44</v>
          </cell>
          <cell r="F1384">
            <v>6.2</v>
          </cell>
          <cell r="G1384">
            <v>7.7376000000000005</v>
          </cell>
          <cell r="H1384"/>
          <cell r="I1384">
            <v>7.4399999999999995</v>
          </cell>
        </row>
        <row r="1385">
          <cell r="A1385">
            <v>25100012</v>
          </cell>
          <cell r="B1385" t="str">
            <v>Дезинсекция ДОУ (за 1 кв. м.)</v>
          </cell>
          <cell r="C1385" t="str">
            <v>кв.м.</v>
          </cell>
          <cell r="D1385">
            <v>7.1333333333333337</v>
          </cell>
          <cell r="E1385">
            <v>8.56</v>
          </cell>
          <cell r="F1385">
            <v>7.2</v>
          </cell>
          <cell r="G1385">
            <v>8.9024000000000001</v>
          </cell>
          <cell r="H1385"/>
          <cell r="I1385">
            <v>8.64</v>
          </cell>
        </row>
        <row r="1386">
          <cell r="A1386">
            <v>25100065</v>
          </cell>
          <cell r="B1386" t="str">
            <v>Дезинсекция мух по договорам (за 1 кв.м.)</v>
          </cell>
          <cell r="C1386" t="str">
            <v>кв.м.</v>
          </cell>
          <cell r="D1386">
            <v>5.1000000000000005</v>
          </cell>
          <cell r="E1386">
            <v>6.12</v>
          </cell>
          <cell r="F1386">
            <v>5.0999999999999996</v>
          </cell>
          <cell r="G1386">
            <v>6.3648000000000007</v>
          </cell>
          <cell r="H1386"/>
          <cell r="I1386">
            <v>6.1199999999999992</v>
          </cell>
        </row>
        <row r="1387">
          <cell r="A1387">
            <v>25100008</v>
          </cell>
          <cell r="B1387" t="str">
            <v>Дезинсекция  мух от 101 кв.м. до 10 000 кв.м. (за 1 кв.м)</v>
          </cell>
          <cell r="C1387" t="str">
            <v>кв.м.</v>
          </cell>
          <cell r="D1387">
            <v>7.9833333333333334</v>
          </cell>
          <cell r="E1387">
            <v>9.58</v>
          </cell>
          <cell r="F1387">
            <v>8</v>
          </cell>
          <cell r="G1387">
            <v>9.9632000000000005</v>
          </cell>
          <cell r="H1387"/>
          <cell r="I1387">
            <v>9.6</v>
          </cell>
        </row>
        <row r="1388">
          <cell r="A1388">
            <v>25100007</v>
          </cell>
          <cell r="B1388" t="str">
            <v xml:space="preserve">Дезинсекция мух до 100 кв.м.   (за 1 кв.м) </v>
          </cell>
          <cell r="C1388" t="str">
            <v>кв.м.</v>
          </cell>
          <cell r="D1388">
            <v>10.033333333333333</v>
          </cell>
          <cell r="E1388">
            <v>12.04</v>
          </cell>
          <cell r="F1388">
            <v>10.1</v>
          </cell>
          <cell r="G1388">
            <v>12.521599999999999</v>
          </cell>
          <cell r="H1388"/>
          <cell r="I1388">
            <v>12.12</v>
          </cell>
        </row>
        <row r="1389">
          <cell r="A1389">
            <v>25110045</v>
          </cell>
          <cell r="B1389" t="str">
            <v>Установка и обслуживание на объекте ферамоновой ловушки</v>
          </cell>
          <cell r="C1389" t="str">
            <v>шт.</v>
          </cell>
          <cell r="D1389">
            <v>250</v>
          </cell>
          <cell r="E1389">
            <v>300</v>
          </cell>
          <cell r="F1389">
            <v>250</v>
          </cell>
          <cell r="G1389">
            <v>312</v>
          </cell>
          <cell r="H1389"/>
          <cell r="I1389">
            <v>300</v>
          </cell>
        </row>
        <row r="1390">
          <cell r="A1390">
            <v>25102010</v>
          </cell>
          <cell r="B1390" t="str">
            <v>Дезинсекция контейнеров для сбора ТБО (1 контейнер)</v>
          </cell>
          <cell r="C1390" t="str">
            <v>контейнер</v>
          </cell>
          <cell r="D1390">
            <v>270</v>
          </cell>
          <cell r="E1390">
            <v>324</v>
          </cell>
          <cell r="F1390">
            <v>270</v>
          </cell>
          <cell r="G1390">
            <v>336.96000000000004</v>
          </cell>
          <cell r="H1390"/>
          <cell r="I1390">
            <v>324</v>
          </cell>
        </row>
        <row r="1391">
          <cell r="A1391">
            <v>25100150</v>
          </cell>
          <cell r="B1391" t="str">
            <v>Дезинсекция территории от клеща</v>
          </cell>
          <cell r="C1391" t="str">
            <v>кв.м.</v>
          </cell>
          <cell r="D1391"/>
          <cell r="E1391">
            <v>0</v>
          </cell>
          <cell r="F1391">
            <v>11.5</v>
          </cell>
          <cell r="G1391"/>
          <cell r="H1391"/>
          <cell r="I1391">
            <v>13.799999999999999</v>
          </cell>
        </row>
        <row r="1392">
          <cell r="A1392">
            <v>25100130</v>
          </cell>
          <cell r="B1392" t="str">
            <v>Дезинсекция вагона</v>
          </cell>
          <cell r="C1392" t="str">
            <v>вагон</v>
          </cell>
          <cell r="D1392"/>
          <cell r="E1392">
            <v>0</v>
          </cell>
          <cell r="F1392">
            <v>1405</v>
          </cell>
          <cell r="G1392"/>
          <cell r="H1392"/>
          <cell r="I1392">
            <v>1686</v>
          </cell>
        </row>
        <row r="1393">
          <cell r="A1393" t="str">
            <v>Комплексная обработка</v>
          </cell>
          <cell r="B1393"/>
          <cell r="C1393"/>
          <cell r="D1393"/>
          <cell r="E1393"/>
          <cell r="F1393"/>
          <cell r="G1393"/>
          <cell r="H1393"/>
          <cell r="I1393"/>
        </row>
        <row r="1394">
          <cell r="A1394">
            <v>25100035</v>
          </cell>
          <cell r="B1394" t="str">
            <v>Комплексная обработка (дератизация /12/, дезинсекция мух /4/, дезинсекция бытовых насекомых /4/) №4 (за 1 кв.м.)</v>
          </cell>
          <cell r="C1394" t="str">
            <v>кв.м.</v>
          </cell>
          <cell r="D1394">
            <v>6.1166666666666671</v>
          </cell>
          <cell r="E1394">
            <v>7.34</v>
          </cell>
          <cell r="F1394">
            <v>6.2</v>
          </cell>
          <cell r="G1394">
            <v>7.6336000000000004</v>
          </cell>
          <cell r="H1394"/>
          <cell r="I1394">
            <v>7.4399999999999995</v>
          </cell>
        </row>
        <row r="1395">
          <cell r="A1395">
            <v>25100034</v>
          </cell>
          <cell r="B1395" t="str">
            <v>Комплексная обработка (дератизация /12/, дезинсекция мух /5/, дезинсекция бытовых насекомых /4/) №3 (за 1 кв.м.)</v>
          </cell>
          <cell r="C1395" t="str">
            <v>кв.м.</v>
          </cell>
          <cell r="D1395">
            <v>6.4666666666666668</v>
          </cell>
          <cell r="E1395">
            <v>7.76</v>
          </cell>
          <cell r="F1395">
            <v>6.5</v>
          </cell>
          <cell r="G1395">
            <v>8.0703999999999994</v>
          </cell>
          <cell r="H1395"/>
          <cell r="I1395">
            <v>7.8</v>
          </cell>
        </row>
        <row r="1396">
          <cell r="A1396">
            <v>25100033</v>
          </cell>
          <cell r="B1396" t="str">
            <v>Комплексная обработка (дератизация /12/, дезинсекция мух /5/, дезинсекция бытовых насекомых /5/) №2 (за 1 кв.м.)</v>
          </cell>
          <cell r="C1396" t="str">
            <v>кв.м.</v>
          </cell>
          <cell r="D1396">
            <v>7.1</v>
          </cell>
          <cell r="E1396">
            <v>8.52</v>
          </cell>
          <cell r="F1396">
            <v>7.1</v>
          </cell>
          <cell r="G1396">
            <v>8.8607999999999993</v>
          </cell>
          <cell r="H1396"/>
          <cell r="I1396">
            <v>8.52</v>
          </cell>
        </row>
        <row r="1397">
          <cell r="A1397">
            <v>25102028</v>
          </cell>
          <cell r="B1397" t="str">
            <v>Комплексная обработка (дератизация , дезинсекция мух , дезинсекция бытовых насекомых ) №1 (за 1 кв.м.)</v>
          </cell>
          <cell r="C1397" t="str">
            <v>кв.м.</v>
          </cell>
          <cell r="D1397">
            <v>8.2166666666666668</v>
          </cell>
          <cell r="E1397">
            <v>9.86</v>
          </cell>
          <cell r="F1397">
            <v>8.3000000000000007</v>
          </cell>
          <cell r="G1397">
            <v>10.2544</v>
          </cell>
          <cell r="H1397"/>
          <cell r="I1397">
            <v>9.9600000000000009</v>
          </cell>
        </row>
        <row r="1398">
          <cell r="A1398">
            <v>25100026</v>
          </cell>
          <cell r="B1398" t="str">
            <v>Комплексная обработка (дератизация, дезинсекция мух, дезинсекция бытовых насекомых) №6 за 1 кв.м.</v>
          </cell>
          <cell r="C1398" t="str">
            <v>кв.м.</v>
          </cell>
          <cell r="D1398">
            <v>9.6166666666666671</v>
          </cell>
          <cell r="E1398">
            <v>11.54</v>
          </cell>
          <cell r="F1398">
            <v>9.6999999999999993</v>
          </cell>
          <cell r="G1398">
            <v>12.0016</v>
          </cell>
          <cell r="H1398"/>
          <cell r="I1398">
            <v>11.639999999999999</v>
          </cell>
        </row>
        <row r="1399">
          <cell r="A1399">
            <v>25100016</v>
          </cell>
          <cell r="B1399" t="str">
            <v>Комплексная обработка (дератизация, дезинсекция мух, дезинсекция бытовых насекомых) свыше 101 кв. м. (за 1 кв.м.)</v>
          </cell>
          <cell r="C1399" t="str">
            <v>кв.м.</v>
          </cell>
          <cell r="D1399">
            <v>11.05</v>
          </cell>
          <cell r="E1399">
            <v>13.26</v>
          </cell>
          <cell r="F1399">
            <v>11.1</v>
          </cell>
          <cell r="G1399">
            <v>13.7904</v>
          </cell>
          <cell r="H1399"/>
          <cell r="I1399">
            <v>13.319999999999999</v>
          </cell>
        </row>
        <row r="1400">
          <cell r="A1400">
            <v>25100015</v>
          </cell>
          <cell r="B1400" t="str">
            <v>Комплексная обработка (дератизация, дезинсекция мух, дезинсекция бытовых насекомых) от 51 до 100 кв. м. (за 1 кв.м.)</v>
          </cell>
          <cell r="C1400" t="str">
            <v>кв.м.</v>
          </cell>
          <cell r="D1400">
            <v>11.983333333333334</v>
          </cell>
          <cell r="E1400">
            <v>14.38</v>
          </cell>
          <cell r="F1400">
            <v>12</v>
          </cell>
          <cell r="G1400">
            <v>14.955200000000001</v>
          </cell>
          <cell r="H1400"/>
          <cell r="I1400">
            <v>14.399999999999999</v>
          </cell>
        </row>
        <row r="1401">
          <cell r="A1401">
            <v>25100014</v>
          </cell>
          <cell r="B1401" t="str">
            <v>Комплексная обработка (дератизация, дезинсекция мух, дезинсекция бытовых насекомых) от 40 до 70 кв. м. (за 1 кв.м.)</v>
          </cell>
          <cell r="C1401" t="str">
            <v>кв.м.</v>
          </cell>
          <cell r="D1401">
            <v>13.683333333333335</v>
          </cell>
          <cell r="E1401">
            <v>16.420000000000002</v>
          </cell>
          <cell r="F1401">
            <v>13.7</v>
          </cell>
          <cell r="G1401">
            <v>17.076800000000002</v>
          </cell>
          <cell r="H1401"/>
          <cell r="I1401">
            <v>16.439999999999998</v>
          </cell>
        </row>
        <row r="1402">
          <cell r="A1402">
            <v>25100066</v>
          </cell>
          <cell r="B1402" t="str">
            <v>Комплексная обработка (дезинфекция, дезинсекция) контейнеров для сбора ТБО (1 контейнер)</v>
          </cell>
          <cell r="C1402" t="str">
            <v>контейнер</v>
          </cell>
          <cell r="D1402">
            <v>450</v>
          </cell>
          <cell r="E1402">
            <v>540</v>
          </cell>
          <cell r="F1402">
            <v>450</v>
          </cell>
          <cell r="G1402">
            <v>561.6</v>
          </cell>
          <cell r="H1402"/>
          <cell r="I1402">
            <v>540</v>
          </cell>
        </row>
        <row r="1403">
          <cell r="A1403">
            <v>25100041</v>
          </cell>
          <cell r="B1403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3" t="str">
            <v>кв.м.</v>
          </cell>
          <cell r="D1403">
            <v>583.33333333333337</v>
          </cell>
          <cell r="E1403">
            <v>700</v>
          </cell>
          <cell r="F1403">
            <v>550</v>
          </cell>
          <cell r="G1403">
            <v>728</v>
          </cell>
          <cell r="H1403"/>
          <cell r="I1403">
            <v>660</v>
          </cell>
        </row>
        <row r="1404">
          <cell r="A1404">
            <v>25100104</v>
          </cell>
          <cell r="B1404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4" t="str">
            <v>кв.м.</v>
          </cell>
          <cell r="D1404">
            <v>543.33333333333337</v>
          </cell>
          <cell r="E1404">
            <v>652</v>
          </cell>
          <cell r="F1404">
            <v>590</v>
          </cell>
          <cell r="G1404">
            <v>678.08</v>
          </cell>
          <cell r="H1404"/>
          <cell r="I1404">
            <v>708</v>
          </cell>
        </row>
        <row r="1405">
          <cell r="A1405">
            <v>25100106</v>
          </cell>
          <cell r="B1405" t="str">
            <v>Комплексная обработка (дератизация, дезинсекция мух, дезинсекция бытовых насекомых) от 40 до 50 кв.м. (за 1 кв.м.)</v>
          </cell>
          <cell r="C1405" t="str">
            <v>кв.м.</v>
          </cell>
          <cell r="D1405">
            <v>14.450000000000001</v>
          </cell>
          <cell r="E1405">
            <v>17.34</v>
          </cell>
          <cell r="F1405">
            <v>14.5</v>
          </cell>
          <cell r="G1405">
            <v>18.0336</v>
          </cell>
          <cell r="H1405"/>
          <cell r="I1405">
            <v>17.399999999999999</v>
          </cell>
        </row>
        <row r="1406">
          <cell r="A1406" t="str">
            <v>Дезинфекция</v>
          </cell>
          <cell r="B1406"/>
          <cell r="C1406"/>
          <cell r="D1406"/>
          <cell r="E1406"/>
          <cell r="F1406"/>
          <cell r="G1406"/>
          <cell r="H1406"/>
          <cell r="I1406"/>
        </row>
        <row r="1407">
          <cell r="A1407">
            <v>25100057</v>
          </cell>
          <cell r="B1407" t="str">
            <v>Дезинфекция холодильных камер</v>
          </cell>
          <cell r="C1407" t="str">
            <v>шт.</v>
          </cell>
          <cell r="D1407">
            <v>1.7000000000000002</v>
          </cell>
          <cell r="E1407">
            <v>2.04</v>
          </cell>
          <cell r="F1407">
            <v>1.7</v>
          </cell>
          <cell r="G1407">
            <v>2.1215999999999999</v>
          </cell>
          <cell r="H1407"/>
          <cell r="I1407">
            <v>2.04</v>
          </cell>
        </row>
        <row r="1408">
          <cell r="A1408">
            <v>25110043</v>
          </cell>
          <cell r="B1408" t="str">
            <v>Дезинфекция помещений, овощехранилищ, холодильных камер по договорам (за 1 кв.м)</v>
          </cell>
          <cell r="C1408" t="str">
            <v>кв.м.</v>
          </cell>
          <cell r="D1408">
            <v>6.666666666666667</v>
          </cell>
          <cell r="E1408">
            <v>8</v>
          </cell>
          <cell r="F1408">
            <v>6.7</v>
          </cell>
          <cell r="G1408">
            <v>8.32</v>
          </cell>
          <cell r="H1408"/>
          <cell r="I1408">
            <v>8.0399999999999991</v>
          </cell>
        </row>
        <row r="1409">
          <cell r="A1409">
            <v>25100027</v>
          </cell>
          <cell r="B1409" t="str">
            <v>Дезинфекция емкостей, помещений, овощехранилищ до 25 кв.м.  (за 1 объект)</v>
          </cell>
          <cell r="C1409" t="str">
            <v>кв.м.</v>
          </cell>
          <cell r="D1409">
            <v>750</v>
          </cell>
          <cell r="E1409">
            <v>900</v>
          </cell>
          <cell r="F1409">
            <v>750</v>
          </cell>
          <cell r="G1409">
            <v>936</v>
          </cell>
          <cell r="H1409"/>
          <cell r="I1409">
            <v>900</v>
          </cell>
        </row>
        <row r="1410">
          <cell r="A1410">
            <v>25100164</v>
          </cell>
          <cell r="B1410" t="str">
            <v>Заключительная дезинфекция пассажирского автобуса до 40 посадочных мест дезинфицирующими препаратами</v>
          </cell>
          <cell r="C1410" t="str">
            <v>Транспортная единица</v>
          </cell>
          <cell r="D1410">
            <v>3982</v>
          </cell>
          <cell r="E1410">
            <v>4478.3999999999996</v>
          </cell>
          <cell r="F1410">
            <v>4800</v>
          </cell>
          <cell r="G1410">
            <v>4657.5360000000001</v>
          </cell>
          <cell r="H1410"/>
          <cell r="I1410">
            <v>5760</v>
          </cell>
        </row>
        <row r="1411">
          <cell r="A1411">
            <v>25100128</v>
          </cell>
          <cell r="B1411" t="str">
            <v>Дезинфекция вагона</v>
          </cell>
          <cell r="C1411" t="str">
            <v>вагон</v>
          </cell>
          <cell r="D1411"/>
          <cell r="E1411">
            <v>0</v>
          </cell>
          <cell r="F1411">
            <v>1875</v>
          </cell>
          <cell r="G1411"/>
          <cell r="H1411"/>
          <cell r="I1411">
            <v>2250</v>
          </cell>
        </row>
        <row r="1412">
          <cell r="A1412" t="str">
            <v>Профдезинфекционные работы</v>
          </cell>
          <cell r="B1412"/>
          <cell r="C1412"/>
          <cell r="D1412"/>
          <cell r="E1412"/>
          <cell r="F1412"/>
          <cell r="G1412"/>
          <cell r="H1412"/>
          <cell r="I1412"/>
        </row>
        <row r="1413">
          <cell r="A1413" t="str">
            <v xml:space="preserve">Разовые заявки </v>
          </cell>
          <cell r="B1413"/>
          <cell r="C1413"/>
          <cell r="D1413"/>
          <cell r="E1413"/>
          <cell r="F1413"/>
          <cell r="G1413"/>
          <cell r="H1413"/>
          <cell r="I1413"/>
        </row>
        <row r="1414">
          <cell r="A1414">
            <v>25110018</v>
          </cell>
          <cell r="B1414" t="str">
            <v>Дератизация свыше101 кв.м. (за 1 кв.м)</v>
          </cell>
          <cell r="C1414" t="str">
            <v>кв.м.</v>
          </cell>
          <cell r="D1414">
            <v>6.8000000000000007</v>
          </cell>
          <cell r="E1414">
            <v>8.16</v>
          </cell>
          <cell r="F1414">
            <v>6.8</v>
          </cell>
          <cell r="G1414">
            <v>8.4863999999999997</v>
          </cell>
          <cell r="H1414"/>
          <cell r="I1414">
            <v>8.16</v>
          </cell>
        </row>
        <row r="1415">
          <cell r="A1415">
            <v>25110017</v>
          </cell>
          <cell r="B1415" t="str">
            <v>Дератизация до 100 кв.м. (за 1 кв.м)</v>
          </cell>
          <cell r="C1415" t="str">
            <v>кв.м.</v>
          </cell>
          <cell r="D1415">
            <v>8.85</v>
          </cell>
          <cell r="E1415">
            <v>10.62</v>
          </cell>
          <cell r="F1415">
            <v>8.9</v>
          </cell>
          <cell r="G1415">
            <v>11.0448</v>
          </cell>
          <cell r="H1415"/>
          <cell r="I1415">
            <v>10.68</v>
          </cell>
        </row>
        <row r="1416">
          <cell r="A1416">
            <v>25110020</v>
          </cell>
          <cell r="B1416" t="str">
            <v>Дезинсекция свыше 101 кв.м.(за 1 кв.м)</v>
          </cell>
          <cell r="C1416" t="str">
            <v>кв.м.</v>
          </cell>
          <cell r="D1416">
            <v>11.9</v>
          </cell>
          <cell r="E1416">
            <v>14.28</v>
          </cell>
          <cell r="F1416">
            <v>11.9</v>
          </cell>
          <cell r="G1416">
            <v>14.8512</v>
          </cell>
          <cell r="H1416"/>
          <cell r="I1416">
            <v>14.28</v>
          </cell>
        </row>
        <row r="1417">
          <cell r="A1417">
            <v>25110022</v>
          </cell>
          <cell r="B1417" t="str">
            <v>Дезинсекция мух свыше 101 кв.м. (за 1 кв.м)</v>
          </cell>
          <cell r="C1417" t="str">
            <v>кв.м.</v>
          </cell>
          <cell r="D1417">
            <v>12.583333333333334</v>
          </cell>
          <cell r="E1417">
            <v>15.1</v>
          </cell>
          <cell r="F1417">
            <v>12.6</v>
          </cell>
          <cell r="G1417">
            <v>15.704000000000001</v>
          </cell>
          <cell r="H1417"/>
          <cell r="I1417">
            <v>15.12</v>
          </cell>
        </row>
        <row r="1418">
          <cell r="A1418">
            <v>25110021</v>
          </cell>
          <cell r="B1418" t="str">
            <v>Дезинсекция мух до 100 кв.м. (за 1 кв.м)</v>
          </cell>
          <cell r="C1418" t="str">
            <v>кв.м.</v>
          </cell>
          <cell r="D1418">
            <v>14.966666666666669</v>
          </cell>
          <cell r="E1418">
            <v>17.96</v>
          </cell>
          <cell r="F1418">
            <v>15</v>
          </cell>
          <cell r="G1418">
            <v>18.6784</v>
          </cell>
          <cell r="H1418"/>
          <cell r="I1418">
            <v>18</v>
          </cell>
        </row>
        <row r="1419">
          <cell r="A1419">
            <v>25110019</v>
          </cell>
          <cell r="B1419" t="str">
            <v>Дезинсекция до 100 кв.м. (за 1 кв.м)</v>
          </cell>
          <cell r="C1419" t="str">
            <v>кв.м.</v>
          </cell>
          <cell r="D1419">
            <v>19.716666666666669</v>
          </cell>
          <cell r="E1419">
            <v>23.66</v>
          </cell>
          <cell r="F1419">
            <v>19.8</v>
          </cell>
          <cell r="G1419">
            <v>24.606400000000001</v>
          </cell>
          <cell r="H1419"/>
          <cell r="I1419">
            <v>23.76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3"/>
      <sheetName val="Лист2"/>
    </sheetNames>
    <sheetDataSet>
      <sheetData sheetId="0"/>
      <sheetData sheetId="1">
        <row r="1">
          <cell r="A1" t="str">
            <v xml:space="preserve">Приложение </v>
          </cell>
          <cell r="B1"/>
          <cell r="C1"/>
          <cell r="D1"/>
        </row>
        <row r="2">
          <cell r="A2" t="str">
            <v>к приказу №    от "    " августа  2022 г.</v>
          </cell>
          <cell r="B2"/>
          <cell r="C2"/>
          <cell r="D2"/>
        </row>
        <row r="3">
          <cell r="A3" t="str">
            <v>УТВЕРЖДАЮ</v>
          </cell>
          <cell r="B3"/>
          <cell r="C3"/>
          <cell r="D3"/>
        </row>
        <row r="4">
          <cell r="A4" t="str">
            <v>Главный врач ФБУЗ</v>
          </cell>
          <cell r="B4"/>
          <cell r="C4"/>
          <cell r="D4"/>
        </row>
        <row r="5">
          <cell r="A5" t="str">
            <v>"Центр гигиены и эпидемиологии</v>
          </cell>
          <cell r="B5"/>
          <cell r="C5"/>
          <cell r="D5"/>
        </row>
        <row r="6">
          <cell r="A6" t="str">
            <v>в Алтайском крае"</v>
          </cell>
          <cell r="B6"/>
          <cell r="C6"/>
          <cell r="D6"/>
        </row>
        <row r="7">
          <cell r="A7" t="str">
            <v>__________________Д.И. Панченко</v>
          </cell>
          <cell r="B7"/>
          <cell r="C7"/>
          <cell r="D7"/>
        </row>
        <row r="8">
          <cell r="A8" t="str">
            <v xml:space="preserve"> Прейскурант </v>
          </cell>
          <cell r="B8"/>
          <cell r="C8"/>
          <cell r="D8"/>
          <cell r="E8"/>
          <cell r="F8"/>
        </row>
        <row r="9">
          <cell r="A9" t="str">
            <v xml:space="preserve"> на платные услуги (работы) ФБУЗ "Центр гигиены и эпидемиологии в Алтайском крае"  с  01.01.2025г.                                                                                          </v>
          </cell>
          <cell r="B9"/>
          <cell r="C9"/>
          <cell r="D9"/>
          <cell r="E9"/>
          <cell r="F9"/>
        </row>
        <row r="10">
          <cell r="A10" t="str">
            <v>Код</v>
          </cell>
          <cell r="B10" t="str">
            <v>Наименование работ, услуг</v>
          </cell>
          <cell r="C10" t="str">
            <v>Ед. изм.</v>
          </cell>
          <cell r="D10" t="str">
            <v>Цена без учета НДС, руб. 2025 год</v>
          </cell>
          <cell r="E10" t="str">
            <v>Цена с учетом НДС, руб. 2025 год</v>
          </cell>
          <cell r="F10" t="str">
            <v>Метод исследования</v>
          </cell>
        </row>
        <row r="11">
          <cell r="A11"/>
          <cell r="B11"/>
          <cell r="C11"/>
          <cell r="D11"/>
          <cell r="E11"/>
          <cell r="F11"/>
        </row>
        <row r="12">
          <cell r="A12" t="str">
            <v>Лаборатория особо опасных бактериальных и вирусных инфекций</v>
          </cell>
          <cell r="B12"/>
          <cell r="C12"/>
          <cell r="D12"/>
          <cell r="E12"/>
          <cell r="F12"/>
        </row>
        <row r="13">
          <cell r="A13" t="str">
            <v>Метод ИФА</v>
          </cell>
          <cell r="B13"/>
          <cell r="C13"/>
          <cell r="D13"/>
          <cell r="E13"/>
          <cell r="F13"/>
        </row>
        <row r="14">
          <cell r="A14">
            <v>10000646</v>
          </cell>
          <cell r="B14" t="str">
            <v>Определение антител (Lg G) к хантавирусам (ИФА) в сыворотке (плазме) крови человека</v>
          </cell>
          <cell r="C14" t="str">
            <v>усл. ед.</v>
          </cell>
          <cell r="D14">
            <v>942.5</v>
          </cell>
          <cell r="E14">
            <v>1131</v>
          </cell>
          <cell r="F14" t="str">
            <v>иммуноферментный анализ</v>
          </cell>
        </row>
        <row r="15">
          <cell r="A15">
            <v>10000800</v>
          </cell>
          <cell r="B15" t="str">
            <v>Исследование на боррелиоз методом ИФА (lgM, lgG) один вид иммуноглобулина</v>
          </cell>
          <cell r="C15" t="str">
            <v>усл. ед.</v>
          </cell>
          <cell r="D15">
            <v>815</v>
          </cell>
          <cell r="E15">
            <v>978</v>
          </cell>
          <cell r="F15" t="str">
            <v>иммуноферментный анализ</v>
          </cell>
        </row>
        <row r="16">
          <cell r="A16">
            <v>10000167</v>
          </cell>
          <cell r="B16" t="str">
            <v>Исследование на краснуху методом ИФА (lgG) один вид иммуноглобулина</v>
          </cell>
          <cell r="C16" t="str">
            <v>усл. ед.</v>
          </cell>
          <cell r="D16">
            <v>815</v>
          </cell>
          <cell r="E16">
            <v>978</v>
          </cell>
          <cell r="F16" t="str">
            <v>иммуноферментный анализ</v>
          </cell>
        </row>
        <row r="17">
          <cell r="A17">
            <v>10001304</v>
          </cell>
          <cell r="B17" t="str">
            <v>Определение HBS - антигена (в случае положительного результата выполняется дополнительно подтверждающий тест</v>
          </cell>
          <cell r="C17" t="str">
            <v>усл. ед.</v>
          </cell>
          <cell r="D17">
            <v>620</v>
          </cell>
          <cell r="E17">
            <v>744</v>
          </cell>
          <cell r="F17" t="str">
            <v>иммуноферментный анализ</v>
          </cell>
        </row>
        <row r="18">
          <cell r="A18">
            <v>10000804</v>
          </cell>
          <cell r="B18" t="str">
            <v>Определение антител к вирусам гепатита А (ИФА) (lgM) один вид иммуноглобулина</v>
          </cell>
          <cell r="C18" t="str">
            <v>усл. ед.</v>
          </cell>
          <cell r="D18">
            <v>682.5</v>
          </cell>
          <cell r="E18">
            <v>819</v>
          </cell>
          <cell r="F18" t="str">
            <v>иммуноферментный анализ</v>
          </cell>
        </row>
        <row r="19">
          <cell r="A19">
            <v>10001306</v>
          </cell>
          <cell r="B19" t="str">
            <v>Определение антител к вирусу гепатита С (в случае положительного результата выполняется дополнительно подтверждающий тест)</v>
          </cell>
          <cell r="C19" t="str">
            <v>усл. ед.</v>
          </cell>
          <cell r="D19">
            <v>600</v>
          </cell>
          <cell r="E19">
            <v>720</v>
          </cell>
          <cell r="F19" t="str">
            <v>иммуноферментный анализ</v>
          </cell>
        </row>
        <row r="20">
          <cell r="A20">
            <v>10000806</v>
          </cell>
          <cell r="B20" t="str">
            <v>Определение в кале вируса гепатита А (антиген) в ИФА.</v>
          </cell>
          <cell r="C20" t="str">
            <v>усл. ед.</v>
          </cell>
          <cell r="D20">
            <v>735</v>
          </cell>
          <cell r="E20">
            <v>882</v>
          </cell>
          <cell r="F20" t="str">
            <v>иммуноферментный анализ</v>
          </cell>
        </row>
        <row r="21">
          <cell r="A21">
            <v>10000807</v>
          </cell>
          <cell r="B21" t="str">
            <v>Определение в кале антигена  ротавирусов методом ИФА.</v>
          </cell>
          <cell r="C21" t="str">
            <v>усл. ед.</v>
          </cell>
          <cell r="D21">
            <v>637.5</v>
          </cell>
          <cell r="E21">
            <v>765</v>
          </cell>
          <cell r="F21" t="str">
            <v>иммуноферментный анализ</v>
          </cell>
        </row>
        <row r="22">
          <cell r="A22">
            <v>10000150</v>
          </cell>
          <cell r="B22" t="str">
            <v>Определение антител класса G к кори в сыворотке</v>
          </cell>
          <cell r="C22" t="str">
            <v>усл. ед.</v>
          </cell>
          <cell r="D22">
            <v>532.5</v>
          </cell>
          <cell r="E22">
            <v>639</v>
          </cell>
          <cell r="F22" t="str">
            <v>иммуноферментный анализ</v>
          </cell>
        </row>
        <row r="23">
          <cell r="A23">
            <v>10000831</v>
          </cell>
          <cell r="B23" t="str">
            <v>Определение антител к вирусу клещевого энцефалита в одной сыворотке (плазме) крови человека</v>
          </cell>
          <cell r="C23" t="str">
            <v>усл. ед.</v>
          </cell>
          <cell r="D23">
            <v>992.5</v>
          </cell>
          <cell r="E23">
            <v>1191</v>
          </cell>
          <cell r="F23" t="str">
            <v>иммуноферментный анализ</v>
          </cell>
        </row>
        <row r="24">
          <cell r="A24">
            <v>10000816</v>
          </cell>
          <cell r="B24" t="str">
            <v>Определение антигена клещевого энцефалита в клещах</v>
          </cell>
          <cell r="C24" t="str">
            <v>усл. ед.</v>
          </cell>
          <cell r="D24">
            <v>757.5</v>
          </cell>
          <cell r="E24">
            <v>909</v>
          </cell>
          <cell r="F24" t="str">
            <v>иммуноферментный анализ</v>
          </cell>
        </row>
        <row r="25">
          <cell r="A25">
            <v>10000817</v>
          </cell>
          <cell r="B25" t="str">
            <v>Определение антител  на паротит (lgM, lgG) один вид иммуноглобулина</v>
          </cell>
          <cell r="C25" t="str">
            <v>усл. ед.</v>
          </cell>
          <cell r="D25">
            <v>735</v>
          </cell>
          <cell r="E25">
            <v>882</v>
          </cell>
          <cell r="F25" t="str">
            <v>иммуноферментный анализ</v>
          </cell>
        </row>
        <row r="26">
          <cell r="A26">
            <v>10000992</v>
          </cell>
          <cell r="B26" t="str">
            <v>Исследование воды на ротавирус методом ИФА с использованием макропористого стекла.</v>
          </cell>
          <cell r="C26" t="str">
            <v>усл. ед.</v>
          </cell>
          <cell r="D26">
            <v>1250</v>
          </cell>
          <cell r="E26">
            <v>1500</v>
          </cell>
          <cell r="F26" t="str">
            <v>иммуноферментный анализ</v>
          </cell>
        </row>
        <row r="27">
          <cell r="A27">
            <v>10000994</v>
          </cell>
          <cell r="B27" t="str">
            <v>Исследование воды на антиген  к вирусу гепатита А в ИФА с использованием микропористого стекла</v>
          </cell>
          <cell r="C27" t="str">
            <v>усл. ед.</v>
          </cell>
          <cell r="D27">
            <v>735</v>
          </cell>
          <cell r="E27">
            <v>882</v>
          </cell>
          <cell r="F27" t="str">
            <v>иммуноферментный анализ</v>
          </cell>
        </row>
        <row r="28">
          <cell r="A28">
            <v>10001312</v>
          </cell>
          <cell r="B28" t="str">
            <v>Определение антител к вирусу Западного Нила</v>
          </cell>
          <cell r="C28" t="str">
            <v>усл. ед.</v>
          </cell>
          <cell r="D28">
            <v>1200</v>
          </cell>
          <cell r="E28">
            <v>1440</v>
          </cell>
          <cell r="F28" t="str">
            <v>иммуноферментный анализ</v>
          </cell>
        </row>
        <row r="29">
          <cell r="A29">
            <v>10001301</v>
          </cell>
          <cell r="B29" t="str">
            <v>Диагностика антител к цитамегаловирусу методом ИФА (lgM) один вид иммуноглобулина</v>
          </cell>
          <cell r="C29" t="str">
            <v>усл. ед.</v>
          </cell>
          <cell r="D29">
            <v>710</v>
          </cell>
          <cell r="E29">
            <v>852</v>
          </cell>
          <cell r="F29" t="str">
            <v>иммуноферментный анализ</v>
          </cell>
        </row>
        <row r="30">
          <cell r="A30">
            <v>10001302</v>
          </cell>
          <cell r="B30" t="str">
            <v>Диагностика антител к вирусу простого герпеса 1 и 2 типов методом ИФА (lgM) один вид иммуноглобулина</v>
          </cell>
          <cell r="C30" t="str">
            <v>усл. ед.</v>
          </cell>
          <cell r="D30">
            <v>662.5</v>
          </cell>
          <cell r="E30">
            <v>795</v>
          </cell>
          <cell r="F30" t="str">
            <v>иммуноферментный анализ</v>
          </cell>
        </row>
        <row r="31">
          <cell r="A31">
            <v>10001309</v>
          </cell>
          <cell r="B31" t="str">
            <v>Диагностика антител к вирусу Эпштейна-Барр методом ИФА (lgM) один вид иммуноглобулина</v>
          </cell>
          <cell r="C31" t="str">
            <v>усл. ед.</v>
          </cell>
          <cell r="D31">
            <v>662.5</v>
          </cell>
          <cell r="E31">
            <v>795</v>
          </cell>
          <cell r="F31" t="str">
            <v>иммуноферментный анализ</v>
          </cell>
        </row>
        <row r="32">
          <cell r="A32">
            <v>10000151</v>
          </cell>
          <cell r="B32" t="str">
            <v>Определение антител к SARS-CoV-2 в одной сыворотке методом ИФА (Lg G)</v>
          </cell>
          <cell r="C32" t="str">
            <v>усл. ед.</v>
          </cell>
          <cell r="D32">
            <v>945</v>
          </cell>
          <cell r="E32">
            <v>1134</v>
          </cell>
          <cell r="F32" t="str">
            <v>иммуноферментный анализ</v>
          </cell>
        </row>
        <row r="33">
          <cell r="A33">
            <v>10000152</v>
          </cell>
          <cell r="B33" t="str">
            <v>Определение антител к SARS-CoV-2 в одной сыворотке методом ИФА (Lg M)</v>
          </cell>
          <cell r="C33" t="str">
            <v>усл. ед.</v>
          </cell>
          <cell r="D33">
            <v>945</v>
          </cell>
          <cell r="E33">
            <v>1134</v>
          </cell>
          <cell r="F33" t="str">
            <v>иммуноферментный анализ</v>
          </cell>
        </row>
        <row r="34">
          <cell r="A34">
            <v>10000154</v>
          </cell>
          <cell r="B34" t="str">
            <v>Определение антител к SARS-CoV-2 в одной сыворотке методом ИФА (Lg M, Lg G)</v>
          </cell>
          <cell r="C34" t="str">
            <v>усл. ед.</v>
          </cell>
          <cell r="D34">
            <v>1465</v>
          </cell>
          <cell r="E34">
            <v>1758</v>
          </cell>
          <cell r="F34" t="str">
            <v>иммуноферментный анализ</v>
          </cell>
        </row>
        <row r="35">
          <cell r="A35">
            <v>20000795</v>
          </cell>
          <cell r="B35" t="str">
            <v>Иммуноферментный анализ (ИФА) - определение антигена коксиелл Бернета (Ку-лихорадка) во внешней среде (органы грызунов, сено, солома, шерсть, клещи)</v>
          </cell>
          <cell r="C35" t="str">
            <v>усл. ед.</v>
          </cell>
          <cell r="D35">
            <v>815</v>
          </cell>
          <cell r="E35">
            <v>978</v>
          </cell>
          <cell r="F35" t="str">
            <v>иммуноферментный анализ</v>
          </cell>
        </row>
        <row r="36">
          <cell r="A36">
            <v>20000798</v>
          </cell>
          <cell r="B36" t="str">
            <v>ИФА качественное определение антител к лихорадке - Ку в материале от людей и из объектов внешней среды</v>
          </cell>
          <cell r="C36" t="str">
            <v>усл. ед.</v>
          </cell>
          <cell r="D36">
            <v>850</v>
          </cell>
          <cell r="E36">
            <v>1020</v>
          </cell>
          <cell r="F36" t="str">
            <v>иммуноферментный анализ</v>
          </cell>
        </row>
        <row r="37">
          <cell r="A37">
            <v>20000803</v>
          </cell>
          <cell r="B37" t="str">
            <v>Иммуноферментный анализ (ИФА) - определение антител класса G к токсину Листериолизин О (полуколич. метод) в материале от мелких млекопитающих</v>
          </cell>
          <cell r="C37" t="str">
            <v>усл. ед.</v>
          </cell>
          <cell r="D37">
            <v>525</v>
          </cell>
          <cell r="E37">
            <v>630</v>
          </cell>
          <cell r="F37" t="str">
            <v>иммуноферментный анализ</v>
          </cell>
        </row>
        <row r="38">
          <cell r="A38">
            <v>20000804</v>
          </cell>
          <cell r="B38" t="str">
            <v>Иммуноферментный анализ (ИФА) - определение антител класса G к патогенным лептоспирам в материале от мелких млекопитающих</v>
          </cell>
          <cell r="C38" t="str">
            <v>усл. ед.</v>
          </cell>
          <cell r="D38">
            <v>575</v>
          </cell>
          <cell r="E38">
            <v>690</v>
          </cell>
          <cell r="F38" t="str">
            <v>иммуноферментный анализ</v>
          </cell>
        </row>
        <row r="39">
          <cell r="A39">
            <v>20000805</v>
          </cell>
          <cell r="B39" t="str">
            <v>Иммуноферментный анализ (ИФА) - определение антител класса М к иерсиниям (полуколич. метод)</v>
          </cell>
          <cell r="C39" t="str">
            <v>усл. ед.</v>
          </cell>
          <cell r="D39">
            <v>510</v>
          </cell>
          <cell r="E39">
            <v>612</v>
          </cell>
          <cell r="F39" t="str">
            <v>иммуноферментный анализ</v>
          </cell>
        </row>
        <row r="40">
          <cell r="A40">
            <v>20000806</v>
          </cell>
          <cell r="B40" t="str">
            <v>Иммуноферментный анализ (ИФА) - определение антител класса G к патогенным иерсиниям (полуколич. метод)</v>
          </cell>
          <cell r="C40" t="str">
            <v>усл. ед.</v>
          </cell>
          <cell r="D40">
            <v>510</v>
          </cell>
          <cell r="E40">
            <v>612</v>
          </cell>
          <cell r="F40" t="str">
            <v>иммуноферментный анализ</v>
          </cell>
        </row>
        <row r="41">
          <cell r="A41">
            <v>20000807</v>
          </cell>
          <cell r="B41" t="str">
            <v>Иммуноферментный анализ (ИФА) - определение антител класса G к суммарному антигену бруцелл.</v>
          </cell>
          <cell r="C41" t="str">
            <v>усл. ед.</v>
          </cell>
          <cell r="D41">
            <v>550</v>
          </cell>
          <cell r="E41">
            <v>660</v>
          </cell>
          <cell r="F41" t="str">
            <v>иммуноферментный анализ</v>
          </cell>
        </row>
        <row r="42">
          <cell r="A42">
            <v>20000808</v>
          </cell>
          <cell r="B42" t="str">
            <v>Определение антител класса А к хламидии трахоматис методом ИФА</v>
          </cell>
          <cell r="C42" t="str">
            <v>усл. ед.</v>
          </cell>
          <cell r="D42">
            <v>510</v>
          </cell>
          <cell r="E42">
            <v>612</v>
          </cell>
          <cell r="F42" t="str">
            <v>иммуноферментный анализ</v>
          </cell>
        </row>
        <row r="43">
          <cell r="A43">
            <v>20000809</v>
          </cell>
          <cell r="B43" t="str">
            <v>Определение антител класса М к хламидии трахоматис методом ИФА</v>
          </cell>
          <cell r="C43" t="str">
            <v>усл. ед.</v>
          </cell>
          <cell r="D43">
            <v>510</v>
          </cell>
          <cell r="E43">
            <v>612</v>
          </cell>
          <cell r="F43" t="str">
            <v>иммуноферментный анализ</v>
          </cell>
        </row>
        <row r="44">
          <cell r="A44">
            <v>20000810</v>
          </cell>
          <cell r="B44" t="str">
            <v>Определение антител класса G к хламидии трахоматис методом ИФА</v>
          </cell>
          <cell r="C44" t="str">
            <v>усл. ед.</v>
          </cell>
          <cell r="D44">
            <v>510</v>
          </cell>
          <cell r="E44">
            <v>612</v>
          </cell>
          <cell r="F44" t="str">
            <v>иммуноферментный анализ</v>
          </cell>
        </row>
        <row r="45">
          <cell r="A45">
            <v>20000813</v>
          </cell>
          <cell r="B45" t="str">
            <v>Определение антител класса М к суммарному антигену бруцелл методом ИФА</v>
          </cell>
          <cell r="C45" t="str">
            <v>усл. ед.</v>
          </cell>
          <cell r="D45">
            <v>600</v>
          </cell>
          <cell r="E45">
            <v>720</v>
          </cell>
          <cell r="F45" t="str">
            <v>иммуноферментный анализ</v>
          </cell>
        </row>
        <row r="46">
          <cell r="A46">
            <v>20000814</v>
          </cell>
          <cell r="B46" t="str">
            <v>Определение антител класса А к суммарному антигену бруцелл методом ИФА</v>
          </cell>
          <cell r="C46" t="str">
            <v>усл. ед.</v>
          </cell>
          <cell r="D46">
            <v>600</v>
          </cell>
          <cell r="E46">
            <v>720</v>
          </cell>
          <cell r="F46" t="str">
            <v>иммуноферментный анализ</v>
          </cell>
        </row>
        <row r="47">
          <cell r="A47">
            <v>20000952</v>
          </cell>
          <cell r="B47" t="str">
            <v>Определение антител класса А к патогенным иерсиниям методом ИФА (полуколич. метод)</v>
          </cell>
          <cell r="C47" t="str">
            <v>усл. ед.</v>
          </cell>
          <cell r="D47">
            <v>540</v>
          </cell>
          <cell r="E47">
            <v>648</v>
          </cell>
          <cell r="F47" t="str">
            <v>иммуноферментный анализ</v>
          </cell>
        </row>
        <row r="48">
          <cell r="A48">
            <v>20000953</v>
          </cell>
          <cell r="B48" t="str">
            <v>Определение антител класса G  к хламидиям пневмонии методом ИФА</v>
          </cell>
          <cell r="C48" t="str">
            <v>усл. ед.</v>
          </cell>
          <cell r="D48">
            <v>722.5</v>
          </cell>
          <cell r="E48">
            <v>867</v>
          </cell>
          <cell r="F48" t="str">
            <v>иммуноферментный анализ</v>
          </cell>
        </row>
        <row r="49">
          <cell r="A49">
            <v>20000954</v>
          </cell>
          <cell r="B49" t="str">
            <v>Определение антител класса А к хламидии пневмонии</v>
          </cell>
          <cell r="C49" t="str">
            <v>усл. ед.</v>
          </cell>
          <cell r="D49">
            <v>722.5</v>
          </cell>
          <cell r="E49">
            <v>867</v>
          </cell>
          <cell r="F49" t="str">
            <v>иммуноферментный анализ</v>
          </cell>
        </row>
        <row r="50">
          <cell r="A50">
            <v>20000955</v>
          </cell>
          <cell r="B50" t="str">
            <v>Определение антител класса М к хламидии пневмонии</v>
          </cell>
          <cell r="C50" t="str">
            <v>усл. ед.</v>
          </cell>
          <cell r="D50">
            <v>722.5</v>
          </cell>
          <cell r="E50">
            <v>867</v>
          </cell>
          <cell r="F50" t="str">
            <v>иммуноферментный анализ</v>
          </cell>
        </row>
        <row r="51">
          <cell r="A51">
            <v>20000172</v>
          </cell>
          <cell r="B51" t="str">
            <v>ИФА на суммарные антитела к бруцеллезу</v>
          </cell>
          <cell r="C51" t="str">
            <v>усл. ед.</v>
          </cell>
          <cell r="D51">
            <v>602.5</v>
          </cell>
          <cell r="E51">
            <v>723</v>
          </cell>
          <cell r="F51" t="str">
            <v>иммуноферментный анализ</v>
          </cell>
        </row>
        <row r="52">
          <cell r="A52" t="str">
            <v>Серологический метод</v>
          </cell>
          <cell r="B52"/>
          <cell r="C52"/>
          <cell r="D52"/>
          <cell r="E52"/>
          <cell r="F52"/>
        </row>
        <row r="53">
          <cell r="A53">
            <v>10000801</v>
          </cell>
          <cell r="B53" t="str">
            <v>Определение антител к гриппу в парных сыворотках с 4 антигенами (РТГА).</v>
          </cell>
          <cell r="C53" t="str">
            <v>усл. ед.</v>
          </cell>
          <cell r="D53">
            <v>1287.5</v>
          </cell>
          <cell r="E53">
            <v>1545</v>
          </cell>
          <cell r="F53" t="str">
            <v>серологический</v>
          </cell>
        </row>
        <row r="54">
          <cell r="A54">
            <v>10000823</v>
          </cell>
          <cell r="B54" t="str">
            <v>Исследования на птичий грипп  от людей в РТГА.</v>
          </cell>
          <cell r="C54" t="str">
            <v>усл. ед.</v>
          </cell>
          <cell r="D54">
            <v>712.5</v>
          </cell>
          <cell r="E54">
            <v>855</v>
          </cell>
          <cell r="F54" t="str">
            <v>серологический</v>
          </cell>
        </row>
        <row r="55">
          <cell r="A55">
            <v>20000765</v>
          </cell>
          <cell r="B55" t="str">
            <v>Исследования на псевдотуберкулез серологические от людей и грызунов (РНГА)</v>
          </cell>
          <cell r="C55" t="str">
            <v>усл. ед.</v>
          </cell>
          <cell r="D55">
            <v>637.5</v>
          </cell>
          <cell r="E55">
            <v>765</v>
          </cell>
          <cell r="F55" t="str">
            <v>серологический</v>
          </cell>
        </row>
        <row r="56">
          <cell r="A56">
            <v>20000767</v>
          </cell>
          <cell r="B56" t="str">
            <v>Исследования на иерсиниоз серологическим методом от людей и грызунов  (РНГА) с диагностикумом О3</v>
          </cell>
          <cell r="C56" t="str">
            <v>усл. ед.</v>
          </cell>
          <cell r="D56">
            <v>637.5</v>
          </cell>
          <cell r="E56">
            <v>765</v>
          </cell>
          <cell r="F56" t="str">
            <v>серологический</v>
          </cell>
        </row>
        <row r="57">
          <cell r="A57">
            <v>20000071</v>
          </cell>
          <cell r="B57" t="str">
            <v>Исследования на иерсиниоз серологическим методом от людей и грызунов  (РНГА) с диагностикумом О9</v>
          </cell>
          <cell r="C57" t="str">
            <v>усл. ед.</v>
          </cell>
          <cell r="D57">
            <v>637.5</v>
          </cell>
          <cell r="E57">
            <v>765</v>
          </cell>
          <cell r="F57" t="str">
            <v>серологический</v>
          </cell>
        </row>
        <row r="58">
          <cell r="A58">
            <v>20000769</v>
          </cell>
          <cell r="B58" t="str">
            <v>Исследования на сыпной тиф методом РНГА  от людей</v>
          </cell>
          <cell r="C58" t="str">
            <v>усл. ед.</v>
          </cell>
          <cell r="D58">
            <v>855</v>
          </cell>
          <cell r="E58">
            <v>1026</v>
          </cell>
          <cell r="F58" t="str">
            <v>серологический</v>
          </cell>
        </row>
        <row r="59">
          <cell r="A59">
            <v>20000780</v>
          </cell>
          <cell r="B59" t="str">
            <v>Исследования на бруцеллез реакцией Хеддлсона  от людей</v>
          </cell>
          <cell r="C59" t="str">
            <v>усл. ед.</v>
          </cell>
          <cell r="D59">
            <v>412.5</v>
          </cell>
          <cell r="E59">
            <v>495</v>
          </cell>
          <cell r="F59" t="str">
            <v>серологический</v>
          </cell>
        </row>
        <row r="60">
          <cell r="A60">
            <v>20000781</v>
          </cell>
          <cell r="B60" t="str">
            <v>Исследования на бруцеллез методом Райта от людей</v>
          </cell>
          <cell r="C60" t="str">
            <v>усл. ед.</v>
          </cell>
          <cell r="D60">
            <v>545</v>
          </cell>
          <cell r="E60">
            <v>654</v>
          </cell>
          <cell r="F60" t="str">
            <v>серологический</v>
          </cell>
        </row>
        <row r="61">
          <cell r="A61">
            <v>20000792</v>
          </cell>
          <cell r="B61" t="str">
            <v>Исследования на туляремию методом РА от людей</v>
          </cell>
          <cell r="C61" t="str">
            <v>усл. ед.</v>
          </cell>
          <cell r="D61">
            <v>682.5</v>
          </cell>
          <cell r="E61">
            <v>819</v>
          </cell>
          <cell r="F61" t="str">
            <v>серологический</v>
          </cell>
        </row>
        <row r="62">
          <cell r="A62">
            <v>20000793</v>
          </cell>
          <cell r="B62" t="str">
            <v>Исследования на туляремию методом РНГА  от людей, грызунов</v>
          </cell>
          <cell r="C62" t="str">
            <v>усл. ед.</v>
          </cell>
          <cell r="D62">
            <v>757.5</v>
          </cell>
          <cell r="E62">
            <v>909</v>
          </cell>
          <cell r="F62" t="str">
            <v>серологический</v>
          </cell>
        </row>
        <row r="63">
          <cell r="A63">
            <v>20000794</v>
          </cell>
          <cell r="B63" t="str">
            <v>Исследования на туляремию методом РНАТ – грызуны, клещи и т. п.</v>
          </cell>
          <cell r="C63" t="str">
            <v>усл. ед.</v>
          </cell>
          <cell r="D63">
            <v>935</v>
          </cell>
          <cell r="E63">
            <v>1122</v>
          </cell>
          <cell r="F63" t="str">
            <v>серологический</v>
          </cell>
        </row>
        <row r="64">
          <cell r="A64">
            <v>20001093</v>
          </cell>
          <cell r="B64" t="str">
            <v>Исследования на иерсиниоз О3 серотипа объемным методом РА от людей и животных</v>
          </cell>
          <cell r="C64" t="str">
            <v>усл. ед.</v>
          </cell>
          <cell r="D64">
            <v>677.5</v>
          </cell>
          <cell r="E64">
            <v>813</v>
          </cell>
          <cell r="F64" t="str">
            <v>серологический</v>
          </cell>
        </row>
        <row r="65">
          <cell r="A65">
            <v>20001094</v>
          </cell>
          <cell r="B65" t="str">
            <v>Исследования на иерсиниоз О9 серотипа объемным методом РА от людей и животных</v>
          </cell>
          <cell r="C65" t="str">
            <v>усл. ед.</v>
          </cell>
          <cell r="D65">
            <v>677.5</v>
          </cell>
          <cell r="E65">
            <v>813</v>
          </cell>
          <cell r="F65" t="str">
            <v>серологический</v>
          </cell>
        </row>
        <row r="66">
          <cell r="A66">
            <v>20001095</v>
          </cell>
          <cell r="B66" t="str">
            <v>Исследования на иерсиниоз О5;27 серотипа объемным методом РА от людей и животных</v>
          </cell>
          <cell r="C66" t="str">
            <v>усл. ед.</v>
          </cell>
          <cell r="D66">
            <v>677.5</v>
          </cell>
          <cell r="E66">
            <v>813</v>
          </cell>
          <cell r="F66" t="str">
            <v>серологический</v>
          </cell>
        </row>
        <row r="67">
          <cell r="A67">
            <v>20001096</v>
          </cell>
          <cell r="B67" t="str">
            <v>Исследования на псевдотуберкулез I серотипа объемным методом РА от людей и животных</v>
          </cell>
          <cell r="C67" t="str">
            <v>усл. ед.</v>
          </cell>
          <cell r="D67">
            <v>677.5</v>
          </cell>
          <cell r="E67">
            <v>813</v>
          </cell>
          <cell r="F67" t="str">
            <v>серологический</v>
          </cell>
        </row>
        <row r="68">
          <cell r="A68">
            <v>20001097</v>
          </cell>
          <cell r="B68" t="str">
            <v>Исследования на псевдотуберкулез III серотипа объемным методом РА от людей и животных</v>
          </cell>
          <cell r="C68" t="str">
            <v>усл. ед.</v>
          </cell>
          <cell r="D68">
            <v>677.5</v>
          </cell>
          <cell r="E68">
            <v>813</v>
          </cell>
          <cell r="F68" t="str">
            <v>серологический</v>
          </cell>
        </row>
        <row r="69">
          <cell r="A69" t="str">
            <v>Бактериологический метод</v>
          </cell>
          <cell r="B69"/>
          <cell r="C69"/>
          <cell r="D69"/>
          <cell r="E69"/>
          <cell r="F69"/>
        </row>
        <row r="70">
          <cell r="A70">
            <v>10000177</v>
          </cell>
          <cell r="B70" t="str">
            <v>Бактериологическое исследование воздуха закрытых помещений.</v>
          </cell>
          <cell r="C70" t="str">
            <v>усл. ед.</v>
          </cell>
          <cell r="D70">
            <v>332.5</v>
          </cell>
          <cell r="E70">
            <v>399</v>
          </cell>
          <cell r="F70" t="str">
            <v>бактериологический</v>
          </cell>
        </row>
        <row r="71">
          <cell r="A71">
            <v>20000762</v>
          </cell>
          <cell r="B71" t="str">
            <v>Исследование воды на иерсинии методом мембранного фильтрования</v>
          </cell>
          <cell r="C71" t="str">
            <v>усл. ед.</v>
          </cell>
          <cell r="D71">
            <v>527.5</v>
          </cell>
          <cell r="E71">
            <v>633</v>
          </cell>
          <cell r="F71" t="str">
            <v>бактериологический</v>
          </cell>
        </row>
        <row r="72">
          <cell r="A72">
            <v>20000766</v>
          </cell>
          <cell r="B72" t="str">
            <v>Бактериологическое исследование на псевдотуберкулез от людей, грызунов, из объектов внешней среды.</v>
          </cell>
          <cell r="C72" t="str">
            <v>усл. ед.</v>
          </cell>
          <cell r="D72">
            <v>792.5</v>
          </cell>
          <cell r="E72">
            <v>951</v>
          </cell>
          <cell r="F72" t="str">
            <v>бактериологический</v>
          </cell>
        </row>
        <row r="73">
          <cell r="A73">
            <v>20000768</v>
          </cell>
          <cell r="B73" t="str">
            <v>Бактериологическое исследование на иерсиниоз  от людей, грызунов, из объектов внешней среды</v>
          </cell>
          <cell r="C73" t="str">
            <v>усл. ед.</v>
          </cell>
          <cell r="D73">
            <v>660</v>
          </cell>
          <cell r="E73">
            <v>792</v>
          </cell>
          <cell r="F73" t="str">
            <v>бактериологический</v>
          </cell>
        </row>
        <row r="74">
          <cell r="A74">
            <v>20000784</v>
          </cell>
          <cell r="B74" t="str">
            <v>Исследования на сибирскую язву от людей и объектов внешней среды бакпосев, биопроба, люм. микроскопия.</v>
          </cell>
          <cell r="C74" t="str">
            <v>усл. ед.</v>
          </cell>
          <cell r="D74">
            <v>4070</v>
          </cell>
          <cell r="E74">
            <v>4884</v>
          </cell>
          <cell r="F74" t="str">
            <v>бактериологический</v>
          </cell>
        </row>
        <row r="75">
          <cell r="A75">
            <v>20000788</v>
          </cell>
          <cell r="B75" t="str">
            <v>Исследования на холеру:  контроль питательных сред (1 вид среды)</v>
          </cell>
          <cell r="C75" t="str">
            <v>усл. ед.</v>
          </cell>
          <cell r="D75">
            <v>1615</v>
          </cell>
          <cell r="E75">
            <v>1938</v>
          </cell>
          <cell r="F75" t="str">
            <v>бактериологический</v>
          </cell>
        </row>
        <row r="76">
          <cell r="A76">
            <v>20000789</v>
          </cell>
          <cell r="B76" t="str">
            <v>Исследования на холеру:  бак. метод  - люди по эпид. показаниям</v>
          </cell>
          <cell r="C76" t="str">
            <v>усл. ед.</v>
          </cell>
          <cell r="D76">
            <v>1585</v>
          </cell>
          <cell r="E76">
            <v>1902</v>
          </cell>
          <cell r="F76" t="str">
            <v>бактериологический</v>
          </cell>
        </row>
        <row r="77">
          <cell r="A77">
            <v>20000790</v>
          </cell>
          <cell r="B77" t="str">
            <v>Исследования на холеру:  бак. метод - вода,  продукты, гидробионты и другие объекты внешней среды.</v>
          </cell>
          <cell r="C77" t="str">
            <v>усл. ед.</v>
          </cell>
          <cell r="D77">
            <v>1897.5</v>
          </cell>
          <cell r="E77">
            <v>2277</v>
          </cell>
          <cell r="F77" t="str">
            <v>бактериологический</v>
          </cell>
        </row>
        <row r="78">
          <cell r="A78">
            <v>20001098</v>
          </cell>
          <cell r="B78" t="str">
            <v>Бактериологическое исследование продуктов на иерсиниоз</v>
          </cell>
          <cell r="C78" t="str">
            <v>усл. ед.</v>
          </cell>
          <cell r="D78">
            <v>677.5</v>
          </cell>
          <cell r="E78">
            <v>813</v>
          </cell>
          <cell r="F78" t="str">
            <v>бактериологический</v>
          </cell>
        </row>
        <row r="79">
          <cell r="A79">
            <v>20000763</v>
          </cell>
          <cell r="B79" t="str">
            <v>Исследование методом биопроб на туляремию</v>
          </cell>
          <cell r="C79" t="str">
            <v>усл. ед.</v>
          </cell>
          <cell r="D79">
            <v>2690</v>
          </cell>
          <cell r="E79">
            <v>3228</v>
          </cell>
          <cell r="F79" t="str">
            <v>биологический</v>
          </cell>
        </row>
        <row r="80">
          <cell r="A80">
            <v>20000764</v>
          </cell>
          <cell r="B80" t="str">
            <v>Идентификация возбудителя туляремии</v>
          </cell>
          <cell r="C80" t="str">
            <v>усл. ед.</v>
          </cell>
          <cell r="D80">
            <v>2817.5</v>
          </cell>
          <cell r="E80">
            <v>3381</v>
          </cell>
          <cell r="F80" t="str">
            <v>биологический</v>
          </cell>
        </row>
        <row r="81">
          <cell r="A81">
            <v>20000783</v>
          </cell>
          <cell r="B81" t="str">
            <v>Исследования на ботулизм методом реакции нейтрализации на белых мышах с поливалентной сывороткой (смесью сывороток типа А, В, С, Е, F)</v>
          </cell>
          <cell r="C81" t="str">
            <v>усл. ед.</v>
          </cell>
          <cell r="D81">
            <v>3627.5</v>
          </cell>
          <cell r="E81">
            <v>4353</v>
          </cell>
          <cell r="F81" t="str">
            <v>биологический</v>
          </cell>
        </row>
        <row r="82">
          <cell r="A82">
            <v>20000801</v>
          </cell>
          <cell r="B82" t="str">
            <v>Исследования на ботулизм методом реакции нейтрализации на белых мышах с моновалентными сыворотками типа А, В, С, Е, F</v>
          </cell>
          <cell r="C82" t="str">
            <v>усл. ед.</v>
          </cell>
          <cell r="D82">
            <v>4070</v>
          </cell>
          <cell r="E82">
            <v>4884</v>
          </cell>
          <cell r="F82" t="str">
            <v>биологический</v>
          </cell>
        </row>
        <row r="83">
          <cell r="A83">
            <v>20000956</v>
          </cell>
          <cell r="B83" t="str">
            <v>Автоклавирование при 132 ° С</v>
          </cell>
          <cell r="C83" t="str">
            <v>усл. ед.</v>
          </cell>
          <cell r="D83">
            <v>372.5</v>
          </cell>
          <cell r="E83">
            <v>447</v>
          </cell>
          <cell r="F83"/>
        </row>
        <row r="84">
          <cell r="A84" t="str">
            <v>Клинический материал и объекты внешней среды методом ПЦР</v>
          </cell>
          <cell r="B84"/>
          <cell r="C84"/>
          <cell r="D84"/>
          <cell r="E84"/>
          <cell r="F84"/>
        </row>
        <row r="85">
          <cell r="A85">
            <v>40000090</v>
          </cell>
          <cell r="B85" t="str">
            <v>Исследование проб биологического материала на грипп   с определением субтипов А(Н1N1)/А(Н3N2)</v>
          </cell>
          <cell r="C85" t="str">
            <v>усл. ед.</v>
          </cell>
          <cell r="D85">
            <v>1265</v>
          </cell>
          <cell r="E85">
            <v>1518</v>
          </cell>
          <cell r="F85" t="str">
            <v>полимеразная цепная реакция</v>
          </cell>
        </row>
        <row r="86">
          <cell r="A86">
            <v>40000091</v>
          </cell>
          <cell r="B86" t="str">
            <v>Исследование проб биологического материала  на грипп с определением субтипа  А/H1N1(sw2009)</v>
          </cell>
          <cell r="C86" t="str">
            <v>усл. ед.</v>
          </cell>
          <cell r="D86">
            <v>1217.5</v>
          </cell>
          <cell r="E86">
            <v>1461</v>
          </cell>
          <cell r="F86" t="str">
            <v>полимеразная цепная реакция</v>
          </cell>
        </row>
        <row r="87">
          <cell r="A87">
            <v>40000004</v>
          </cell>
          <cell r="B87" t="str">
            <v xml:space="preserve">Исследование проб биологического материала на вирус Эпштейна-Барр </v>
          </cell>
          <cell r="C87" t="str">
            <v>усл. ед.</v>
          </cell>
          <cell r="D87">
            <v>705</v>
          </cell>
          <cell r="E87">
            <v>846</v>
          </cell>
          <cell r="F87" t="str">
            <v>полимеразная цепная реакция</v>
          </cell>
        </row>
        <row r="88">
          <cell r="A88">
            <v>40000005</v>
          </cell>
          <cell r="B88" t="str">
            <v>Исследование проб биологического материала на вирус простого герпеса 1-2 типа</v>
          </cell>
          <cell r="C88" t="str">
            <v>усл. ед.</v>
          </cell>
          <cell r="D88">
            <v>705</v>
          </cell>
          <cell r="E88">
            <v>846</v>
          </cell>
          <cell r="F88" t="str">
            <v>полимеразная цепная реакция</v>
          </cell>
        </row>
        <row r="89">
          <cell r="A89">
            <v>40000006</v>
          </cell>
          <cell r="B89" t="str">
            <v>Исследование проб биологического материала на цитомегаловирус</v>
          </cell>
          <cell r="C89" t="str">
            <v>усл. ед.</v>
          </cell>
          <cell r="D89">
            <v>705</v>
          </cell>
          <cell r="E89">
            <v>846</v>
          </cell>
          <cell r="F89" t="str">
            <v>полимеразная цепная реакция</v>
          </cell>
        </row>
        <row r="90">
          <cell r="A90">
            <v>40000034</v>
          </cell>
          <cell r="B90" t="str">
            <v>Исследование проб биологического материала на микоплазму пневмониэ и хламидофиллу пневмониэ</v>
          </cell>
          <cell r="C90" t="str">
            <v>усл. ед.</v>
          </cell>
          <cell r="D90">
            <v>1200</v>
          </cell>
          <cell r="E90">
            <v>1440</v>
          </cell>
          <cell r="F90" t="str">
            <v>полимеразная цепная реакция</v>
          </cell>
        </row>
        <row r="91">
          <cell r="A91">
            <v>40000041</v>
          </cell>
          <cell r="B91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91" t="str">
            <v>усл. ед.</v>
          </cell>
          <cell r="D91">
            <v>907.5</v>
          </cell>
          <cell r="E91">
            <v>1089</v>
          </cell>
          <cell r="F91" t="str">
            <v>полимеразная цепная реакция</v>
          </cell>
        </row>
        <row r="92">
          <cell r="A92">
            <v>40000043</v>
          </cell>
          <cell r="B92" t="str">
            <v>Исследование проб биологического материала на бруцеллез.</v>
          </cell>
          <cell r="C92" t="str">
            <v>усл. ед.</v>
          </cell>
          <cell r="D92">
            <v>672.5</v>
          </cell>
          <cell r="E92">
            <v>807</v>
          </cell>
          <cell r="F92" t="str">
            <v>полимеразная цепная реакция</v>
          </cell>
        </row>
        <row r="93">
          <cell r="A93">
            <v>40000044</v>
          </cell>
          <cell r="B93" t="str">
            <v xml:space="preserve">Исследование проб биологического материала, внешней среды на сибирскую язву. </v>
          </cell>
          <cell r="C93" t="str">
            <v>усл. ед.</v>
          </cell>
          <cell r="D93">
            <v>1207.5</v>
          </cell>
          <cell r="E93">
            <v>1449</v>
          </cell>
          <cell r="F93" t="str">
            <v>полимеразная цепная реакция</v>
          </cell>
        </row>
        <row r="94">
          <cell r="A94">
            <v>40000045</v>
          </cell>
          <cell r="B94" t="str">
            <v>Исследование проб биологического материала на легионеллез.</v>
          </cell>
          <cell r="C94" t="str">
            <v>усл. ед.</v>
          </cell>
          <cell r="D94">
            <v>642.5</v>
          </cell>
          <cell r="E94">
            <v>771</v>
          </cell>
          <cell r="F94" t="str">
            <v>полимеразная цепная реакция</v>
          </cell>
        </row>
        <row r="95">
          <cell r="A95">
            <v>40000047</v>
          </cell>
          <cell r="B95" t="str">
            <v xml:space="preserve">Исследование проб биологического материала на РС - вирус </v>
          </cell>
          <cell r="C95" t="str">
            <v>усл. ед.</v>
          </cell>
          <cell r="D95">
            <v>740</v>
          </cell>
          <cell r="E95">
            <v>888</v>
          </cell>
          <cell r="F95" t="str">
            <v>полимеразная цепная реакция</v>
          </cell>
        </row>
        <row r="96">
          <cell r="A96">
            <v>40000048</v>
          </cell>
          <cell r="B96" t="str">
            <v xml:space="preserve">Исследование проб биологического материала на аденовирус </v>
          </cell>
          <cell r="C96" t="str">
            <v>усл. ед.</v>
          </cell>
          <cell r="D96">
            <v>740</v>
          </cell>
          <cell r="E96">
            <v>888</v>
          </cell>
          <cell r="F96" t="str">
            <v>полимеразная цепная реакция</v>
          </cell>
        </row>
        <row r="97">
          <cell r="A97">
            <v>40000035</v>
          </cell>
          <cell r="B97" t="str">
            <v>Исследование биологического материала на возбудителей ОРВИ</v>
          </cell>
          <cell r="C97" t="str">
            <v>усл. ед.</v>
          </cell>
          <cell r="D97">
            <v>2040</v>
          </cell>
          <cell r="E97">
            <v>2448</v>
          </cell>
          <cell r="F97" t="str">
            <v>полимеразная цепная реакция</v>
          </cell>
        </row>
        <row r="98">
          <cell r="A98">
            <v>40000056</v>
          </cell>
          <cell r="B98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98" t="str">
            <v>усл. ед.</v>
          </cell>
          <cell r="D98">
            <v>1840</v>
          </cell>
          <cell r="E98">
            <v>2208</v>
          </cell>
          <cell r="F98" t="str">
            <v>полимеразная цепная реакция</v>
          </cell>
        </row>
        <row r="99">
          <cell r="A99">
            <v>40000057</v>
          </cell>
          <cell r="B99" t="str">
            <v>Исследование проб биологического материала, внешней среды на эшерихиозы методом ПЦР</v>
          </cell>
          <cell r="C99" t="str">
            <v>усл. ед.</v>
          </cell>
          <cell r="D99">
            <v>1747.5</v>
          </cell>
          <cell r="E99">
            <v>2097</v>
          </cell>
          <cell r="F99" t="str">
            <v>полимеразная цепная реакция</v>
          </cell>
        </row>
        <row r="100">
          <cell r="A100">
            <v>40000036</v>
          </cell>
          <cell r="B100" t="str">
            <v>Исследование биологического материала на метапневмовирус/респираторно-синцитиальный вирус</v>
          </cell>
          <cell r="C100" t="str">
            <v>усл. ед.</v>
          </cell>
          <cell r="D100">
            <v>1380</v>
          </cell>
          <cell r="E100">
            <v>1656</v>
          </cell>
          <cell r="F100" t="str">
            <v>полимеразная цепная реакция</v>
          </cell>
        </row>
        <row r="101">
          <cell r="A101">
            <v>40000038</v>
          </cell>
          <cell r="B101" t="str">
            <v>Исследование биологического материала на риновирус</v>
          </cell>
          <cell r="C101" t="str">
            <v>усл. ед.</v>
          </cell>
          <cell r="D101">
            <v>1380</v>
          </cell>
          <cell r="E101">
            <v>1656</v>
          </cell>
          <cell r="F101" t="str">
            <v>полимеразная цепная реакция</v>
          </cell>
        </row>
        <row r="102">
          <cell r="A102">
            <v>40000856</v>
          </cell>
          <cell r="B102" t="str">
            <v>Исследование проб биологического материала на коронавирус ТОРС.</v>
          </cell>
          <cell r="C102" t="str">
            <v>усл. ед.</v>
          </cell>
          <cell r="D102">
            <v>820</v>
          </cell>
          <cell r="E102">
            <v>984</v>
          </cell>
          <cell r="F102" t="str">
            <v>полимеразная цепная реакция</v>
          </cell>
        </row>
        <row r="103">
          <cell r="A103">
            <v>40000857</v>
          </cell>
          <cell r="B103" t="str">
            <v xml:space="preserve">Исследование проб биологического материала, внешней среды на вирус гепатита А </v>
          </cell>
          <cell r="C103" t="str">
            <v>усл. ед.</v>
          </cell>
          <cell r="D103">
            <v>820</v>
          </cell>
          <cell r="E103">
            <v>984</v>
          </cell>
          <cell r="F103" t="str">
            <v>полимеразная цепная реакция</v>
          </cell>
        </row>
        <row r="104">
          <cell r="A104">
            <v>40000861</v>
          </cell>
          <cell r="B104" t="str">
            <v>Исследование проб биологического материала, клещей  на боррелиоз</v>
          </cell>
          <cell r="C104" t="str">
            <v>усл. ед.</v>
          </cell>
          <cell r="D104">
            <v>757.5</v>
          </cell>
          <cell r="E104">
            <v>909</v>
          </cell>
          <cell r="F104" t="str">
            <v>полимеразная цепная реакция</v>
          </cell>
        </row>
        <row r="105">
          <cell r="A105">
            <v>40000082</v>
          </cell>
          <cell r="B105" t="str">
            <v>Исследование проб биологического материала, клещей  на Rickettsia sibirica/Ricrettsia heilongjiangensis</v>
          </cell>
          <cell r="C105" t="str">
            <v>усл. ед.</v>
          </cell>
          <cell r="D105">
            <v>757.5</v>
          </cell>
          <cell r="E105">
            <v>909</v>
          </cell>
          <cell r="F105" t="str">
            <v>полимеразная цепная реакция</v>
          </cell>
        </row>
        <row r="106">
          <cell r="A106">
            <v>40000083</v>
          </cell>
          <cell r="B106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06" t="str">
            <v>усл. ед.</v>
          </cell>
          <cell r="D106">
            <v>757.5</v>
          </cell>
          <cell r="E106">
            <v>909</v>
          </cell>
          <cell r="F106" t="str">
            <v>полимеразная цепная реакция</v>
          </cell>
        </row>
        <row r="107">
          <cell r="A107">
            <v>40000864</v>
          </cell>
          <cell r="B107" t="str">
            <v>Исследование проб биологического материала на энтеровирусы.</v>
          </cell>
          <cell r="C107" t="str">
            <v>усл. ед.</v>
          </cell>
          <cell r="D107">
            <v>740</v>
          </cell>
          <cell r="E107">
            <v>888</v>
          </cell>
          <cell r="F107" t="str">
            <v>полимеразная цепная реакция</v>
          </cell>
        </row>
        <row r="108">
          <cell r="A108">
            <v>40000883</v>
          </cell>
          <cell r="B108" t="str">
            <v>Исследование проб биологического материала, внешней среды на туляремию</v>
          </cell>
          <cell r="C108" t="str">
            <v>усл. ед.</v>
          </cell>
          <cell r="D108">
            <v>672.5</v>
          </cell>
          <cell r="E108">
            <v>807</v>
          </cell>
          <cell r="F108" t="str">
            <v>полимеразная цепная реакция</v>
          </cell>
        </row>
        <row r="109">
          <cell r="A109">
            <v>40000884</v>
          </cell>
          <cell r="B109" t="str">
            <v xml:space="preserve">Исследование проб биологического материала, внешней среды на холеру </v>
          </cell>
          <cell r="C109" t="str">
            <v>усл. ед.</v>
          </cell>
          <cell r="D109">
            <v>740</v>
          </cell>
          <cell r="E109">
            <v>888</v>
          </cell>
          <cell r="F109" t="str">
            <v>полимеразная цепная реакция</v>
          </cell>
        </row>
        <row r="110">
          <cell r="A110">
            <v>40000885</v>
          </cell>
          <cell r="B110" t="str">
            <v xml:space="preserve">Исследование проб внешней среды на энтеровирусы . </v>
          </cell>
          <cell r="C110" t="str">
            <v>усл. ед.</v>
          </cell>
          <cell r="D110">
            <v>982.5</v>
          </cell>
          <cell r="E110">
            <v>1179</v>
          </cell>
          <cell r="F110" t="str">
            <v>полимеразная цепная реакция</v>
          </cell>
        </row>
        <row r="111">
          <cell r="A111">
            <v>40000894</v>
          </cell>
          <cell r="B111" t="str">
            <v xml:space="preserve">Исследование проб биологического материала, внешней среды  на ротавирусы, норовирусы, астровирусы </v>
          </cell>
          <cell r="C111" t="str">
            <v>усл. ед.</v>
          </cell>
          <cell r="D111">
            <v>1062.5</v>
          </cell>
          <cell r="E111">
            <v>1275</v>
          </cell>
          <cell r="F111" t="str">
            <v>полимеразная цепная реакция</v>
          </cell>
        </row>
        <row r="112">
          <cell r="A112">
            <v>40000895</v>
          </cell>
          <cell r="B112" t="str">
            <v>Исследование проб биологического материала, внешней среды на шигеллы, сальмонеллы, кампилобактерии, эшерихии</v>
          </cell>
          <cell r="C112" t="str">
            <v>усл. ед.</v>
          </cell>
          <cell r="D112">
            <v>1062.5</v>
          </cell>
          <cell r="E112">
            <v>1275</v>
          </cell>
          <cell r="F112" t="str">
            <v>полимеразная цепная реакция</v>
          </cell>
        </row>
        <row r="113">
          <cell r="A113">
            <v>40000896</v>
          </cell>
          <cell r="B113" t="str">
            <v>Исследование проб биологического материала на парагрипп.</v>
          </cell>
          <cell r="C113" t="str">
            <v>усл. ед.</v>
          </cell>
          <cell r="D113">
            <v>722.5</v>
          </cell>
          <cell r="E113">
            <v>867</v>
          </cell>
          <cell r="F113" t="str">
            <v>полимеразная цепная реакция</v>
          </cell>
        </row>
        <row r="114">
          <cell r="A114">
            <v>40000897</v>
          </cell>
          <cell r="B114" t="str">
            <v>Исследование проб биологического материала, внешней среды на иерсиниозы методом ПЦР</v>
          </cell>
          <cell r="C114" t="str">
            <v>усл. ед.</v>
          </cell>
          <cell r="D114">
            <v>1535</v>
          </cell>
          <cell r="E114">
            <v>1842</v>
          </cell>
          <cell r="F114" t="str">
            <v>полимеразная цепная реакция</v>
          </cell>
        </row>
        <row r="115">
          <cell r="A115">
            <v>40000054</v>
          </cell>
          <cell r="B115" t="str">
            <v>Исследование биологического материала на лихорадку Западного Нила</v>
          </cell>
          <cell r="C115" t="str">
            <v>усл. ед.</v>
          </cell>
          <cell r="D115">
            <v>1380</v>
          </cell>
          <cell r="E115">
            <v>1656</v>
          </cell>
          <cell r="F115" t="str">
            <v>полимеразная цепная реакция</v>
          </cell>
        </row>
        <row r="116">
          <cell r="A116">
            <v>40000965</v>
          </cell>
          <cell r="B116" t="str">
            <v>Исследование проб биологического материала, внешней среды на КУ-лихорадку</v>
          </cell>
          <cell r="C116" t="str">
            <v>усл. ед.</v>
          </cell>
          <cell r="D116">
            <v>1380</v>
          </cell>
          <cell r="E116">
            <v>1656</v>
          </cell>
          <cell r="F116" t="str">
            <v>полимеразная цепная реакция</v>
          </cell>
        </row>
        <row r="117">
          <cell r="A117">
            <v>40000097</v>
          </cell>
          <cell r="B117" t="str">
            <v>Исследование проб биологического материала, внешней среды на новую коронавирусную инфекцию COVID-19</v>
          </cell>
          <cell r="C117" t="str">
            <v>усл. ед.</v>
          </cell>
          <cell r="D117">
            <v>1150</v>
          </cell>
          <cell r="E117">
            <v>1380</v>
          </cell>
          <cell r="F117" t="str">
            <v>полимеразная цепная реакция</v>
          </cell>
        </row>
        <row r="118">
          <cell r="A118">
            <v>40000100</v>
          </cell>
          <cell r="B118" t="str">
            <v>Исследование объектов внешней среды методом смывов на новую коронавирусную инфекцию COVID-19</v>
          </cell>
          <cell r="C118" t="str">
            <v>усл. ед.</v>
          </cell>
          <cell r="D118">
            <v>1150</v>
          </cell>
          <cell r="E118">
            <v>1380</v>
          </cell>
          <cell r="F118" t="str">
            <v>полимеразная цепная реакция</v>
          </cell>
        </row>
        <row r="119">
          <cell r="A119">
            <v>40000103</v>
          </cell>
          <cell r="B119" t="str">
            <v>Исследование проб воды, в т.ч. бассейнов на новую коронавирусную инфекцию COVID-19</v>
          </cell>
          <cell r="C119" t="str">
            <v>усл. ед.</v>
          </cell>
          <cell r="D119">
            <v>1150</v>
          </cell>
          <cell r="E119">
            <v>1380</v>
          </cell>
          <cell r="F119" t="str">
            <v>полимеразная цепная реакция</v>
          </cell>
        </row>
        <row r="120">
          <cell r="A120">
            <v>40000104</v>
          </cell>
          <cell r="B120" t="str">
            <v>Исследование проб биологического материала на грипп А/В с определением субтипов (H1N1/H3N2/H1N1pdm2009)</v>
          </cell>
          <cell r="C120" t="str">
            <v>усл. ед.</v>
          </cell>
          <cell r="D120">
            <v>2890</v>
          </cell>
          <cell r="E120">
            <v>3468</v>
          </cell>
          <cell r="F120" t="str">
            <v>полимеразная цепная реакция</v>
          </cell>
        </row>
        <row r="121">
          <cell r="A121">
            <v>40000110</v>
          </cell>
          <cell r="B121" t="str">
            <v>Качественное обнаружение антигена коронавируса SARS-CoV-2 в клиническом материале методом ИХА (экспресс-тест)</v>
          </cell>
          <cell r="C121" t="str">
            <v>усл. ед.</v>
          </cell>
          <cell r="D121">
            <v>885</v>
          </cell>
          <cell r="E121">
            <v>1062</v>
          </cell>
          <cell r="F121" t="str">
            <v>полимеразная цепная реакция</v>
          </cell>
        </row>
        <row r="122">
          <cell r="A122">
            <v>40000113</v>
          </cell>
          <cell r="B122" t="str">
            <v>Исследование проб биологического материала на коклюш/паракоклюш/бронхосептикоз</v>
          </cell>
          <cell r="C122" t="str">
            <v>усл. ед.</v>
          </cell>
          <cell r="D122">
            <v>950</v>
          </cell>
          <cell r="E122">
            <v>1311</v>
          </cell>
          <cell r="F122" t="str">
            <v>полимеразная цепная реакция</v>
          </cell>
        </row>
        <row r="123">
          <cell r="A123" t="str">
            <v>Обследование сотрудников ДОУ методом ПЦР</v>
          </cell>
          <cell r="B123"/>
          <cell r="C123"/>
          <cell r="D123"/>
          <cell r="E123"/>
          <cell r="F123"/>
        </row>
        <row r="124">
          <cell r="A124">
            <v>40000078</v>
          </cell>
          <cell r="B124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124" t="str">
            <v>усл. ед.</v>
          </cell>
          <cell r="D124">
            <v>717.5</v>
          </cell>
          <cell r="E124">
            <v>861</v>
          </cell>
          <cell r="F124" t="str">
            <v>полимеразная цепная реакция</v>
          </cell>
        </row>
        <row r="125">
          <cell r="A125">
            <v>40000958</v>
          </cell>
          <cell r="B125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25" t="str">
            <v>усл. ед.</v>
          </cell>
          <cell r="D125">
            <v>982.5</v>
          </cell>
          <cell r="E125">
            <v>1179</v>
          </cell>
          <cell r="F125" t="str">
            <v>полимеразная цепная реакция</v>
          </cell>
        </row>
        <row r="126">
          <cell r="A126" t="str">
            <v>Идентификация ДНК пищевой продукции методом ПЦР</v>
          </cell>
          <cell r="B126"/>
          <cell r="C126"/>
          <cell r="D126"/>
          <cell r="E126"/>
          <cell r="F126"/>
        </row>
        <row r="127">
          <cell r="A127">
            <v>40000855</v>
          </cell>
          <cell r="B127" t="str">
            <v>Исследование по идентификации рекомбинантной ДНК в пищевых продуктах (1 проба)</v>
          </cell>
          <cell r="C127" t="str">
            <v>усл. ед.</v>
          </cell>
          <cell r="D127">
            <v>5157.5</v>
          </cell>
          <cell r="E127">
            <v>6189</v>
          </cell>
          <cell r="F127" t="str">
            <v>полимеразная цепная реакция</v>
          </cell>
        </row>
        <row r="128">
          <cell r="A128">
            <v>40000956</v>
          </cell>
          <cell r="B128" t="str">
            <v>Исследование по идентификации рекомбинантной ДНК в пищевых продуктах (2 пробы)</v>
          </cell>
          <cell r="C128" t="str">
            <v>усл. ед.</v>
          </cell>
          <cell r="D128">
            <v>4335</v>
          </cell>
          <cell r="E128">
            <v>5202</v>
          </cell>
          <cell r="F128" t="str">
            <v>полимеразная цепная реакция</v>
          </cell>
        </row>
        <row r="129">
          <cell r="A129">
            <v>40000957</v>
          </cell>
          <cell r="B129" t="str">
            <v>Исследование по идентификации рекомбинантной ДНК в пищевых продуктах (3 пробы и более)</v>
          </cell>
          <cell r="C129" t="str">
            <v>усл. ед.</v>
          </cell>
          <cell r="D129">
            <v>3472.5</v>
          </cell>
          <cell r="E129">
            <v>4167</v>
          </cell>
          <cell r="F129" t="str">
            <v>полимеразная цепная реакция</v>
          </cell>
        </row>
        <row r="130">
          <cell r="A130">
            <v>40000952</v>
          </cell>
          <cell r="B130" t="str">
            <v>Исследование по идентификации видовой принадлежности ДНК крупного рогатого скота (КРС)</v>
          </cell>
          <cell r="C130" t="str">
            <v>усл. ед.</v>
          </cell>
          <cell r="D130">
            <v>2385</v>
          </cell>
          <cell r="E130">
            <v>2862</v>
          </cell>
          <cell r="F130" t="str">
            <v>полимеразная цепная реакция</v>
          </cell>
        </row>
        <row r="131">
          <cell r="A131">
            <v>40000953</v>
          </cell>
          <cell r="B131" t="str">
            <v>Исследование по идентификации видовой принадлежности ДНК курицы/индейки/утки</v>
          </cell>
          <cell r="C131" t="str">
            <v>усл. ед.</v>
          </cell>
          <cell r="D131">
            <v>2385</v>
          </cell>
          <cell r="E131">
            <v>2862</v>
          </cell>
          <cell r="F131" t="str">
            <v>полимеразная цепная реакция</v>
          </cell>
        </row>
        <row r="132">
          <cell r="A132">
            <v>40000080</v>
          </cell>
          <cell r="B132" t="str">
            <v>Исследование по идентификации видовой принадлежности ДНК баранины</v>
          </cell>
          <cell r="C132" t="str">
            <v>усл. ед.</v>
          </cell>
          <cell r="D132">
            <v>2385</v>
          </cell>
          <cell r="E132">
            <v>2862</v>
          </cell>
          <cell r="F132" t="str">
            <v>полимеразная цепная реакция</v>
          </cell>
        </row>
        <row r="133">
          <cell r="A133">
            <v>40000081</v>
          </cell>
          <cell r="B133" t="str">
            <v>Исследование по идентификации видовой принадлежности ДНК свинины</v>
          </cell>
          <cell r="C133" t="str">
            <v>усл. ед.</v>
          </cell>
          <cell r="D133">
            <v>2385</v>
          </cell>
          <cell r="E133">
            <v>2862</v>
          </cell>
          <cell r="F133" t="str">
            <v>полимеразная цепная реакция</v>
          </cell>
        </row>
        <row r="134">
          <cell r="A134">
            <v>40000954</v>
          </cell>
          <cell r="B134" t="str">
            <v>Исследование по идентификации видовой принадлежности рыб семейства лососевых (горбуша-кета-нерка)</v>
          </cell>
          <cell r="C134" t="str">
            <v>усл. ед.</v>
          </cell>
          <cell r="D134">
            <v>2275</v>
          </cell>
          <cell r="E134">
            <v>2730</v>
          </cell>
          <cell r="F134" t="str">
            <v>полимеразная цепная реакция</v>
          </cell>
        </row>
        <row r="135">
          <cell r="A135" t="str">
            <v>Внутренний контроль качества проводимых исследований</v>
          </cell>
          <cell r="B135"/>
          <cell r="C135"/>
          <cell r="D135"/>
          <cell r="E135"/>
          <cell r="F135"/>
        </row>
        <row r="136">
          <cell r="A136">
            <v>40000647</v>
          </cell>
          <cell r="B136" t="str">
            <v xml:space="preserve">Смывы с рабочих поверхностей для определения  возможной контаминации </v>
          </cell>
          <cell r="C136" t="str">
            <v>усл. ед.</v>
          </cell>
          <cell r="D136">
            <v>297.5</v>
          </cell>
          <cell r="E136">
            <v>357</v>
          </cell>
          <cell r="F136" t="str">
            <v>полимеразная цепная реакция</v>
          </cell>
        </row>
        <row r="137">
          <cell r="A137" t="str">
            <v xml:space="preserve">Паразитологическая лаборатория </v>
          </cell>
          <cell r="B137"/>
          <cell r="C137"/>
          <cell r="D137"/>
          <cell r="E137"/>
          <cell r="F137"/>
        </row>
        <row r="138">
          <cell r="A138">
            <v>30000823</v>
          </cell>
          <cell r="B138" t="str">
            <v>Копрологические исследования по Като</v>
          </cell>
          <cell r="C138" t="str">
            <v>усл. ед.</v>
          </cell>
          <cell r="D138">
            <v>177.5</v>
          </cell>
          <cell r="E138">
            <v>213</v>
          </cell>
          <cell r="F138" t="str">
            <v>паразитологический</v>
          </cell>
        </row>
        <row r="139">
          <cell r="A139">
            <v>30000824</v>
          </cell>
          <cell r="B139" t="str">
            <v>Копрологические исследования формалин-эфирным методом</v>
          </cell>
          <cell r="C139" t="str">
            <v>усл. ед.</v>
          </cell>
          <cell r="D139">
            <v>407.5</v>
          </cell>
          <cell r="E139">
            <v>489</v>
          </cell>
          <cell r="F139" t="str">
            <v>паразитологический</v>
          </cell>
        </row>
        <row r="140">
          <cell r="A140">
            <v>30000825</v>
          </cell>
          <cell r="B140" t="str">
            <v>Копрологические исследования на простейшие кишечника</v>
          </cell>
          <cell r="C140" t="str">
            <v>усл. ед.</v>
          </cell>
          <cell r="D140">
            <v>372.5</v>
          </cell>
          <cell r="E140">
            <v>447</v>
          </cell>
          <cell r="F140" t="str">
            <v>паразитологический</v>
          </cell>
        </row>
        <row r="141">
          <cell r="A141">
            <v>30000826</v>
          </cell>
          <cell r="B141" t="str">
            <v>Копрологические исследования по Калантарян (м.флотации)</v>
          </cell>
          <cell r="C141" t="str">
            <v>усл. ед.</v>
          </cell>
          <cell r="D141">
            <v>452.5</v>
          </cell>
          <cell r="E141">
            <v>543</v>
          </cell>
          <cell r="F141" t="str">
            <v>паразитологический</v>
          </cell>
        </row>
        <row r="142">
          <cell r="A142">
            <v>30000827</v>
          </cell>
          <cell r="B142" t="str">
            <v>Соскоб с глицерином</v>
          </cell>
          <cell r="C142" t="str">
            <v>усл. ед.</v>
          </cell>
          <cell r="D142">
            <v>177.5</v>
          </cell>
          <cell r="E142">
            <v>213</v>
          </cell>
          <cell r="F142" t="str">
            <v>паразитологический</v>
          </cell>
        </row>
        <row r="143">
          <cell r="A143">
            <v>30000828</v>
          </cell>
          <cell r="B143" t="str">
            <v>Соскоб липкой лентой (по Грэхему)</v>
          </cell>
          <cell r="C143" t="str">
            <v>усл. ед.</v>
          </cell>
          <cell r="D143">
            <v>247.5</v>
          </cell>
          <cell r="E143">
            <v>297</v>
          </cell>
          <cell r="F143" t="str">
            <v>паразитологический</v>
          </cell>
        </row>
        <row r="144">
          <cell r="A144">
            <v>30000830</v>
          </cell>
          <cell r="B144" t="str">
            <v>Макроанализ (идентификация паразитов, их фрагментов).</v>
          </cell>
          <cell r="C144" t="str">
            <v>усл. ед.</v>
          </cell>
          <cell r="D144">
            <v>337.5</v>
          </cell>
          <cell r="E144">
            <v>405</v>
          </cell>
          <cell r="F144" t="str">
            <v>паразитологический</v>
          </cell>
        </row>
        <row r="145">
          <cell r="A145">
            <v>30000831</v>
          </cell>
          <cell r="B145" t="str">
            <v>Исследование фекалий на криптоспоридии</v>
          </cell>
          <cell r="C145" t="str">
            <v>усл. ед.</v>
          </cell>
          <cell r="D145">
            <v>545</v>
          </cell>
          <cell r="E145">
            <v>654</v>
          </cell>
          <cell r="F145" t="str">
            <v>паразитологический</v>
          </cell>
        </row>
        <row r="146">
          <cell r="A146">
            <v>30000855</v>
          </cell>
          <cell r="B146" t="str">
            <v>Исследование кала с использованием концентраторов Parasep</v>
          </cell>
          <cell r="C146" t="str">
            <v>усл. ед.</v>
          </cell>
          <cell r="D146">
            <v>660</v>
          </cell>
          <cell r="E146">
            <v>792</v>
          </cell>
          <cell r="F146" t="str">
            <v>паразитологический</v>
          </cell>
        </row>
        <row r="147">
          <cell r="A147">
            <v>30000166</v>
          </cell>
          <cell r="B147" t="str">
            <v>Соскоб на энтеробиоз по Рабиновичу</v>
          </cell>
          <cell r="C147" t="str">
            <v>усл. ед.</v>
          </cell>
          <cell r="D147">
            <v>182.5</v>
          </cell>
          <cell r="E147">
            <v>219</v>
          </cell>
          <cell r="F147" t="str">
            <v>паразитологический</v>
          </cell>
        </row>
        <row r="148">
          <cell r="A148" t="str">
            <v>Исследование препаратов крови, пунктатов</v>
          </cell>
          <cell r="B148"/>
          <cell r="C148"/>
          <cell r="D148"/>
          <cell r="E148"/>
          <cell r="F148"/>
        </row>
        <row r="149">
          <cell r="A149">
            <v>30000829</v>
          </cell>
          <cell r="B149" t="str">
            <v>Исследование желчи, дуоденального содержимого, мочи, мокроты на личинки и яйца гельминтов , цисты простейших.</v>
          </cell>
          <cell r="C149" t="str">
            <v>усл. ед.</v>
          </cell>
          <cell r="D149">
            <v>407.5</v>
          </cell>
          <cell r="E149">
            <v>489</v>
          </cell>
          <cell r="F149" t="str">
            <v>паразитологический</v>
          </cell>
        </row>
        <row r="150">
          <cell r="A150">
            <v>30000832</v>
          </cell>
          <cell r="B150" t="str">
            <v>Исследование мазков крови на малярию</v>
          </cell>
          <cell r="C150" t="str">
            <v>усл. ед.</v>
          </cell>
          <cell r="D150">
            <v>527.5</v>
          </cell>
          <cell r="E150">
            <v>633</v>
          </cell>
          <cell r="F150" t="str">
            <v>паразитологический</v>
          </cell>
        </row>
        <row r="151">
          <cell r="A151">
            <v>30000833</v>
          </cell>
          <cell r="B151" t="str">
            <v>Исследование мазков крови на микрофилярии</v>
          </cell>
          <cell r="C151" t="str">
            <v>усл. ед.</v>
          </cell>
          <cell r="D151">
            <v>557.5</v>
          </cell>
          <cell r="E151">
            <v>669</v>
          </cell>
          <cell r="F151" t="str">
            <v>паразитологический</v>
          </cell>
        </row>
        <row r="152">
          <cell r="A152">
            <v>30000834</v>
          </cell>
          <cell r="B152" t="str">
            <v>Исследование мазков на кожный лейшманиоз</v>
          </cell>
          <cell r="C152" t="str">
            <v>усл. ед.</v>
          </cell>
          <cell r="D152">
            <v>465</v>
          </cell>
          <cell r="E152">
            <v>558</v>
          </cell>
          <cell r="F152" t="str">
            <v>паразитологический</v>
          </cell>
        </row>
        <row r="153">
          <cell r="A153">
            <v>30000835</v>
          </cell>
          <cell r="B153" t="str">
            <v>Исследование мазков на висцеральный лейшманиоз</v>
          </cell>
          <cell r="C153" t="str">
            <v>усл. ед.</v>
          </cell>
          <cell r="D153">
            <v>465</v>
          </cell>
          <cell r="E153">
            <v>558</v>
          </cell>
          <cell r="F153" t="str">
            <v>паразитологический</v>
          </cell>
        </row>
        <row r="154">
          <cell r="A154">
            <v>30000836</v>
          </cell>
          <cell r="B154" t="str">
            <v>Исследования венозной крови на микрофилярии и других кровепаразитов</v>
          </cell>
          <cell r="C154" t="str">
            <v>усл. ед.</v>
          </cell>
          <cell r="D154">
            <v>527.5</v>
          </cell>
          <cell r="E154">
            <v>633</v>
          </cell>
          <cell r="F154" t="str">
            <v>паразитологический</v>
          </cell>
        </row>
        <row r="155">
          <cell r="A155" t="str">
            <v>Исследования методом ИФА</v>
          </cell>
          <cell r="B155"/>
          <cell r="C155"/>
          <cell r="D155"/>
          <cell r="E155"/>
          <cell r="F155"/>
        </row>
        <row r="156">
          <cell r="A156">
            <v>30000820</v>
          </cell>
          <cell r="B156" t="str">
            <v>Исследование сыворотки крови на клонорхоз методом                        ИФА (IgG)</v>
          </cell>
          <cell r="C156" t="str">
            <v>усл. ед.</v>
          </cell>
          <cell r="D156">
            <v>505</v>
          </cell>
          <cell r="E156">
            <v>606</v>
          </cell>
          <cell r="F156" t="str">
            <v>иммуноферментный анализ</v>
          </cell>
        </row>
        <row r="157">
          <cell r="A157">
            <v>30000821</v>
          </cell>
          <cell r="B157" t="str">
            <v>Исследование сыворотки крови на трихинеллез острый методом ИФА(IgМ)</v>
          </cell>
          <cell r="C157" t="str">
            <v>усл. ед.</v>
          </cell>
          <cell r="D157">
            <v>505</v>
          </cell>
          <cell r="E157">
            <v>606</v>
          </cell>
          <cell r="F157" t="str">
            <v>иммуноферментный анализ</v>
          </cell>
        </row>
        <row r="158">
          <cell r="A158">
            <v>30000822</v>
          </cell>
          <cell r="B158" t="str">
            <v>Исследование сыворотки крови на трихинеллез хронический методом ИФА(IgG)</v>
          </cell>
          <cell r="C158" t="str">
            <v>усл. ед.</v>
          </cell>
          <cell r="D158">
            <v>505</v>
          </cell>
          <cell r="E158">
            <v>606</v>
          </cell>
          <cell r="F158" t="str">
            <v>иммуноферментный анализ</v>
          </cell>
        </row>
        <row r="159">
          <cell r="A159">
            <v>30000837</v>
          </cell>
          <cell r="B159" t="str">
            <v>Исследование сыворотки крови на описторхоз хронический методом ИФА (IgG)</v>
          </cell>
          <cell r="C159" t="str">
            <v>усл. ед.</v>
          </cell>
          <cell r="D159">
            <v>412.5</v>
          </cell>
          <cell r="E159">
            <v>495</v>
          </cell>
          <cell r="F159" t="str">
            <v>иммуноферментный анализ</v>
          </cell>
        </row>
        <row r="160">
          <cell r="A160">
            <v>30000838</v>
          </cell>
          <cell r="B160" t="str">
            <v>Исследование сыворотки крови  на эхинококкоз методом               ИФА (IgG)</v>
          </cell>
          <cell r="C160" t="str">
            <v>усл. ед.</v>
          </cell>
          <cell r="D160">
            <v>425</v>
          </cell>
          <cell r="E160">
            <v>510</v>
          </cell>
          <cell r="F160" t="str">
            <v>иммуноферментный анализ</v>
          </cell>
        </row>
        <row r="161">
          <cell r="A161">
            <v>30000839</v>
          </cell>
          <cell r="B161" t="str">
            <v>Исследование сыворотки крови на  аскаридоз методом ИФА(IgG)</v>
          </cell>
          <cell r="C161" t="str">
            <v>усл. ед.</v>
          </cell>
          <cell r="D161">
            <v>412.5</v>
          </cell>
          <cell r="E161">
            <v>495</v>
          </cell>
          <cell r="F161" t="str">
            <v>иммуноферментный анализ</v>
          </cell>
        </row>
        <row r="162">
          <cell r="A162">
            <v>30000840</v>
          </cell>
          <cell r="B162" t="str">
            <v>Исследование сыворотки крови  на токсокароз методом ИФА(IgG)</v>
          </cell>
          <cell r="C162" t="str">
            <v>усл. ед.</v>
          </cell>
          <cell r="D162">
            <v>412.5</v>
          </cell>
          <cell r="E162">
            <v>495</v>
          </cell>
          <cell r="F162" t="str">
            <v>иммуноферментный анализ</v>
          </cell>
        </row>
        <row r="163">
          <cell r="A163">
            <v>30000842</v>
          </cell>
          <cell r="B163" t="str">
            <v>Исследование сыворотки крови на токсоплазмоз острый методом  ИФА (IgМ)</v>
          </cell>
          <cell r="C163" t="str">
            <v>усл. ед.</v>
          </cell>
          <cell r="D163">
            <v>372.5</v>
          </cell>
          <cell r="E163">
            <v>447</v>
          </cell>
          <cell r="F163" t="str">
            <v>иммуноферментный анализ</v>
          </cell>
        </row>
        <row r="164">
          <cell r="A164">
            <v>30000843</v>
          </cell>
          <cell r="B164" t="str">
            <v>Сыворотки крови  на токсоплазмоз хронический  методом               ИФА (IgG)</v>
          </cell>
          <cell r="C164" t="str">
            <v>усл. ед.</v>
          </cell>
          <cell r="D164">
            <v>372.5</v>
          </cell>
          <cell r="E164">
            <v>447</v>
          </cell>
          <cell r="F164" t="str">
            <v>иммуноферментный анализ</v>
          </cell>
        </row>
        <row r="165">
          <cell r="A165">
            <v>30000844</v>
          </cell>
          <cell r="B165" t="str">
            <v>Исследование сыворотки крови на лямблиоз методом ИФА(суммарный IgA/IgM/IgG)</v>
          </cell>
          <cell r="C165" t="str">
            <v>усл. ед.</v>
          </cell>
          <cell r="D165">
            <v>407.5</v>
          </cell>
          <cell r="E165">
            <v>489</v>
          </cell>
          <cell r="F165" t="str">
            <v>иммуноферментный анализ</v>
          </cell>
        </row>
        <row r="166">
          <cell r="A166">
            <v>30000867</v>
          </cell>
          <cell r="B166" t="str">
            <v>Исследование положительной сыворотки с указанием титров</v>
          </cell>
          <cell r="C166" t="str">
            <v>усл. ед.</v>
          </cell>
          <cell r="D166">
            <v>275</v>
          </cell>
          <cell r="E166">
            <v>330</v>
          </cell>
          <cell r="F166" t="str">
            <v>иммуноферментный анализ</v>
          </cell>
        </row>
        <row r="167">
          <cell r="A167">
            <v>30000167</v>
          </cell>
          <cell r="B167" t="str">
            <v>Экспресс-метод определения криптоспоридий в суспензии фекалий (иммунохроматографический метод)</v>
          </cell>
          <cell r="C167" t="str">
            <v>усл. ед.</v>
          </cell>
          <cell r="D167">
            <v>1580</v>
          </cell>
          <cell r="E167">
            <v>1896</v>
          </cell>
          <cell r="F167" t="str">
            <v>иммунохроматографический</v>
          </cell>
        </row>
        <row r="168">
          <cell r="A168">
            <v>30000182</v>
          </cell>
          <cell r="B168" t="str">
            <v>Экспресс-метод определения лямблий в суспензии фекалий (иммунохроматографический метод)</v>
          </cell>
          <cell r="C168" t="str">
            <v>усл. ед.</v>
          </cell>
          <cell r="D168">
            <v>1580</v>
          </cell>
          <cell r="E168">
            <v>1896</v>
          </cell>
          <cell r="F168" t="str">
            <v>иммунохроматографический</v>
          </cell>
        </row>
        <row r="169">
          <cell r="A169">
            <v>30000158</v>
          </cell>
          <cell r="B169" t="str">
            <v>Исследование сыворотки крови на цисти-церкоз методом ИФА (IgG)</v>
          </cell>
          <cell r="C169" t="str">
            <v>усл. ед.</v>
          </cell>
          <cell r="D169">
            <v>492.5</v>
          </cell>
          <cell r="E169">
            <v>591</v>
          </cell>
          <cell r="F169" t="str">
            <v>иммуноферментный анализ</v>
          </cell>
        </row>
        <row r="170">
          <cell r="A170">
            <v>30000159</v>
          </cell>
          <cell r="B170" t="str">
            <v>Исследование сыворотки крови на опи-сторхоз острый методом ИФА (IgM)</v>
          </cell>
          <cell r="C170" t="str">
            <v>усл. ед.</v>
          </cell>
          <cell r="D170">
            <v>452.5</v>
          </cell>
          <cell r="E170">
            <v>543</v>
          </cell>
          <cell r="F170" t="str">
            <v>иммуноферментный анализ</v>
          </cell>
        </row>
        <row r="171">
          <cell r="A171">
            <v>30000864</v>
          </cell>
          <cell r="B171" t="str">
            <v>Выявление антигена лямблий в фекалиях методом ИФА</v>
          </cell>
          <cell r="C171" t="str">
            <v>усл. ед.</v>
          </cell>
          <cell r="D171">
            <v>660</v>
          </cell>
          <cell r="E171">
            <v>792</v>
          </cell>
          <cell r="F171" t="str">
            <v>иммуноферментный анализ</v>
          </cell>
        </row>
        <row r="172">
          <cell r="A172">
            <v>30000155</v>
          </cell>
          <cell r="B172" t="str">
            <v>Исследование сыворотки крови на коклюш методом ИФА (IgA/IgM-антител к Bordetella pertussis)</v>
          </cell>
          <cell r="C172" t="str">
            <v>усл. ед.</v>
          </cell>
          <cell r="D172">
            <v>635</v>
          </cell>
          <cell r="E172">
            <v>762</v>
          </cell>
          <cell r="F172" t="str">
            <v>иммуноферментный анализ</v>
          </cell>
        </row>
        <row r="173">
          <cell r="A173" t="str">
            <v xml:space="preserve"> Почва, вода</v>
          </cell>
          <cell r="B173"/>
          <cell r="C173"/>
          <cell r="D173"/>
          <cell r="E173"/>
          <cell r="F173"/>
        </row>
        <row r="174">
          <cell r="A174">
            <v>30000845</v>
          </cell>
          <cell r="B174" t="str">
            <v>Исследования почвы на я/гельминтов</v>
          </cell>
          <cell r="C174" t="str">
            <v>усл. ед.</v>
          </cell>
          <cell r="D174">
            <v>562.5</v>
          </cell>
          <cell r="E174">
            <v>675</v>
          </cell>
          <cell r="F174" t="str">
            <v>санитарно-паразитологический</v>
          </cell>
        </row>
        <row r="175">
          <cell r="A175">
            <v>30000846</v>
          </cell>
          <cell r="B175" t="str">
            <v>Исследования воды  на я/гельминтов</v>
          </cell>
          <cell r="C175" t="str">
            <v>усл. ед.</v>
          </cell>
          <cell r="D175">
            <v>682.5</v>
          </cell>
          <cell r="E175">
            <v>819</v>
          </cell>
          <cell r="F175" t="str">
            <v>санитарно-паразитологический</v>
          </cell>
        </row>
        <row r="176">
          <cell r="A176">
            <v>30000848</v>
          </cell>
          <cell r="B176" t="str">
            <v>Исследования почвы на криптоспоридии</v>
          </cell>
          <cell r="C176" t="str">
            <v>усл. ед.</v>
          </cell>
          <cell r="D176">
            <v>477.5</v>
          </cell>
          <cell r="E176">
            <v>573</v>
          </cell>
          <cell r="F176" t="str">
            <v>санитарно-паразитологический</v>
          </cell>
        </row>
        <row r="177">
          <cell r="A177">
            <v>30000849</v>
          </cell>
          <cell r="B177" t="str">
            <v>Исследования почвы  на цисты патогенных простейших.</v>
          </cell>
          <cell r="C177" t="str">
            <v>усл. ед.</v>
          </cell>
          <cell r="D177">
            <v>527.5</v>
          </cell>
          <cell r="E177">
            <v>633</v>
          </cell>
          <cell r="F177" t="str">
            <v>санитарно-паразитологический</v>
          </cell>
        </row>
        <row r="178">
          <cell r="A178">
            <v>30000850</v>
          </cell>
          <cell r="B178" t="str">
            <v>Исследование воды на цисты лямблий (питьевой, сточной, бассейнов, открытых водоемов).</v>
          </cell>
          <cell r="C178" t="str">
            <v>усл. ед.</v>
          </cell>
          <cell r="D178">
            <v>682.5</v>
          </cell>
          <cell r="E178">
            <v>819</v>
          </cell>
          <cell r="F178" t="str">
            <v>санитарно-паразитологический</v>
          </cell>
        </row>
        <row r="179">
          <cell r="A179">
            <v>30000851</v>
          </cell>
          <cell r="B179" t="str">
            <v>Исследование воды на ооцисты криптоспоридий(питьевой, сточной, воды бассейнов и т.д.)</v>
          </cell>
          <cell r="C179" t="str">
            <v>усл. ед.</v>
          </cell>
          <cell r="D179">
            <v>660</v>
          </cell>
          <cell r="E179">
            <v>792</v>
          </cell>
          <cell r="F179" t="str">
            <v>санитарно-паразитологический</v>
          </cell>
        </row>
        <row r="180">
          <cell r="A180">
            <v>30000164</v>
          </cell>
          <cell r="B180" t="str">
            <v>Исследования воды  на цисты и ооцисты патогенных простейших, яйца и личинки гельминтов</v>
          </cell>
          <cell r="C180" t="str">
            <v>усл. ед.</v>
          </cell>
          <cell r="D180">
            <v>1212.5</v>
          </cell>
          <cell r="E180">
            <v>1455</v>
          </cell>
          <cell r="F180" t="str">
            <v>санитарно-паразитологический</v>
          </cell>
        </row>
        <row r="181">
          <cell r="A181">
            <v>30000163</v>
          </cell>
          <cell r="B181" t="str">
            <v>Исследования почвы, песка на жизнеспособные яйца и личинки гельминтов и цисты (ооцисты) патогенных кишечных простейших</v>
          </cell>
          <cell r="C181" t="str">
            <v>усл. ед.</v>
          </cell>
          <cell r="D181">
            <v>982.5</v>
          </cell>
          <cell r="E181">
            <v>1179</v>
          </cell>
          <cell r="F181" t="str">
            <v>санитарно-паразитологический</v>
          </cell>
        </row>
        <row r="182">
          <cell r="A182">
            <v>30000157</v>
          </cell>
          <cell r="B182" t="str">
            <v>Энтомологическое исследование почвы на личинки, куколки синантропных мух</v>
          </cell>
          <cell r="C182" t="str">
            <v>усл. ед.</v>
          </cell>
          <cell r="D182">
            <v>425</v>
          </cell>
          <cell r="E182">
            <v>587</v>
          </cell>
          <cell r="F182" t="str">
            <v>энтомологический</v>
          </cell>
        </row>
        <row r="183">
          <cell r="A183" t="str">
            <v>Пищевые продукты</v>
          </cell>
          <cell r="B183"/>
          <cell r="C183"/>
          <cell r="D183"/>
          <cell r="E183"/>
          <cell r="F183"/>
        </row>
        <row r="184">
          <cell r="A184">
            <v>30000847</v>
          </cell>
          <cell r="B184" t="str">
            <v>Исследования овощей, фруктов, зелени на я/гельминтов</v>
          </cell>
          <cell r="C184" t="str">
            <v>усл. ед.</v>
          </cell>
          <cell r="D184">
            <v>625</v>
          </cell>
          <cell r="E184">
            <v>750</v>
          </cell>
          <cell r="F184" t="str">
            <v>санитарно-паразитологический</v>
          </cell>
        </row>
        <row r="185">
          <cell r="A185">
            <v>30000852</v>
          </cell>
          <cell r="B185" t="str">
            <v>Исследование рыбы и рыбной продукции на личинки паразитов(нематод,трематод, цестод и скребней) 1 проба</v>
          </cell>
          <cell r="C185" t="str">
            <v>усл. ед.</v>
          </cell>
          <cell r="D185">
            <v>722.5</v>
          </cell>
          <cell r="E185">
            <v>867</v>
          </cell>
          <cell r="F185" t="str">
            <v>санитарно-паразитологический</v>
          </cell>
        </row>
        <row r="186">
          <cell r="A186">
            <v>30000853</v>
          </cell>
          <cell r="B186" t="str">
            <v>Исследование мяса и мясопродукции на личинки биогельминтов</v>
          </cell>
          <cell r="C186" t="str">
            <v>усл. ед.</v>
          </cell>
          <cell r="D186">
            <v>477.5</v>
          </cell>
          <cell r="E186">
            <v>573</v>
          </cell>
          <cell r="F186" t="str">
            <v>санитарно-паразитологический</v>
          </cell>
        </row>
        <row r="187">
          <cell r="A187">
            <v>30000856</v>
          </cell>
          <cell r="B187" t="str">
            <v>Исследование овощей, фруктов и зелени  на цисты простейших.</v>
          </cell>
          <cell r="C187" t="str">
            <v>усл. ед.</v>
          </cell>
          <cell r="D187">
            <v>575</v>
          </cell>
          <cell r="E187">
            <v>690</v>
          </cell>
          <cell r="F187" t="str">
            <v>санитарно-паразитологический</v>
          </cell>
        </row>
        <row r="188">
          <cell r="A188">
            <v>30000857</v>
          </cell>
          <cell r="B188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88" t="str">
            <v>усл. ед.</v>
          </cell>
          <cell r="D188">
            <v>562.5</v>
          </cell>
          <cell r="E188">
            <v>675</v>
          </cell>
          <cell r="F188" t="str">
            <v>санитарно-паразитологический</v>
          </cell>
        </row>
        <row r="189">
          <cell r="A189">
            <v>30000165</v>
          </cell>
          <cell r="B189" t="str">
            <v>Исследования овощей, фруктов, зелени на яйца гельминтов и цисты (ооцисты) патогенных кишечных простейших</v>
          </cell>
          <cell r="C189" t="str">
            <v>усл. ед.</v>
          </cell>
          <cell r="D189">
            <v>1075</v>
          </cell>
          <cell r="E189">
            <v>1290</v>
          </cell>
          <cell r="F189" t="str">
            <v>санитарно-паразитологический</v>
          </cell>
        </row>
        <row r="190">
          <cell r="A190" t="str">
            <v>Смывы с объектов внешней среды</v>
          </cell>
          <cell r="B190"/>
          <cell r="C190"/>
          <cell r="D190"/>
          <cell r="E190"/>
          <cell r="F190"/>
        </row>
        <row r="191">
          <cell r="A191">
            <v>30000854</v>
          </cell>
          <cell r="B191" t="str">
            <v>Исследование смывов с предметов окружающей среды на яйца гельминтов и цисты патогенных  простейших.</v>
          </cell>
          <cell r="C191" t="str">
            <v>усл. ед.</v>
          </cell>
          <cell r="D191">
            <v>580</v>
          </cell>
          <cell r="E191">
            <v>696</v>
          </cell>
          <cell r="F191" t="str">
            <v>санитарно-паразитологический</v>
          </cell>
        </row>
        <row r="192">
          <cell r="A192" t="str">
            <v>Обучение</v>
          </cell>
          <cell r="B192"/>
          <cell r="C192"/>
          <cell r="D192"/>
          <cell r="E192"/>
          <cell r="F192"/>
        </row>
        <row r="193">
          <cell r="A193">
            <v>30000860</v>
          </cell>
          <cell r="B193" t="str">
            <v>Обучение санитарно-паразитологическим методом исследования; диагностике гельминтозов, протозоозов, малярии</v>
          </cell>
          <cell r="C193" t="str">
            <v>чел.</v>
          </cell>
          <cell r="D193">
            <v>19007.5</v>
          </cell>
          <cell r="E193">
            <v>22809</v>
          </cell>
          <cell r="F193"/>
        </row>
        <row r="194">
          <cell r="A194" t="str">
            <v>Бактериологическая  лаборатория</v>
          </cell>
          <cell r="B194"/>
          <cell r="C194"/>
          <cell r="D194"/>
          <cell r="E194"/>
          <cell r="F194"/>
        </row>
        <row r="195">
          <cell r="A195" t="str">
            <v>Пищевые продукты</v>
          </cell>
          <cell r="B195"/>
          <cell r="C195"/>
          <cell r="D195"/>
          <cell r="E195"/>
          <cell r="F195"/>
        </row>
        <row r="196">
          <cell r="A196">
            <v>50001327</v>
          </cell>
          <cell r="B196" t="str">
            <v>Пробоподготовка при бактериологическом исследовании пищевых продуктов</v>
          </cell>
          <cell r="C196" t="str">
            <v>усл. ед.</v>
          </cell>
          <cell r="D196">
            <v>132.5</v>
          </cell>
          <cell r="E196">
            <v>159</v>
          </cell>
          <cell r="F196" t="str">
            <v>бактериологический</v>
          </cell>
        </row>
        <row r="197">
          <cell r="A197">
            <v>50001315</v>
          </cell>
          <cell r="B197" t="str">
            <v>Бактериологическое исследование консервированной продукции (мясной, рыбной, молочной, овощной, фруктовой и др.)</v>
          </cell>
          <cell r="C197" t="str">
            <v>усл. ед.</v>
          </cell>
          <cell r="D197">
            <v>1067.5</v>
          </cell>
          <cell r="E197">
            <v>1281</v>
          </cell>
          <cell r="F197" t="str">
            <v>бактериологический</v>
          </cell>
        </row>
        <row r="198">
          <cell r="A198">
            <v>50000035</v>
          </cell>
          <cell r="B198" t="str">
            <v>Определение ингибирующих веществ в сыром молоке.</v>
          </cell>
          <cell r="C198" t="str">
            <v>усл. ед.</v>
          </cell>
          <cell r="D198">
            <v>385</v>
          </cell>
          <cell r="E198">
            <v>462</v>
          </cell>
          <cell r="F198" t="str">
            <v>бактериологический</v>
          </cell>
        </row>
        <row r="199">
          <cell r="A199">
            <v>50000930</v>
          </cell>
          <cell r="B199" t="str">
            <v>Определение количества соматических клеток в сыром молоке.</v>
          </cell>
          <cell r="C199" t="str">
            <v>усл. ед.</v>
          </cell>
          <cell r="D199">
            <v>190</v>
          </cell>
          <cell r="E199">
            <v>228</v>
          </cell>
          <cell r="F199" t="str">
            <v>бактериологический</v>
          </cell>
        </row>
        <row r="200">
          <cell r="A200">
            <v>50000025</v>
          </cell>
          <cell r="B200" t="str">
            <v>Определение остаточного количества антибиотиков в пищевых продуктах (на один антибиотик).</v>
          </cell>
          <cell r="C200" t="str">
            <v>усл. ед.</v>
          </cell>
          <cell r="D200">
            <v>1287.5</v>
          </cell>
          <cell r="E200">
            <v>1545</v>
          </cell>
          <cell r="F200" t="str">
            <v>бактериологический</v>
          </cell>
        </row>
        <row r="201">
          <cell r="A201">
            <v>50000044</v>
          </cell>
          <cell r="B201" t="str">
            <v>Бактериологическое исследование пищевых продуктов на Cl.botulinum</v>
          </cell>
          <cell r="C201" t="str">
            <v>усл. ед.</v>
          </cell>
          <cell r="D201">
            <v>477.5</v>
          </cell>
          <cell r="E201">
            <v>573</v>
          </cell>
          <cell r="F201" t="str">
            <v>бактериологический</v>
          </cell>
        </row>
        <row r="202">
          <cell r="A202">
            <v>50000045</v>
          </cell>
          <cell r="B202" t="str">
            <v>Бактериологическое исследование на КМАФАнМ, КМАэМ</v>
          </cell>
          <cell r="C202" t="str">
            <v>усл. ед.</v>
          </cell>
          <cell r="D202">
            <v>177.5</v>
          </cell>
          <cell r="E202">
            <v>213</v>
          </cell>
          <cell r="F202" t="str">
            <v>бактериологический</v>
          </cell>
        </row>
        <row r="203">
          <cell r="A203">
            <v>50000099</v>
          </cell>
          <cell r="B203" t="str">
            <v>Бактериологическое исследование на БГКП (колиформы)</v>
          </cell>
          <cell r="C203" t="str">
            <v>усл. ед.</v>
          </cell>
          <cell r="D203">
            <v>117.5</v>
          </cell>
          <cell r="E203">
            <v>141</v>
          </cell>
          <cell r="F203" t="str">
            <v>бактериологический</v>
          </cell>
        </row>
        <row r="204">
          <cell r="A204">
            <v>50000109</v>
          </cell>
          <cell r="B204" t="str">
            <v>Бактериологическое исследование на стафилококки S. аureus.</v>
          </cell>
          <cell r="C204" t="str">
            <v>усл. ед.</v>
          </cell>
          <cell r="D204">
            <v>87.5</v>
          </cell>
          <cell r="E204">
            <v>105</v>
          </cell>
          <cell r="F204" t="str">
            <v>бактериологический</v>
          </cell>
        </row>
        <row r="205">
          <cell r="A205">
            <v>50000105</v>
          </cell>
          <cell r="B205" t="str">
            <v>Бактериологическое исследование на бактерии рода  Proteus.</v>
          </cell>
          <cell r="C205" t="str">
            <v>усл. ед.</v>
          </cell>
          <cell r="D205">
            <v>87.5</v>
          </cell>
          <cell r="E205">
            <v>105</v>
          </cell>
          <cell r="F205" t="str">
            <v>бактериологический</v>
          </cell>
        </row>
        <row r="206">
          <cell r="A206">
            <v>50000046</v>
          </cell>
          <cell r="B206" t="str">
            <v>Бактериологическое исследование на дрожжи, плесени, концентрацию дрожжевых клеток</v>
          </cell>
          <cell r="C206" t="str">
            <v>усл. ед.</v>
          </cell>
          <cell r="D206">
            <v>177.5</v>
          </cell>
          <cell r="E206">
            <v>213</v>
          </cell>
          <cell r="F206" t="str">
            <v>бактериологический</v>
          </cell>
        </row>
        <row r="207">
          <cell r="A207">
            <v>50000100</v>
          </cell>
          <cell r="B207" t="str">
            <v>Бактериологическое исследование на сульфитредуцирующие клостридии, мезофильные клостридии</v>
          </cell>
          <cell r="C207" t="str">
            <v>усл. ед.</v>
          </cell>
          <cell r="D207">
            <v>70</v>
          </cell>
          <cell r="E207">
            <v>84</v>
          </cell>
          <cell r="F207" t="str">
            <v>бактериологический</v>
          </cell>
        </row>
        <row r="208">
          <cell r="A208">
            <v>50000104</v>
          </cell>
          <cell r="B208" t="str">
            <v>Бактериологическое исследование на E.coli</v>
          </cell>
          <cell r="C208" t="str">
            <v>усл. ед.</v>
          </cell>
          <cell r="D208">
            <v>137.5</v>
          </cell>
          <cell r="E208">
            <v>165</v>
          </cell>
          <cell r="F208" t="str">
            <v>бактериологический</v>
          </cell>
        </row>
        <row r="209">
          <cell r="A209">
            <v>50000103</v>
          </cell>
          <cell r="B209" t="str">
            <v>Бактериологическое исследование на энтерококки Enterococcus.</v>
          </cell>
          <cell r="C209" t="str">
            <v>усл. ед.</v>
          </cell>
          <cell r="D209">
            <v>117.5</v>
          </cell>
          <cell r="E209">
            <v>141</v>
          </cell>
          <cell r="F209" t="str">
            <v>бактериологический</v>
          </cell>
        </row>
        <row r="210">
          <cell r="A210">
            <v>50000047</v>
          </cell>
          <cell r="B210" t="str">
            <v>Бактериологическое исследование на молочнокислые микроорганизмы</v>
          </cell>
          <cell r="C210" t="str">
            <v>усл. ед.</v>
          </cell>
          <cell r="D210">
            <v>230</v>
          </cell>
          <cell r="E210">
            <v>276</v>
          </cell>
          <cell r="F210" t="str">
            <v>бактериологический</v>
          </cell>
        </row>
        <row r="211">
          <cell r="A211">
            <v>50001075</v>
          </cell>
          <cell r="B211" t="str">
            <v>Бактериологическое исследование на бифидобактерии.</v>
          </cell>
          <cell r="C211" t="str">
            <v>усл. ед.</v>
          </cell>
          <cell r="D211">
            <v>240</v>
          </cell>
          <cell r="E211">
            <v>288</v>
          </cell>
          <cell r="F211" t="str">
            <v>бактериологический</v>
          </cell>
        </row>
        <row r="212">
          <cell r="A212">
            <v>50000111</v>
          </cell>
          <cell r="B212" t="str">
            <v xml:space="preserve">Бактериологическое исследование на парагемолитический вибрион </v>
          </cell>
          <cell r="C212" t="str">
            <v>усл. ед.</v>
          </cell>
          <cell r="D212">
            <v>122.5</v>
          </cell>
          <cell r="E212">
            <v>147</v>
          </cell>
          <cell r="F212" t="str">
            <v>бактериологический</v>
          </cell>
        </row>
        <row r="213">
          <cell r="A213">
            <v>50000102</v>
          </cell>
          <cell r="B213" t="str">
            <v>Бактериологическое исследование на B.cereus.</v>
          </cell>
          <cell r="C213" t="str">
            <v>усл. ед.</v>
          </cell>
          <cell r="D213">
            <v>167.5</v>
          </cell>
          <cell r="E213">
            <v>201</v>
          </cell>
          <cell r="F213" t="str">
            <v>бактериологический</v>
          </cell>
        </row>
        <row r="214">
          <cell r="A214">
            <v>50000110</v>
          </cell>
          <cell r="B214" t="str">
            <v>Бактериологическое исследование на листерии Listeria monocytogenes</v>
          </cell>
          <cell r="C214" t="str">
            <v>усл. ед.</v>
          </cell>
          <cell r="D214">
            <v>792.5</v>
          </cell>
          <cell r="E214">
            <v>951</v>
          </cell>
          <cell r="F214" t="str">
            <v>бактериологический</v>
          </cell>
        </row>
        <row r="215">
          <cell r="A215">
            <v>50000048</v>
          </cell>
          <cell r="B215" t="str">
            <v>Бактериологическое исследование на патогенную микрофлору, в т.ч. cальмонеллы</v>
          </cell>
          <cell r="C215" t="str">
            <v>усл. ед.</v>
          </cell>
          <cell r="D215">
            <v>262.5</v>
          </cell>
          <cell r="E215">
            <v>315</v>
          </cell>
          <cell r="F215" t="str">
            <v>бактериологический</v>
          </cell>
        </row>
        <row r="216">
          <cell r="A216">
            <v>50001077</v>
          </cell>
          <cell r="B216" t="str">
            <v>Бактериологическое исследование на синегнойную палочку Ps.aeruginosa.</v>
          </cell>
          <cell r="C216" t="str">
            <v>усл. ед.</v>
          </cell>
          <cell r="D216">
            <v>425</v>
          </cell>
          <cell r="E216">
            <v>510</v>
          </cell>
          <cell r="F216" t="str">
            <v>бактериологический</v>
          </cell>
        </row>
        <row r="217">
          <cell r="A217">
            <v>50001317</v>
          </cell>
          <cell r="B217" t="str">
            <v>Бактериологическое исследование на Enterobacter sakazakii</v>
          </cell>
          <cell r="C217" t="str">
            <v>усл. ед.</v>
          </cell>
          <cell r="D217">
            <v>355</v>
          </cell>
          <cell r="E217">
            <v>426</v>
          </cell>
          <cell r="F217" t="str">
            <v>бактериологический</v>
          </cell>
        </row>
        <row r="218">
          <cell r="A218">
            <v>50001318</v>
          </cell>
          <cell r="B218" t="str">
            <v>Бактериологическое исследование на неспорообразующие микроорганизмы</v>
          </cell>
          <cell r="C218" t="str">
            <v>усл. ед.</v>
          </cell>
          <cell r="D218">
            <v>215</v>
          </cell>
          <cell r="E218">
            <v>258</v>
          </cell>
          <cell r="F218" t="str">
            <v>бактериологический</v>
          </cell>
        </row>
        <row r="219">
          <cell r="A219">
            <v>50001072</v>
          </cell>
          <cell r="B219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19" t="str">
            <v>усл. ед.</v>
          </cell>
          <cell r="D219">
            <v>1742.5</v>
          </cell>
          <cell r="E219">
            <v>2091</v>
          </cell>
          <cell r="F219" t="str">
            <v>бактериологический</v>
          </cell>
        </row>
        <row r="220">
          <cell r="A220">
            <v>50000256</v>
          </cell>
          <cell r="B220" t="str">
            <v>Бактериологическое исследование на Enterobacteriaceae</v>
          </cell>
          <cell r="C220" t="str">
            <v>усл. ед.</v>
          </cell>
          <cell r="D220">
            <v>187.5</v>
          </cell>
          <cell r="E220">
            <v>225</v>
          </cell>
          <cell r="F220" t="str">
            <v>бактериологический</v>
          </cell>
        </row>
        <row r="221">
          <cell r="A221" t="str">
            <v>Вода и почва</v>
          </cell>
          <cell r="B221"/>
          <cell r="C221"/>
          <cell r="D221"/>
          <cell r="E221"/>
          <cell r="F221"/>
        </row>
        <row r="222">
          <cell r="A222">
            <v>50000245</v>
          </cell>
          <cell r="B222" t="str">
            <v>Бактериологическое исследование воды на обобщенные колиформные бактерии (ОКБ)</v>
          </cell>
          <cell r="C222" t="str">
            <v>усл. ед.</v>
          </cell>
          <cell r="D222">
            <v>280</v>
          </cell>
          <cell r="E222">
            <v>336</v>
          </cell>
          <cell r="F222" t="str">
            <v>бактериологический</v>
          </cell>
        </row>
        <row r="223">
          <cell r="A223">
            <v>50001079</v>
          </cell>
          <cell r="B223" t="str">
            <v>Бактериологическое исследование воды на колифаги</v>
          </cell>
          <cell r="C223" t="str">
            <v>усл. ед.</v>
          </cell>
          <cell r="D223">
            <v>407.5</v>
          </cell>
          <cell r="E223">
            <v>489</v>
          </cell>
          <cell r="F223" t="str">
            <v>бактериологический</v>
          </cell>
        </row>
        <row r="224">
          <cell r="A224">
            <v>50000049</v>
          </cell>
          <cell r="B224" t="str">
            <v>Бактериологическое исследование воды на споры сульфитредуцирующих клостридий</v>
          </cell>
          <cell r="C224" t="str">
            <v>усл. ед.</v>
          </cell>
          <cell r="D224">
            <v>130</v>
          </cell>
          <cell r="E224">
            <v>156</v>
          </cell>
          <cell r="F224" t="str">
            <v>бактериологический</v>
          </cell>
        </row>
        <row r="225">
          <cell r="A225">
            <v>50001122</v>
          </cell>
          <cell r="B225" t="str">
            <v>Бактериологическое исследование воды на синегнойную палочку Ps.aeruginosa.</v>
          </cell>
          <cell r="C225" t="str">
            <v>усл. ед.</v>
          </cell>
          <cell r="D225">
            <v>452.5</v>
          </cell>
          <cell r="E225">
            <v>543</v>
          </cell>
          <cell r="F225" t="str">
            <v>бактериологический</v>
          </cell>
        </row>
        <row r="226">
          <cell r="A226">
            <v>50001134</v>
          </cell>
          <cell r="B226" t="str">
            <v>Бактериологическое исследование воды на ОМЧ 37°С</v>
          </cell>
          <cell r="C226" t="str">
            <v>усл. ед.</v>
          </cell>
          <cell r="D226">
            <v>130</v>
          </cell>
          <cell r="E226">
            <v>156</v>
          </cell>
          <cell r="F226" t="str">
            <v>бактериологический</v>
          </cell>
        </row>
        <row r="227">
          <cell r="A227">
            <v>50001139</v>
          </cell>
          <cell r="B227" t="str">
            <v>Бактериологическое исследование воды на ОМЧ 22°С</v>
          </cell>
          <cell r="C227" t="str">
            <v>усл. ед.</v>
          </cell>
          <cell r="D227">
            <v>130</v>
          </cell>
          <cell r="E227">
            <v>156</v>
          </cell>
          <cell r="F227" t="str">
            <v>бактериологический</v>
          </cell>
        </row>
        <row r="228">
          <cell r="A228">
            <v>50001088</v>
          </cell>
          <cell r="B228" t="str">
            <v>Бактериологическое исследование воды на возбудители кишечных инфекций бактериальной природы</v>
          </cell>
          <cell r="C228" t="str">
            <v>усл. ед.</v>
          </cell>
          <cell r="D228">
            <v>837.5</v>
          </cell>
          <cell r="E228">
            <v>1005</v>
          </cell>
          <cell r="F228" t="str">
            <v>бактериологический</v>
          </cell>
        </row>
        <row r="229">
          <cell r="A229">
            <v>50000140</v>
          </cell>
          <cell r="B229" t="str">
            <v>Бактериологическое исследование воды на Staphylococcus aureus</v>
          </cell>
          <cell r="C229" t="str">
            <v>усл. ед.</v>
          </cell>
          <cell r="D229">
            <v>167.5</v>
          </cell>
          <cell r="E229">
            <v>201</v>
          </cell>
          <cell r="F229" t="str">
            <v>бактериологический</v>
          </cell>
        </row>
        <row r="230">
          <cell r="A230">
            <v>50001133</v>
          </cell>
          <cell r="B230" t="str">
            <v>Бактериологическое исследование воды на легионеллы.</v>
          </cell>
          <cell r="C230" t="str">
            <v>усл. ед.</v>
          </cell>
          <cell r="D230">
            <v>2127.5</v>
          </cell>
          <cell r="E230">
            <v>2553</v>
          </cell>
          <cell r="F230" t="str">
            <v>бактериологический</v>
          </cell>
        </row>
        <row r="231">
          <cell r="A231">
            <v>50000174</v>
          </cell>
          <cell r="B231" t="str">
            <v>Бактериологическое исследование почвы и песка.</v>
          </cell>
          <cell r="C231" t="str">
            <v>усл. ед.</v>
          </cell>
          <cell r="D231">
            <v>995</v>
          </cell>
          <cell r="E231">
            <v>1194</v>
          </cell>
          <cell r="F231" t="str">
            <v>бактериологический</v>
          </cell>
        </row>
        <row r="232">
          <cell r="A232">
            <v>50000051</v>
          </cell>
          <cell r="B232" t="str">
            <v>Бактериологическое исследование воды на энтерококки (фекальные стрептококки)</v>
          </cell>
          <cell r="C232" t="str">
            <v>усл. ед.</v>
          </cell>
          <cell r="D232">
            <v>177.5</v>
          </cell>
          <cell r="E232">
            <v>213</v>
          </cell>
          <cell r="F232" t="str">
            <v>бактериологический</v>
          </cell>
        </row>
        <row r="233">
          <cell r="A233">
            <v>50000052</v>
          </cell>
          <cell r="B233" t="str">
            <v>Бактериологическое исследование воды  на E.сoli/БГКП</v>
          </cell>
          <cell r="C233" t="str">
            <v>усл. ед.</v>
          </cell>
          <cell r="D233">
            <v>130</v>
          </cell>
          <cell r="E233">
            <v>156</v>
          </cell>
          <cell r="F233" t="str">
            <v>бактериологический</v>
          </cell>
        </row>
        <row r="234">
          <cell r="A234">
            <v>50000083</v>
          </cell>
          <cell r="B234" t="str">
            <v>Бактериологическое исследование питьевой воды (на 4 показателя)</v>
          </cell>
          <cell r="C234" t="str">
            <v>усл. ед.</v>
          </cell>
          <cell r="D234">
            <v>735</v>
          </cell>
          <cell r="E234">
            <v>882</v>
          </cell>
          <cell r="F234" t="str">
            <v>бактериологический</v>
          </cell>
        </row>
        <row r="235">
          <cell r="A235" t="str">
            <v>50 000 084</v>
          </cell>
          <cell r="B235" t="str">
            <v>Бактериологическое исследование воды плавательных бассейнов (на 5 показателей)</v>
          </cell>
          <cell r="C235" t="str">
            <v>усл. ед.</v>
          </cell>
          <cell r="D235">
            <v>1235</v>
          </cell>
          <cell r="E235">
            <v>1482</v>
          </cell>
          <cell r="F235" t="str">
            <v>бактериологический</v>
          </cell>
        </row>
        <row r="236">
          <cell r="A236" t="str">
            <v>50 000 085</v>
          </cell>
          <cell r="B236" t="str">
            <v>Бактериологическое исследование воды поверхностных водоемов, сточной воды (на  4 показателя)</v>
          </cell>
          <cell r="C236" t="str">
            <v>усл. ед.</v>
          </cell>
          <cell r="D236">
            <v>1017.5</v>
          </cell>
          <cell r="E236">
            <v>1221</v>
          </cell>
          <cell r="F236" t="str">
            <v>бактериологический</v>
          </cell>
        </row>
        <row r="237">
          <cell r="A237">
            <v>50001135</v>
          </cell>
          <cell r="B237" t="str">
            <v>Бактериологическое исследование воды питьевой, расфасованной в емкости на ОКБ, ТКБ, ГКБ</v>
          </cell>
          <cell r="C237" t="str">
            <v>усл. ед.</v>
          </cell>
          <cell r="D237">
            <v>157.5</v>
          </cell>
          <cell r="E237">
            <v>189</v>
          </cell>
          <cell r="F237" t="str">
            <v>бактериологический</v>
          </cell>
        </row>
        <row r="238">
          <cell r="A238">
            <v>50000257</v>
          </cell>
          <cell r="B238" t="str">
            <v>Бактериологическое исследование воды на C.albicans</v>
          </cell>
          <cell r="C238" t="str">
            <v>усл. ед.</v>
          </cell>
          <cell r="D238">
            <v>212.5</v>
          </cell>
          <cell r="E238">
            <v>255</v>
          </cell>
          <cell r="F238" t="str">
            <v>бактериологический</v>
          </cell>
        </row>
        <row r="239">
          <cell r="A239" t="str">
            <v>Воздух</v>
          </cell>
          <cell r="B239"/>
          <cell r="C239"/>
          <cell r="D239"/>
          <cell r="E239"/>
          <cell r="F239"/>
        </row>
        <row r="240">
          <cell r="A240">
            <v>50000224</v>
          </cell>
          <cell r="B240" t="str">
            <v>Бактериологическое исследование воздуха закрытых помещений на общее микробное число (ОМЧ).</v>
          </cell>
          <cell r="C240" t="str">
            <v>усл. ед.</v>
          </cell>
          <cell r="D240">
            <v>110</v>
          </cell>
          <cell r="E240">
            <v>132</v>
          </cell>
          <cell r="F240" t="str">
            <v>бактериологический</v>
          </cell>
        </row>
        <row r="241">
          <cell r="A241">
            <v>50000225</v>
          </cell>
          <cell r="B241" t="str">
            <v>Бактериологическое исследование воздуха закрытых помещений на S.aureus.</v>
          </cell>
          <cell r="C241" t="str">
            <v>усл. ед.</v>
          </cell>
          <cell r="D241">
            <v>140</v>
          </cell>
          <cell r="E241">
            <v>168</v>
          </cell>
          <cell r="F241" t="str">
            <v>бактериологический</v>
          </cell>
        </row>
        <row r="242">
          <cell r="A242">
            <v>50000226</v>
          </cell>
          <cell r="B242" t="str">
            <v>Бактериологическое исследование воздуха закрытых помещений на плесневые грибы и дрожжи.</v>
          </cell>
          <cell r="C242" t="str">
            <v>усл. ед.</v>
          </cell>
          <cell r="D242">
            <v>110</v>
          </cell>
          <cell r="E242">
            <v>132</v>
          </cell>
          <cell r="F242" t="str">
            <v>бактериологический</v>
          </cell>
        </row>
        <row r="243">
          <cell r="A243">
            <v>50000227</v>
          </cell>
          <cell r="B243" t="str">
            <v>Бактериологическое исследование воздуха холодильных камер на плесень</v>
          </cell>
          <cell r="C243" t="str">
            <v>усл. ед.</v>
          </cell>
          <cell r="D243">
            <v>482.5</v>
          </cell>
          <cell r="E243">
            <v>579</v>
          </cell>
          <cell r="F243" t="str">
            <v>бактериологический</v>
          </cell>
        </row>
        <row r="244">
          <cell r="A244" t="str">
            <v>Лекарственные формы, парфюмерно-косметическая продукция, средства личной гигиены</v>
          </cell>
          <cell r="B244"/>
          <cell r="C244"/>
          <cell r="D244"/>
          <cell r="E244"/>
          <cell r="F244"/>
        </row>
        <row r="245">
          <cell r="A245">
            <v>50000147</v>
          </cell>
          <cell r="B245" t="str">
            <v>Бактериологическое исследование лекарственных форм на стерильность.</v>
          </cell>
          <cell r="C245" t="str">
            <v>усл. ед.</v>
          </cell>
          <cell r="D245">
            <v>235</v>
          </cell>
          <cell r="E245">
            <v>282</v>
          </cell>
          <cell r="F245" t="str">
            <v>бактериологический</v>
          </cell>
        </row>
        <row r="246">
          <cell r="A246">
            <v>50001094</v>
          </cell>
          <cell r="B246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46" t="str">
            <v>усл. ед.</v>
          </cell>
          <cell r="D246">
            <v>407.5</v>
          </cell>
          <cell r="E246">
            <v>489</v>
          </cell>
          <cell r="F246" t="str">
            <v>бактериологический</v>
          </cell>
        </row>
        <row r="247">
          <cell r="A247">
            <v>50001118</v>
          </cell>
          <cell r="B247" t="str">
            <v>Бактериологическое исследование на пирогенообразующие микроорганизмы</v>
          </cell>
          <cell r="C247" t="str">
            <v>усл. ед.</v>
          </cell>
          <cell r="D247">
            <v>575</v>
          </cell>
          <cell r="E247">
            <v>690</v>
          </cell>
          <cell r="F247" t="str">
            <v>бактериологический</v>
          </cell>
        </row>
        <row r="248">
          <cell r="A248">
            <v>50001119</v>
          </cell>
          <cell r="B248" t="str">
            <v>Бактериологическое исследование воды очищенной по фармакопее</v>
          </cell>
          <cell r="C248" t="str">
            <v>усл. ед.</v>
          </cell>
          <cell r="D248">
            <v>1017.5</v>
          </cell>
          <cell r="E248">
            <v>1221</v>
          </cell>
          <cell r="F248" t="str">
            <v>бактериологический</v>
          </cell>
        </row>
        <row r="249">
          <cell r="A249">
            <v>50000064</v>
          </cell>
          <cell r="B249" t="str">
            <v>Бактериологическое исследование воды для инъекций  и воды для гемодиализа по фармакопее</v>
          </cell>
          <cell r="C249" t="str">
            <v>усл. ед.</v>
          </cell>
          <cell r="D249">
            <v>1017.5</v>
          </cell>
          <cell r="E249">
            <v>1221</v>
          </cell>
          <cell r="F249" t="str">
            <v>бактериологический</v>
          </cell>
        </row>
        <row r="250">
          <cell r="A250">
            <v>50001120</v>
          </cell>
          <cell r="B250" t="str">
            <v>Бактериологическое исследование лекарственных препаратов на микробиологическую чистоту</v>
          </cell>
          <cell r="C250" t="str">
            <v>усл. ед.</v>
          </cell>
          <cell r="D250">
            <v>970</v>
          </cell>
          <cell r="E250">
            <v>1164</v>
          </cell>
          <cell r="F250" t="str">
            <v>бактериологический</v>
          </cell>
        </row>
        <row r="251">
          <cell r="A251">
            <v>50000175</v>
          </cell>
          <cell r="B251" t="str">
            <v>Бактериологическое исследование лечебной грязи.</v>
          </cell>
          <cell r="C251" t="str">
            <v>усл. ед.</v>
          </cell>
          <cell r="D251">
            <v>987.5</v>
          </cell>
          <cell r="E251">
            <v>1185</v>
          </cell>
          <cell r="F251" t="str">
            <v>бактериологический</v>
          </cell>
        </row>
        <row r="252">
          <cell r="A252">
            <v>50000005</v>
          </cell>
          <cell r="B252" t="str">
            <v>Бактериологическое исследование средств личной гигиены</v>
          </cell>
          <cell r="C252" t="str">
            <v>усл. ед.</v>
          </cell>
          <cell r="D252">
            <v>2580</v>
          </cell>
          <cell r="E252">
            <v>3096</v>
          </cell>
          <cell r="F252" t="str">
            <v>бактериологический</v>
          </cell>
        </row>
        <row r="253">
          <cell r="A253">
            <v>50001130</v>
          </cell>
          <cell r="B253" t="str">
            <v>Бактериологическое исследование парфюмерно-косметической продукции.</v>
          </cell>
          <cell r="C253" t="str">
            <v>усл. ед.</v>
          </cell>
          <cell r="D253">
            <v>2580</v>
          </cell>
          <cell r="E253">
            <v>3096</v>
          </cell>
          <cell r="F253" t="str">
            <v>бактериологический</v>
          </cell>
        </row>
        <row r="254">
          <cell r="A254">
            <v>50000020</v>
          </cell>
          <cell r="B254" t="str">
            <v>Бактериологическое исследование игрушек</v>
          </cell>
          <cell r="C254" t="str">
            <v>усл. ед.</v>
          </cell>
          <cell r="D254">
            <v>1592.5</v>
          </cell>
          <cell r="E254">
            <v>1911</v>
          </cell>
          <cell r="F254" t="str">
            <v>бактериологический</v>
          </cell>
        </row>
        <row r="255">
          <cell r="A255" t="str">
            <v>Смывы с объектов внешней среды</v>
          </cell>
          <cell r="B255"/>
          <cell r="C255"/>
          <cell r="D255"/>
          <cell r="E255"/>
          <cell r="F255"/>
        </row>
        <row r="256">
          <cell r="A256">
            <v>50000126</v>
          </cell>
          <cell r="B256" t="str">
            <v>Бактериологическое исследование смывов на БГКП</v>
          </cell>
          <cell r="C256" t="str">
            <v>усл. ед.</v>
          </cell>
          <cell r="D256">
            <v>127.5</v>
          </cell>
          <cell r="E256">
            <v>153</v>
          </cell>
          <cell r="F256" t="str">
            <v>бактериологический</v>
          </cell>
        </row>
        <row r="257">
          <cell r="A257">
            <v>50000130</v>
          </cell>
          <cell r="B257" t="str">
            <v>Бактериологическое исследование смывов на ОКБ</v>
          </cell>
          <cell r="C257" t="str">
            <v>усл. ед.</v>
          </cell>
          <cell r="D257">
            <v>127.5</v>
          </cell>
          <cell r="E257">
            <v>153</v>
          </cell>
          <cell r="F257" t="str">
            <v>бактериологический</v>
          </cell>
        </row>
        <row r="258">
          <cell r="A258">
            <v>50000131</v>
          </cell>
          <cell r="B258" t="str">
            <v>Бактериологическое исследование смывов на энтеробактерии</v>
          </cell>
          <cell r="C258" t="str">
            <v>усл. ед.</v>
          </cell>
          <cell r="D258">
            <v>127.5</v>
          </cell>
          <cell r="E258">
            <v>153</v>
          </cell>
          <cell r="F258" t="str">
            <v>бактериологический</v>
          </cell>
        </row>
        <row r="259">
          <cell r="A259">
            <v>50000171</v>
          </cell>
          <cell r="B259" t="str">
            <v>Бактериологическое исследование смывов на стафилококк S.aureus.</v>
          </cell>
          <cell r="C259" t="str">
            <v>усл. ед.</v>
          </cell>
          <cell r="D259">
            <v>195</v>
          </cell>
          <cell r="E259">
            <v>234</v>
          </cell>
          <cell r="F259" t="str">
            <v>бактериологический</v>
          </cell>
        </row>
        <row r="260">
          <cell r="A260">
            <v>50000164</v>
          </cell>
          <cell r="B260" t="str">
            <v>Бактериологическое исследование смывов на патогенную микрофлору</v>
          </cell>
          <cell r="C260" t="str">
            <v>усл. ед.</v>
          </cell>
          <cell r="D260">
            <v>407.5</v>
          </cell>
          <cell r="E260">
            <v>489</v>
          </cell>
          <cell r="F260" t="str">
            <v>бактериологический</v>
          </cell>
        </row>
        <row r="261">
          <cell r="A261">
            <v>50000165</v>
          </cell>
          <cell r="B261" t="str">
            <v>Бактериологическое исследование смывов на ОМЧ (КМАФАнМ, МАФАМ).</v>
          </cell>
          <cell r="C261" t="str">
            <v>усл. ед.</v>
          </cell>
          <cell r="D261">
            <v>125</v>
          </cell>
          <cell r="E261">
            <v>150</v>
          </cell>
          <cell r="F261" t="str">
            <v>бактериологический</v>
          </cell>
        </row>
        <row r="262">
          <cell r="A262">
            <v>50001095</v>
          </cell>
          <cell r="B262" t="str">
            <v>Бактериологическое исследование смывов на дрожжи, плесень.</v>
          </cell>
          <cell r="C262" t="str">
            <v>усл. ед.</v>
          </cell>
          <cell r="D262">
            <v>195</v>
          </cell>
          <cell r="E262">
            <v>234</v>
          </cell>
          <cell r="F262" t="str">
            <v>бактериологический</v>
          </cell>
        </row>
        <row r="263">
          <cell r="A263">
            <v>50000172</v>
          </cell>
          <cell r="B263" t="str">
            <v>Бактериологическое исследование смывов на  протеи.</v>
          </cell>
          <cell r="C263" t="str">
            <v>усл. ед.</v>
          </cell>
          <cell r="D263">
            <v>132.5</v>
          </cell>
          <cell r="E263">
            <v>159</v>
          </cell>
          <cell r="F263" t="str">
            <v>бактериологический</v>
          </cell>
        </row>
        <row r="264">
          <cell r="A264">
            <v>50001121</v>
          </cell>
          <cell r="B264" t="str">
            <v>Бактериологическое исследование смывов из холодильных камер на  плесень.</v>
          </cell>
          <cell r="C264" t="str">
            <v>усл. ед.</v>
          </cell>
          <cell r="D264">
            <v>205</v>
          </cell>
          <cell r="E264">
            <v>246</v>
          </cell>
          <cell r="F264" t="str">
            <v>бактериологический</v>
          </cell>
        </row>
        <row r="265">
          <cell r="A265">
            <v>50000223</v>
          </cell>
          <cell r="B265" t="str">
            <v>Бактериологическое исследование смывов на легионеллы.</v>
          </cell>
          <cell r="C265" t="str">
            <v>усл. ед.</v>
          </cell>
          <cell r="D265">
            <v>1822.5</v>
          </cell>
          <cell r="E265">
            <v>2187</v>
          </cell>
          <cell r="F265" t="str">
            <v>бактериологический</v>
          </cell>
        </row>
        <row r="266">
          <cell r="A266">
            <v>50000055</v>
          </cell>
          <cell r="B266" t="str">
            <v>Бактериологическое исследование смывов с эндоскопического оборудования</v>
          </cell>
          <cell r="C266" t="str">
            <v>усл. ед.</v>
          </cell>
          <cell r="D266">
            <v>810</v>
          </cell>
          <cell r="E266">
            <v>972</v>
          </cell>
          <cell r="F266" t="str">
            <v>бактериологический</v>
          </cell>
        </row>
        <row r="267">
          <cell r="A267">
            <v>50000056</v>
          </cell>
          <cell r="B267" t="str">
            <v>Бактериологическое исследование смывов на синегнойную палочку</v>
          </cell>
          <cell r="C267" t="str">
            <v>усл. ед.</v>
          </cell>
          <cell r="D267">
            <v>117.5</v>
          </cell>
          <cell r="E267">
            <v>141</v>
          </cell>
          <cell r="F267" t="str">
            <v>бактериологический</v>
          </cell>
        </row>
        <row r="268">
          <cell r="A268">
            <v>50000057</v>
          </cell>
          <cell r="B268" t="str">
            <v>Бактериологическое исследование рук персонала</v>
          </cell>
          <cell r="C268" t="str">
            <v>усл. ед.</v>
          </cell>
          <cell r="D268">
            <v>210</v>
          </cell>
          <cell r="E268">
            <v>252</v>
          </cell>
          <cell r="F268" t="str">
            <v>бактериологический</v>
          </cell>
        </row>
        <row r="269">
          <cell r="A269">
            <v>50000090</v>
          </cell>
          <cell r="B269" t="str">
            <v>Индикация и разрушение матрикса биопленок. Выявлением свободноживущих микроорганизмов (БГКП, S.aureus, P.aerugoinosa, сальмонеллы)</v>
          </cell>
          <cell r="C269" t="str">
            <v>усл. ед.</v>
          </cell>
          <cell r="D269">
            <v>637.5</v>
          </cell>
          <cell r="E269">
            <v>765</v>
          </cell>
          <cell r="F269" t="str">
            <v>бактериологический</v>
          </cell>
        </row>
        <row r="270">
          <cell r="A270">
            <v>50000258</v>
          </cell>
          <cell r="B270" t="str">
            <v>Бактериологическое исследование смывов на листерии</v>
          </cell>
          <cell r="C270" t="str">
            <v>усл. ед.</v>
          </cell>
          <cell r="D270">
            <v>637.5</v>
          </cell>
          <cell r="E270">
            <v>765</v>
          </cell>
          <cell r="F270" t="str">
            <v>бактериологический</v>
          </cell>
        </row>
        <row r="271">
          <cell r="A271" t="str">
            <v>Клинический материал</v>
          </cell>
          <cell r="B271"/>
          <cell r="C271"/>
          <cell r="D271"/>
          <cell r="E271"/>
          <cell r="F271"/>
        </row>
        <row r="272">
          <cell r="A272">
            <v>50001097</v>
          </cell>
          <cell r="B27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272" t="str">
            <v>усл. ед.</v>
          </cell>
          <cell r="D272">
            <v>880</v>
          </cell>
          <cell r="E272">
            <v>1056</v>
          </cell>
          <cell r="F272" t="str">
            <v>бактериологический</v>
          </cell>
        </row>
        <row r="273">
          <cell r="A273">
            <v>50000054</v>
          </cell>
          <cell r="B27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273" t="str">
            <v>усл. ед.</v>
          </cell>
          <cell r="D273">
            <v>752.5</v>
          </cell>
          <cell r="E273">
            <v>903</v>
          </cell>
          <cell r="F273" t="str">
            <v>бактериологический</v>
          </cell>
        </row>
        <row r="274">
          <cell r="A274">
            <v>50001098</v>
          </cell>
          <cell r="B274" t="str">
            <v>Бактериологическое исследование отделяемого зева, носа на стафилококк (1 исследование)</v>
          </cell>
          <cell r="C274" t="str">
            <v>усл. ед.</v>
          </cell>
          <cell r="D274">
            <v>235</v>
          </cell>
          <cell r="E274">
            <v>282</v>
          </cell>
          <cell r="F274" t="str">
            <v>бактериологический</v>
          </cell>
        </row>
        <row r="275">
          <cell r="A275">
            <v>50000193</v>
          </cell>
          <cell r="B275" t="str">
            <v>Бактериологическое исследование чувствительности к химиотерапевтическим препаратам</v>
          </cell>
          <cell r="C275" t="str">
            <v>усл. ед.</v>
          </cell>
          <cell r="D275">
            <v>125</v>
          </cell>
          <cell r="E275">
            <v>150</v>
          </cell>
          <cell r="F275" t="str">
            <v>бактериологический</v>
          </cell>
        </row>
        <row r="276">
          <cell r="A276">
            <v>50000204</v>
          </cell>
          <cell r="B276" t="str">
            <v>Бактериологическое исследование отделяемого ротоглотки и носа на возбудителей дифтерии</v>
          </cell>
          <cell r="C276" t="str">
            <v>усл. ед.</v>
          </cell>
          <cell r="D276">
            <v>717.5</v>
          </cell>
          <cell r="E276">
            <v>861</v>
          </cell>
          <cell r="F276" t="str">
            <v>бактериологический</v>
          </cell>
        </row>
        <row r="277">
          <cell r="A277">
            <v>50000195</v>
          </cell>
          <cell r="B277" t="str">
            <v>Бактериологическое исследование на возбудителей коклюша и паракоклюша.</v>
          </cell>
          <cell r="C277" t="str">
            <v>усл. ед.</v>
          </cell>
          <cell r="D277">
            <v>172.5</v>
          </cell>
          <cell r="E277">
            <v>207</v>
          </cell>
          <cell r="F277" t="str">
            <v>бактериологический</v>
          </cell>
        </row>
        <row r="278">
          <cell r="A278">
            <v>50000197</v>
          </cell>
          <cell r="B278" t="str">
            <v>Бактериологическое исследование на менингококк</v>
          </cell>
          <cell r="C278" t="str">
            <v>усл. ед.</v>
          </cell>
          <cell r="D278">
            <v>235</v>
          </cell>
          <cell r="E278">
            <v>282</v>
          </cell>
          <cell r="F278" t="str">
            <v>бактериологический</v>
          </cell>
        </row>
        <row r="279">
          <cell r="A279">
            <v>50000198</v>
          </cell>
          <cell r="B279" t="str">
            <v xml:space="preserve">Бактериологическое исследование на кишечную группу инфекций.  </v>
          </cell>
          <cell r="C279" t="str">
            <v>усл. ед.</v>
          </cell>
          <cell r="D279">
            <v>235</v>
          </cell>
          <cell r="E279">
            <v>282</v>
          </cell>
          <cell r="F279" t="str">
            <v>бактериологический</v>
          </cell>
        </row>
        <row r="280">
          <cell r="A280">
            <v>50000058</v>
          </cell>
          <cell r="B280" t="str">
            <v>Бактериологическое исследование на  энтеропатогенные эшерихии</v>
          </cell>
          <cell r="C280" t="str">
            <v>усл. ед.</v>
          </cell>
          <cell r="D280">
            <v>362.5</v>
          </cell>
          <cell r="E280">
            <v>435</v>
          </cell>
          <cell r="F280" t="str">
            <v>бактериологический</v>
          </cell>
        </row>
        <row r="281">
          <cell r="A281">
            <v>50001100</v>
          </cell>
          <cell r="B281" t="str">
            <v>Бактериологическое исследование крови на гемокультуру.</v>
          </cell>
          <cell r="C281" t="str">
            <v>усл. ед.</v>
          </cell>
          <cell r="D281">
            <v>267.5</v>
          </cell>
          <cell r="E281">
            <v>321</v>
          </cell>
          <cell r="F281" t="str">
            <v>бактериологический</v>
          </cell>
        </row>
        <row r="282">
          <cell r="A282">
            <v>50001107</v>
          </cell>
          <cell r="B282" t="str">
            <v>Бактериологическое исследование крови на стерильность</v>
          </cell>
          <cell r="C282" t="str">
            <v>усл. ед.</v>
          </cell>
          <cell r="D282">
            <v>275</v>
          </cell>
          <cell r="E282">
            <v>330</v>
          </cell>
          <cell r="F282" t="str">
            <v>бактериологический</v>
          </cell>
        </row>
        <row r="283">
          <cell r="A283">
            <v>50001101</v>
          </cell>
          <cell r="B283" t="str">
            <v xml:space="preserve">Бактериологическое исследование на дисбактериоз. </v>
          </cell>
          <cell r="C283" t="str">
            <v>усл. ед.</v>
          </cell>
          <cell r="D283">
            <v>1120</v>
          </cell>
          <cell r="E283">
            <v>1344</v>
          </cell>
          <cell r="F283" t="str">
            <v>бактериологический</v>
          </cell>
        </row>
        <row r="284">
          <cell r="A284">
            <v>50001112</v>
          </cell>
          <cell r="B284" t="str">
            <v>Определение устойчивости микроорганизмов к дезинфектантам</v>
          </cell>
          <cell r="C284" t="str">
            <v>усл. ед.</v>
          </cell>
          <cell r="D284">
            <v>362.5</v>
          </cell>
          <cell r="E284">
            <v>435</v>
          </cell>
          <cell r="F284" t="str">
            <v>бактериологический</v>
          </cell>
        </row>
        <row r="285">
          <cell r="A285">
            <v>50001320</v>
          </cell>
          <cell r="B285" t="str">
            <v>Бактериологическое исследование кала на условно-патогенную микрофлору</v>
          </cell>
          <cell r="C285" t="str">
            <v>усл. ед.</v>
          </cell>
          <cell r="D285">
            <v>852.5</v>
          </cell>
          <cell r="E285">
            <v>1023</v>
          </cell>
          <cell r="F285" t="str">
            <v>бактериологический</v>
          </cell>
        </row>
        <row r="286">
          <cell r="A286">
            <v>50001321</v>
          </cell>
          <cell r="B286" t="str">
            <v>Бактериологическое исследование клинического материала на дрожжевые грибы рода Candida</v>
          </cell>
          <cell r="C286" t="str">
            <v>усл. ед.</v>
          </cell>
          <cell r="D286">
            <v>252.5</v>
          </cell>
          <cell r="E286">
            <v>303</v>
          </cell>
          <cell r="F286" t="str">
            <v>бактериологический</v>
          </cell>
        </row>
        <row r="287">
          <cell r="A287" t="str">
            <v>Серологические исследования</v>
          </cell>
          <cell r="B287"/>
          <cell r="C287"/>
          <cell r="D287"/>
          <cell r="E287"/>
          <cell r="F287"/>
        </row>
        <row r="288">
          <cell r="A288">
            <v>50001102</v>
          </cell>
          <cell r="B288" t="str">
            <v>Серологическое исследование на коклюш, паракоклюш с одним диагностикумом</v>
          </cell>
          <cell r="C288" t="str">
            <v>усл. ед.</v>
          </cell>
          <cell r="D288">
            <v>270</v>
          </cell>
          <cell r="E288">
            <v>324</v>
          </cell>
          <cell r="F288" t="str">
            <v>серологический</v>
          </cell>
        </row>
        <row r="289">
          <cell r="A289">
            <v>50001322</v>
          </cell>
          <cell r="B289" t="str">
            <v>Серологическое исследование на тиф и паратифы с одним диагностикумом (реакция Видаля)</v>
          </cell>
          <cell r="C289" t="str">
            <v>усл. ед.</v>
          </cell>
          <cell r="D289">
            <v>270</v>
          </cell>
          <cell r="E289">
            <v>324</v>
          </cell>
          <cell r="F289" t="str">
            <v>серологический</v>
          </cell>
        </row>
        <row r="290">
          <cell r="A290">
            <v>50000059</v>
          </cell>
          <cell r="B290" t="str">
            <v>Серологическое исследование на брюшной тиф</v>
          </cell>
          <cell r="C290" t="str">
            <v>усл. ед.</v>
          </cell>
          <cell r="D290">
            <v>292.5</v>
          </cell>
          <cell r="E290">
            <v>351</v>
          </cell>
          <cell r="F290" t="str">
            <v>серологический</v>
          </cell>
        </row>
        <row r="291">
          <cell r="A291">
            <v>50000206</v>
          </cell>
          <cell r="B291" t="str">
            <v>Серологическое исследование на дифтерию с одним диагностикумом</v>
          </cell>
          <cell r="C291" t="str">
            <v>усл. ед.</v>
          </cell>
          <cell r="D291">
            <v>617.5</v>
          </cell>
          <cell r="E291">
            <v>741</v>
          </cell>
          <cell r="F291" t="str">
            <v>серологический</v>
          </cell>
        </row>
        <row r="292">
          <cell r="A292">
            <v>50000207</v>
          </cell>
          <cell r="B292" t="str">
            <v>Серологическое исследование на столбняк с одним диагностикумом</v>
          </cell>
          <cell r="C292" t="str">
            <v>усл. ед.</v>
          </cell>
          <cell r="D292">
            <v>617.5</v>
          </cell>
          <cell r="E292">
            <v>741</v>
          </cell>
          <cell r="F292" t="str">
            <v>серологический</v>
          </cell>
        </row>
        <row r="293">
          <cell r="A293">
            <v>50000061</v>
          </cell>
          <cell r="B293" t="str">
            <v>Серологическое исследование с одним  диагностикумом (сальмонелезный, шигеллезный, менингококковым)</v>
          </cell>
          <cell r="C293" t="str">
            <v>усл. ед.</v>
          </cell>
          <cell r="D293">
            <v>315</v>
          </cell>
          <cell r="E293">
            <v>378</v>
          </cell>
          <cell r="F293" t="str">
            <v>серологический</v>
          </cell>
        </row>
        <row r="294">
          <cell r="A294" t="str">
            <v>Стерилизация, контроль стерилизации</v>
          </cell>
          <cell r="B294"/>
          <cell r="C294"/>
          <cell r="D294"/>
          <cell r="E294"/>
          <cell r="F294"/>
        </row>
        <row r="295">
          <cell r="A295">
            <v>50001323</v>
          </cell>
          <cell r="B295" t="str">
            <v>Микробиологические исследования по контролю качества камерной дезинфекции (9 биотестов)</v>
          </cell>
          <cell r="C295" t="str">
            <v>усл. ед.</v>
          </cell>
          <cell r="D295">
            <v>1135</v>
          </cell>
          <cell r="E295">
            <v>1362</v>
          </cell>
          <cell r="F295" t="str">
            <v>бактериологический</v>
          </cell>
        </row>
        <row r="296">
          <cell r="A296">
            <v>50001324</v>
          </cell>
          <cell r="B296" t="str">
            <v>Микробиологические исследования по контролю качества камерной дезинфекции (15 биотестов)</v>
          </cell>
          <cell r="C296" t="str">
            <v>усл. ед.</v>
          </cell>
          <cell r="D296">
            <v>1592.5</v>
          </cell>
          <cell r="E296">
            <v>1911</v>
          </cell>
          <cell r="F296" t="str">
            <v>бактериологический</v>
          </cell>
        </row>
        <row r="297">
          <cell r="A297">
            <v>50000062</v>
          </cell>
          <cell r="B297" t="str">
            <v>Биологический контроль работы воздушного стерилизатора (5 тестов)</v>
          </cell>
          <cell r="C297" t="str">
            <v>усл. ед.</v>
          </cell>
          <cell r="D297">
            <v>1592.5</v>
          </cell>
          <cell r="E297">
            <v>1911</v>
          </cell>
          <cell r="F297" t="str">
            <v>бактериологический</v>
          </cell>
        </row>
        <row r="298">
          <cell r="A298">
            <v>50000953</v>
          </cell>
          <cell r="B298" t="str">
            <v>Биологический контроль работы парового стерилизатора ( 5 тестов)</v>
          </cell>
          <cell r="C298" t="str">
            <v>усл. ед.</v>
          </cell>
          <cell r="D298">
            <v>1592.5</v>
          </cell>
          <cell r="E298">
            <v>1911</v>
          </cell>
          <cell r="F298" t="str">
            <v>бактериологический</v>
          </cell>
        </row>
        <row r="299">
          <cell r="A299">
            <v>51000177</v>
          </cell>
          <cell r="B299" t="str">
            <v>Стерилизация изделий медицинского назначения (1 цикл)</v>
          </cell>
          <cell r="C299" t="str">
            <v>усл. ед.</v>
          </cell>
          <cell r="D299">
            <v>372.5</v>
          </cell>
          <cell r="E299">
            <v>447</v>
          </cell>
          <cell r="F299" t="str">
            <v>бактериологический</v>
          </cell>
        </row>
        <row r="300">
          <cell r="A300">
            <v>50001328</v>
          </cell>
          <cell r="B300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00" t="str">
            <v>усл. ед.</v>
          </cell>
          <cell r="D300">
            <v>222.5</v>
          </cell>
          <cell r="E300">
            <v>267</v>
          </cell>
          <cell r="F300" t="str">
            <v>бактериологический</v>
          </cell>
        </row>
        <row r="301">
          <cell r="A301" t="str">
            <v>Исследование на стерильность</v>
          </cell>
          <cell r="B301"/>
          <cell r="C301"/>
          <cell r="D301"/>
          <cell r="E301"/>
          <cell r="F301"/>
        </row>
        <row r="302">
          <cell r="A302">
            <v>50000063</v>
          </cell>
          <cell r="B302" t="str">
            <v>Бактериологическое исследование материала, хирургических инструментов, белья, эндоскопов на стерильность</v>
          </cell>
          <cell r="C302" t="str">
            <v>усл. ед.</v>
          </cell>
          <cell r="D302">
            <v>240</v>
          </cell>
          <cell r="E302">
            <v>288</v>
          </cell>
          <cell r="F302" t="str">
            <v>бактериологический</v>
          </cell>
        </row>
        <row r="303">
          <cell r="A303" t="str">
            <v>Обучение</v>
          </cell>
          <cell r="B303"/>
          <cell r="C303"/>
          <cell r="D303"/>
          <cell r="E303"/>
          <cell r="F303"/>
        </row>
        <row r="304">
          <cell r="A304">
            <v>50000031</v>
          </cell>
          <cell r="B304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304" t="str">
            <v>чел.</v>
          </cell>
          <cell r="D304">
            <v>13955</v>
          </cell>
          <cell r="E304">
            <v>16746</v>
          </cell>
          <cell r="F304" t="str">
            <v>-</v>
          </cell>
        </row>
        <row r="305">
          <cell r="A305" t="str">
            <v>Исследования методом разделенного импеданса</v>
          </cell>
          <cell r="B305"/>
          <cell r="C305"/>
          <cell r="D305"/>
          <cell r="E305"/>
          <cell r="F305"/>
        </row>
        <row r="306">
          <cell r="A306">
            <v>50000028</v>
          </cell>
          <cell r="B306" t="str">
            <v>Бактериологическое исследование на КМАФАнМ</v>
          </cell>
          <cell r="C306" t="str">
            <v>усл. ед.</v>
          </cell>
          <cell r="D306">
            <v>315</v>
          </cell>
          <cell r="E306">
            <v>378</v>
          </cell>
          <cell r="F306" t="str">
            <v>разделенный импеданс</v>
          </cell>
        </row>
        <row r="307">
          <cell r="A307">
            <v>50000029</v>
          </cell>
          <cell r="B307" t="str">
            <v>Бактериологическое исследование на листерии</v>
          </cell>
          <cell r="C307" t="str">
            <v>усл. ед.</v>
          </cell>
          <cell r="D307">
            <v>492.5</v>
          </cell>
          <cell r="E307">
            <v>591</v>
          </cell>
          <cell r="F307" t="str">
            <v>разделенный импеданс</v>
          </cell>
        </row>
        <row r="308">
          <cell r="A308">
            <v>50000030</v>
          </cell>
          <cell r="B308" t="str">
            <v>Исследование на патогенную микрофлору, в т.ч. сальмонеллы</v>
          </cell>
          <cell r="C308" t="str">
            <v>усл. ед.</v>
          </cell>
          <cell r="D308">
            <v>492.5</v>
          </cell>
          <cell r="E308">
            <v>591</v>
          </cell>
          <cell r="F308" t="str">
            <v>разделенный импеданс</v>
          </cell>
        </row>
        <row r="309">
          <cell r="A309" t="str">
            <v>Прочие</v>
          </cell>
          <cell r="B309"/>
          <cell r="C309"/>
          <cell r="D309"/>
          <cell r="E309"/>
          <cell r="F309"/>
        </row>
        <row r="310">
          <cell r="A310">
            <v>50000040</v>
          </cell>
          <cell r="B310" t="str">
            <v>Бактериологический количественный контроль питательных сред</v>
          </cell>
          <cell r="C310" t="str">
            <v>усл. ед.</v>
          </cell>
          <cell r="D310">
            <v>1430</v>
          </cell>
          <cell r="E310">
            <v>1716</v>
          </cell>
          <cell r="F310" t="str">
            <v>бактериологический</v>
          </cell>
        </row>
        <row r="311">
          <cell r="A311" t="str">
            <v>Санитарно-гигиеническая лаборатория испытательного лабораторного центра</v>
          </cell>
          <cell r="B311"/>
          <cell r="C311"/>
          <cell r="D311"/>
          <cell r="E311"/>
          <cell r="F311"/>
        </row>
        <row r="312">
          <cell r="A312" t="str">
            <v>1. Санитарно-гигиенические исследования продовольственного сырья и пищевой продукции на физико-химические показатели</v>
          </cell>
          <cell r="B312"/>
          <cell r="C312"/>
          <cell r="D312"/>
          <cell r="E312"/>
          <cell r="F312"/>
        </row>
        <row r="313">
          <cell r="A313" t="str">
            <v>1.1. Определение физико-химических показателей в продукции общественного питания</v>
          </cell>
          <cell r="B313"/>
          <cell r="C313"/>
          <cell r="D313"/>
          <cell r="E313"/>
          <cell r="F313"/>
        </row>
        <row r="314">
          <cell r="A314">
            <v>60000066</v>
          </cell>
          <cell r="B314" t="str">
            <v>Определение калорийности одного блюда (масса изделия, сухие вещества, жир, энергетическая ценность)</v>
          </cell>
          <cell r="C314" t="str">
            <v>усл. ед.</v>
          </cell>
          <cell r="D314">
            <v>1045</v>
          </cell>
          <cell r="E314">
            <v>1254</v>
          </cell>
          <cell r="F314" t="str">
            <v>гравиметрический, титриметрический, кислотный, расчётный</v>
          </cell>
        </row>
        <row r="315">
          <cell r="A315">
            <v>60000721</v>
          </cell>
          <cell r="B315" t="str">
            <v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v>
          </cell>
          <cell r="C315" t="str">
            <v>усл. ед.</v>
          </cell>
          <cell r="D315">
            <v>1552.5</v>
          </cell>
          <cell r="E315">
            <v>1863</v>
          </cell>
          <cell r="F315" t="str">
            <v>гравиметрический, титриметрический, кислотный, расчётный</v>
          </cell>
        </row>
        <row r="316">
          <cell r="A316">
            <v>60000819</v>
          </cell>
          <cell r="B316" t="str">
            <v>Определение калорийности и химического состава одного блюда (масса изделия, сухие вещества, жир, белок, зола, углеводы, энергетическая ценность)</v>
          </cell>
          <cell r="C316" t="str">
            <v>усл. ед.</v>
          </cell>
          <cell r="D316">
            <v>1850</v>
          </cell>
          <cell r="E316">
            <v>2220</v>
          </cell>
          <cell r="F316" t="str">
            <v>гравиметрический, титриметрический, кислотный, расчётный</v>
          </cell>
        </row>
        <row r="317">
          <cell r="A317">
            <v>60000309</v>
          </cell>
          <cell r="B317" t="str">
            <v>Определение качества термической обработки мясных и рыбных кулинарных изделий</v>
          </cell>
          <cell r="C317" t="str">
            <v>усл. ед.</v>
          </cell>
          <cell r="D317">
            <v>165</v>
          </cell>
          <cell r="E317">
            <v>198</v>
          </cell>
          <cell r="F317" t="str">
            <v xml:space="preserve">визуальный </v>
          </cell>
        </row>
        <row r="318">
          <cell r="A318">
            <v>60000310</v>
          </cell>
          <cell r="B318" t="str">
            <v>Определение массовой доли окисленных веществ во фритюрном жире</v>
          </cell>
          <cell r="C318" t="str">
            <v>усл. ед.</v>
          </cell>
          <cell r="D318">
            <v>230</v>
          </cell>
          <cell r="E318">
            <v>276</v>
          </cell>
          <cell r="F318" t="str">
            <v>визуальный</v>
          </cell>
        </row>
        <row r="319">
          <cell r="A319" t="str">
            <v>1.2. Определение физико-химических показателей в пищевой продукции</v>
          </cell>
          <cell r="B319"/>
          <cell r="C319"/>
          <cell r="D319"/>
          <cell r="E319"/>
          <cell r="F319"/>
        </row>
        <row r="320">
          <cell r="A320">
            <v>60000222</v>
          </cell>
          <cell r="B320" t="str">
            <v>Определение органолептических показателей продовольственного сырья, пищевых продуктов.</v>
          </cell>
          <cell r="C320" t="str">
            <v>усл. ед.</v>
          </cell>
          <cell r="D320">
            <v>137.5</v>
          </cell>
          <cell r="E320">
            <v>165</v>
          </cell>
          <cell r="F320" t="str">
            <v>органолептический</v>
          </cell>
        </row>
        <row r="321">
          <cell r="A321">
            <v>60000252</v>
          </cell>
          <cell r="B321" t="str">
            <v>Исследование пищевых продуктов на: массо-вую долю начинки, глазури, толщину тестовой оболочки, толщину в местах заделки, объем продукции и т.д</v>
          </cell>
          <cell r="C321" t="str">
            <v>усл. ед.</v>
          </cell>
          <cell r="D321">
            <v>395</v>
          </cell>
          <cell r="E321">
            <v>474</v>
          </cell>
          <cell r="F321" t="str">
            <v>гравиметрический / весовой</v>
          </cell>
        </row>
        <row r="322">
          <cell r="A322">
            <v>60000102</v>
          </cell>
          <cell r="B322" t="str">
            <v>Исследование пищевых продуктов на массу изделия</v>
          </cell>
          <cell r="C322" t="str">
            <v>усл. ед.</v>
          </cell>
          <cell r="D322">
            <v>575</v>
          </cell>
          <cell r="E322">
            <v>690</v>
          </cell>
          <cell r="F322" t="str">
            <v>гравиметрический / весовой</v>
          </cell>
        </row>
        <row r="323">
          <cell r="A323">
            <v>60000225</v>
          </cell>
          <cell r="B323" t="str">
            <v>Определение содержания белка (общего) в пищевой продукции</v>
          </cell>
          <cell r="C323" t="str">
            <v>усл. ед.</v>
          </cell>
          <cell r="D323">
            <v>885</v>
          </cell>
          <cell r="E323">
            <v>1062</v>
          </cell>
          <cell r="F323" t="str">
            <v>титриметрический</v>
          </cell>
        </row>
        <row r="324">
          <cell r="A324">
            <v>60000049</v>
          </cell>
          <cell r="B324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324" t="str">
            <v>усл. ед.</v>
          </cell>
          <cell r="D324">
            <v>757.5</v>
          </cell>
          <cell r="E324">
            <v>909</v>
          </cell>
          <cell r="F324" t="str">
            <v>титриметрический</v>
          </cell>
        </row>
        <row r="325">
          <cell r="A325">
            <v>60000234</v>
          </cell>
          <cell r="B325" t="str">
            <v>Определение зольности (массовой доли золы / общей золы)</v>
          </cell>
          <cell r="C325" t="str">
            <v>усл. ед.</v>
          </cell>
          <cell r="D325">
            <v>660</v>
          </cell>
          <cell r="E325">
            <v>792</v>
          </cell>
          <cell r="F325" t="str">
            <v>гравиметрический / весовой</v>
          </cell>
        </row>
        <row r="326">
          <cell r="A326">
            <v>60000311</v>
          </cell>
          <cell r="B326" t="str">
            <v>Определение массовой доли  золы нерастворимой в 10 % соляной кислоте</v>
          </cell>
          <cell r="C326" t="str">
            <v>усл. ед.</v>
          </cell>
          <cell r="D326">
            <v>885</v>
          </cell>
          <cell r="E326">
            <v>1062</v>
          </cell>
          <cell r="F326" t="str">
            <v>гравиметрический / весовой</v>
          </cell>
        </row>
        <row r="327">
          <cell r="A327">
            <v>60000269</v>
          </cell>
          <cell r="B327" t="str">
            <v>Определение  массовой доли жира (метод  Гербера)</v>
          </cell>
          <cell r="C327" t="str">
            <v>усл. ед.</v>
          </cell>
          <cell r="D327">
            <v>477.5</v>
          </cell>
          <cell r="E327">
            <v>573</v>
          </cell>
          <cell r="F327" t="str">
            <v>бутирометрический (метод  Гербера)</v>
          </cell>
        </row>
        <row r="328">
          <cell r="A328">
            <v>60000268</v>
          </cell>
          <cell r="B328" t="str">
            <v>Определение  массовой доли жира (метод Сокслета)</v>
          </cell>
          <cell r="C328" t="str">
            <v>усл. ед.</v>
          </cell>
          <cell r="D328">
            <v>822.5</v>
          </cell>
          <cell r="E328">
            <v>987</v>
          </cell>
          <cell r="F328" t="str">
            <v>экстракционно-весовой метод (метод Сокслета)</v>
          </cell>
        </row>
        <row r="329">
          <cell r="A329">
            <v>60000270</v>
          </cell>
          <cell r="B329" t="str">
            <v>Определение массовой доли жира (экстракционно-весовой метод)</v>
          </cell>
          <cell r="C329" t="str">
            <v>усл. ед.</v>
          </cell>
          <cell r="D329">
            <v>602.5</v>
          </cell>
          <cell r="E329">
            <v>723</v>
          </cell>
          <cell r="F329" t="str">
            <v>экстракционно-весовой метод (метод Сокслета)</v>
          </cell>
        </row>
        <row r="330">
          <cell r="A330">
            <v>60000233</v>
          </cell>
          <cell r="B330" t="str">
            <v>Определение влаги и сухих веществ (до постоянной массы)</v>
          </cell>
          <cell r="C330" t="str">
            <v>усл. ед.</v>
          </cell>
          <cell r="D330">
            <v>320</v>
          </cell>
          <cell r="E330">
            <v>384</v>
          </cell>
          <cell r="F330" t="str">
            <v>гравиметрический / весовой</v>
          </cell>
        </row>
        <row r="331">
          <cell r="A331">
            <v>60000231</v>
          </cell>
          <cell r="B331" t="str">
            <v>Определение влаги и сухих веществ ( при определенной температуре и фиксированном времени)</v>
          </cell>
          <cell r="C331" t="str">
            <v>усл. ед.</v>
          </cell>
          <cell r="D331">
            <v>297.5</v>
          </cell>
          <cell r="E331">
            <v>357</v>
          </cell>
          <cell r="F331" t="str">
            <v>гравиметрический / весовой</v>
          </cell>
        </row>
        <row r="332">
          <cell r="A332">
            <v>60000237</v>
          </cell>
          <cell r="B332" t="str">
            <v>Определение растворимых сухих веществ рефрактометрическим методом</v>
          </cell>
          <cell r="C332" t="str">
            <v>усл. ед.</v>
          </cell>
          <cell r="D332">
            <v>147.5</v>
          </cell>
          <cell r="E332">
            <v>177</v>
          </cell>
          <cell r="F332" t="str">
            <v>рефрактометрический метод</v>
          </cell>
        </row>
        <row r="333">
          <cell r="A333">
            <v>60000285</v>
          </cell>
          <cell r="B333" t="str">
            <v>Определение кислотности в пищевых продуктах</v>
          </cell>
          <cell r="C333" t="str">
            <v>усл. ед.</v>
          </cell>
          <cell r="D333">
            <v>275</v>
          </cell>
          <cell r="E333">
            <v>330</v>
          </cell>
          <cell r="F333" t="str">
            <v>титриметрический</v>
          </cell>
        </row>
        <row r="334">
          <cell r="A334">
            <v>60000286</v>
          </cell>
          <cell r="B334" t="str">
            <v>Определение кислотности в консервах</v>
          </cell>
          <cell r="C334" t="str">
            <v>усл. ед.</v>
          </cell>
          <cell r="D334">
            <v>337.5</v>
          </cell>
          <cell r="E334">
            <v>405</v>
          </cell>
          <cell r="F334" t="str">
            <v>титриметрический</v>
          </cell>
        </row>
        <row r="335">
          <cell r="A335">
            <v>60000242</v>
          </cell>
          <cell r="B335" t="str">
            <v>Определение РН /активной кислотности в продовольственном сырье, пищевых продуктах</v>
          </cell>
          <cell r="C335" t="str">
            <v>усл. ед.</v>
          </cell>
          <cell r="D335">
            <v>200</v>
          </cell>
          <cell r="E335">
            <v>240</v>
          </cell>
          <cell r="F335" t="str">
            <v>электрохимический</v>
          </cell>
        </row>
        <row r="336">
          <cell r="A336" t="str">
            <v>1.3. Определение наличия примесей в пищевой продукции</v>
          </cell>
          <cell r="B336"/>
          <cell r="C336"/>
          <cell r="D336"/>
          <cell r="E336"/>
          <cell r="F336"/>
        </row>
        <row r="337">
          <cell r="A337">
            <v>60000273</v>
          </cell>
          <cell r="B337" t="str">
            <v>Определение посторонних примесей</v>
          </cell>
          <cell r="C337" t="str">
            <v>усл. ед.</v>
          </cell>
          <cell r="D337">
            <v>72.5</v>
          </cell>
          <cell r="E337">
            <v>87</v>
          </cell>
          <cell r="F337" t="str">
            <v>визуальный / гравиметрический</v>
          </cell>
        </row>
        <row r="338">
          <cell r="A338">
            <v>60000274</v>
          </cell>
          <cell r="B338" t="str">
            <v>Определение  металломагнитной примеси</v>
          </cell>
          <cell r="C338" t="str">
            <v>усл. ед.</v>
          </cell>
          <cell r="D338">
            <v>230</v>
          </cell>
          <cell r="E338">
            <v>276</v>
          </cell>
          <cell r="F338" t="str">
            <v>визуальный / гравиметрический</v>
          </cell>
        </row>
        <row r="339">
          <cell r="A339">
            <v>60000275</v>
          </cell>
          <cell r="B339" t="str">
            <v>Определение минеральных примесей</v>
          </cell>
          <cell r="C339" t="str">
            <v>усл. ед.</v>
          </cell>
          <cell r="D339">
            <v>337.5</v>
          </cell>
          <cell r="E339">
            <v>405</v>
          </cell>
          <cell r="F339" t="str">
            <v>визуальный / гравиметрический</v>
          </cell>
        </row>
        <row r="340">
          <cell r="A340">
            <v>60001307</v>
          </cell>
          <cell r="B340" t="str">
            <v>Определение примесей растительного происхождения</v>
          </cell>
          <cell r="C340" t="str">
            <v>усл. ед.</v>
          </cell>
          <cell r="D340">
            <v>115</v>
          </cell>
          <cell r="E340">
            <v>138</v>
          </cell>
          <cell r="F340" t="str">
            <v>визуальный / гравиметрический</v>
          </cell>
        </row>
        <row r="341">
          <cell r="A341">
            <v>60000315</v>
          </cell>
          <cell r="B341" t="str">
            <v>Определение механических примесей</v>
          </cell>
          <cell r="C341" t="str">
            <v>усл. ед.</v>
          </cell>
          <cell r="D341">
            <v>177.5</v>
          </cell>
          <cell r="E341">
            <v>213</v>
          </cell>
          <cell r="F341" t="str">
            <v>визуальный</v>
          </cell>
        </row>
        <row r="342">
          <cell r="A342" t="str">
            <v>1.4. Определение физико-химических показателей в мясе и мясной продукции, яйцах, продуктах их переработки</v>
          </cell>
          <cell r="B342"/>
          <cell r="C342"/>
          <cell r="D342"/>
          <cell r="E342"/>
          <cell r="F342"/>
        </row>
        <row r="343">
          <cell r="A343">
            <v>60000282</v>
          </cell>
          <cell r="B343" t="str">
            <v>Определение остаточной активности кислой фосфатазы в вареных колбасных изделиях</v>
          </cell>
          <cell r="C343" t="str">
            <v>усл. ед.</v>
          </cell>
          <cell r="D343">
            <v>797.5</v>
          </cell>
          <cell r="E343">
            <v>957</v>
          </cell>
          <cell r="F343" t="str">
            <v>фотометрический</v>
          </cell>
        </row>
        <row r="344">
          <cell r="A344">
            <v>60000266</v>
          </cell>
          <cell r="B344" t="str">
            <v>Определение массовой доли нитритов в мясных продуктах</v>
          </cell>
          <cell r="C344" t="str">
            <v>усл. ед.</v>
          </cell>
          <cell r="D344">
            <v>722.5</v>
          </cell>
          <cell r="E344">
            <v>867</v>
          </cell>
          <cell r="F344" t="str">
            <v>фотометрический</v>
          </cell>
        </row>
        <row r="345">
          <cell r="A345">
            <v>60000271</v>
          </cell>
          <cell r="B345" t="str">
            <v>Определение  массовой доли поваренной соли (хлористого натрия)  в пищевых продуктах</v>
          </cell>
          <cell r="C345" t="str">
            <v>усл. ед.</v>
          </cell>
          <cell r="D345">
            <v>297.5</v>
          </cell>
          <cell r="E345">
            <v>357</v>
          </cell>
          <cell r="F345" t="str">
            <v>титриметрический</v>
          </cell>
        </row>
        <row r="346">
          <cell r="A346">
            <v>60000318</v>
          </cell>
          <cell r="B346" t="str">
            <v xml:space="preserve">Определение массовой доли хлеба в кулинарных изделиях и полуфабрикатах из рубленого мяса </v>
          </cell>
          <cell r="C346" t="str">
            <v>усл. ед.</v>
          </cell>
          <cell r="D346">
            <v>470</v>
          </cell>
          <cell r="E346">
            <v>564</v>
          </cell>
          <cell r="F346" t="str">
            <v>титриметрический</v>
          </cell>
        </row>
        <row r="347">
          <cell r="A347">
            <v>60000320</v>
          </cell>
          <cell r="B347" t="str">
            <v>Определение наличия продуктов первичного распада белков в бульоне</v>
          </cell>
          <cell r="C347" t="str">
            <v>усл. ед.</v>
          </cell>
          <cell r="D347">
            <v>270</v>
          </cell>
          <cell r="E347">
            <v>324</v>
          </cell>
          <cell r="F347" t="str">
            <v>визуальный</v>
          </cell>
        </row>
        <row r="348">
          <cell r="A348">
            <v>60000321</v>
          </cell>
          <cell r="B348" t="str">
            <v>Определение перекисного числа в свежем мясе птицы</v>
          </cell>
          <cell r="C348" t="str">
            <v>усл. ед.</v>
          </cell>
          <cell r="D348">
            <v>527.5</v>
          </cell>
          <cell r="E348">
            <v>633</v>
          </cell>
          <cell r="F348" t="str">
            <v>титриметрический</v>
          </cell>
        </row>
        <row r="349">
          <cell r="A349">
            <v>60001309</v>
          </cell>
          <cell r="B349" t="str">
            <v>Определение массовой доли влаги и мясного сока, выделившегося при размораживании мяса птицы</v>
          </cell>
          <cell r="C349" t="str">
            <v>усл. ед.</v>
          </cell>
          <cell r="D349">
            <v>360</v>
          </cell>
          <cell r="E349">
            <v>432</v>
          </cell>
          <cell r="F349" t="str">
            <v>гравиметрический / весовой</v>
          </cell>
        </row>
        <row r="350">
          <cell r="A350">
            <v>60000018</v>
          </cell>
          <cell r="B350" t="str">
            <v>Определение массовой доли костных включений в продуктах переработки мяса птицы</v>
          </cell>
          <cell r="C350" t="str">
            <v>усл. ед.</v>
          </cell>
          <cell r="D350">
            <v>580</v>
          </cell>
          <cell r="E350">
            <v>696</v>
          </cell>
          <cell r="F350" t="str">
            <v>гравиметрический / весовой</v>
          </cell>
        </row>
        <row r="351">
          <cell r="A351">
            <v>60000024</v>
          </cell>
          <cell r="B351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351" t="str">
            <v>иссл.</v>
          </cell>
          <cell r="D351">
            <v>550</v>
          </cell>
          <cell r="E351">
            <v>759</v>
          </cell>
          <cell r="F351" t="str">
            <v>титриметрический</v>
          </cell>
        </row>
        <row r="352">
          <cell r="A352">
            <v>60000235</v>
          </cell>
          <cell r="B352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2" t="str">
            <v>усл. ед.</v>
          </cell>
          <cell r="D352">
            <v>412.5</v>
          </cell>
          <cell r="E352">
            <v>495</v>
          </cell>
          <cell r="F352" t="str">
            <v>титриметрический</v>
          </cell>
        </row>
        <row r="353">
          <cell r="A353">
            <v>60000278</v>
          </cell>
          <cell r="B353" t="str">
            <v>Определение перекисного числа в животных  жирах</v>
          </cell>
          <cell r="C353" t="str">
            <v>усл. ед.</v>
          </cell>
          <cell r="D353">
            <v>492.5</v>
          </cell>
          <cell r="E353">
            <v>591</v>
          </cell>
          <cell r="F353" t="str">
            <v>титриметрический</v>
          </cell>
        </row>
        <row r="354">
          <cell r="A354">
            <v>60000279</v>
          </cell>
          <cell r="B354" t="str">
            <v>Определение кислотного числа в жировой продукции</v>
          </cell>
          <cell r="C354" t="str">
            <v>усл. ед.</v>
          </cell>
          <cell r="D354">
            <v>395</v>
          </cell>
          <cell r="E354">
            <v>474</v>
          </cell>
          <cell r="F354" t="str">
            <v>титриметрический</v>
          </cell>
        </row>
        <row r="355">
          <cell r="A355">
            <v>60000319</v>
          </cell>
          <cell r="B355" t="str">
            <v>Определение растворимости яичного порошка</v>
          </cell>
          <cell r="C355" t="str">
            <v>усл. ед.</v>
          </cell>
          <cell r="D355">
            <v>620</v>
          </cell>
          <cell r="E355">
            <v>744</v>
          </cell>
          <cell r="F355" t="str">
            <v>титриметрический</v>
          </cell>
        </row>
        <row r="356">
          <cell r="A356" t="str">
            <v>1.5. Определение физико-химических показателей в молоке и молочной продукции</v>
          </cell>
          <cell r="B356"/>
          <cell r="C356"/>
          <cell r="D356"/>
          <cell r="E356"/>
          <cell r="F356"/>
        </row>
        <row r="357">
          <cell r="A357">
            <v>60000258</v>
          </cell>
          <cell r="B357" t="str">
            <v>Определение массовой доли влаги в обезжиренном веществе (СОМО) в молочных продуктах</v>
          </cell>
          <cell r="C357" t="str">
            <v>усл. ед.</v>
          </cell>
          <cell r="D357">
            <v>737.5</v>
          </cell>
          <cell r="E357">
            <v>885</v>
          </cell>
          <cell r="F357" t="str">
            <v>расчетный</v>
          </cell>
        </row>
        <row r="358">
          <cell r="A358">
            <v>60001020</v>
          </cell>
          <cell r="B358" t="str">
            <v>Определение кислотности  жировой фазы в сливочном масле и спредах</v>
          </cell>
          <cell r="C358" t="str">
            <v>усл. ед.</v>
          </cell>
          <cell r="D358">
            <v>315</v>
          </cell>
          <cell r="E358">
            <v>378</v>
          </cell>
          <cell r="F358" t="str">
            <v>титриметрический</v>
          </cell>
        </row>
        <row r="359">
          <cell r="A359">
            <v>60000250</v>
          </cell>
          <cell r="B359" t="str">
            <v>Определение перекиси водорода в молочной продукции (качественное)</v>
          </cell>
          <cell r="C359" t="str">
            <v>усл. ед.</v>
          </cell>
          <cell r="D359">
            <v>155</v>
          </cell>
          <cell r="E359">
            <v>186</v>
          </cell>
          <cell r="F359" t="str">
            <v>визуальный</v>
          </cell>
        </row>
        <row r="360">
          <cell r="A360">
            <v>60000280</v>
          </cell>
          <cell r="B360" t="str">
            <v>Определение соды в молоке, молочной продукции (качественное)</v>
          </cell>
          <cell r="C360" t="str">
            <v>усл. ед.</v>
          </cell>
          <cell r="D360">
            <v>165</v>
          </cell>
          <cell r="E360">
            <v>198</v>
          </cell>
          <cell r="F360" t="str">
            <v>визуальный</v>
          </cell>
        </row>
        <row r="361">
          <cell r="A361">
            <v>60000281</v>
          </cell>
          <cell r="B361" t="str">
            <v>Определения пастеризации  в молоке, молочной продукции</v>
          </cell>
          <cell r="C361" t="str">
            <v>усл. ед.</v>
          </cell>
          <cell r="D361">
            <v>240</v>
          </cell>
          <cell r="E361">
            <v>288</v>
          </cell>
          <cell r="F361" t="str">
            <v>визуальный</v>
          </cell>
        </row>
        <row r="362">
          <cell r="A362">
            <v>60000257</v>
          </cell>
          <cell r="B362" t="str">
            <v>Определение аммиака в молочной продукции (качественное)</v>
          </cell>
          <cell r="C362" t="str">
            <v>усл. ед.</v>
          </cell>
          <cell r="D362">
            <v>155</v>
          </cell>
          <cell r="E362">
            <v>186</v>
          </cell>
          <cell r="F362" t="str">
            <v>визуальный</v>
          </cell>
        </row>
        <row r="363">
          <cell r="A363">
            <v>60000322</v>
          </cell>
          <cell r="B363" t="str">
            <v>Определение плотности молочной продукции</v>
          </cell>
          <cell r="C363" t="str">
            <v>усл. ед.</v>
          </cell>
          <cell r="D363">
            <v>95</v>
          </cell>
          <cell r="E363">
            <v>114</v>
          </cell>
          <cell r="F363" t="str">
            <v>ареометрический / пикнометрический</v>
          </cell>
        </row>
        <row r="364">
          <cell r="A364">
            <v>60000323</v>
          </cell>
          <cell r="B364" t="str">
            <v>Определение индекса растворимости в молочной продукции</v>
          </cell>
          <cell r="C364" t="str">
            <v>усл. ед.</v>
          </cell>
          <cell r="D364">
            <v>200</v>
          </cell>
          <cell r="E364">
            <v>240</v>
          </cell>
          <cell r="F364" t="str">
            <v>гравиметрический / весовой</v>
          </cell>
        </row>
        <row r="365">
          <cell r="A365">
            <v>60000064</v>
          </cell>
          <cell r="B365" t="str">
            <v>Определение термоустойчивости масла сливочного</v>
          </cell>
          <cell r="C365" t="str">
            <v>усл. ед.</v>
          </cell>
          <cell r="D365">
            <v>235</v>
          </cell>
          <cell r="E365">
            <v>282</v>
          </cell>
          <cell r="F365" t="str">
            <v>физический</v>
          </cell>
        </row>
        <row r="366">
          <cell r="A366" t="str">
            <v>1.6. Определение физико-химических показателей в рыбе и рыбной продукции</v>
          </cell>
          <cell r="B366"/>
          <cell r="C366"/>
          <cell r="D366"/>
          <cell r="E366"/>
          <cell r="F366"/>
        </row>
        <row r="367">
          <cell r="A367">
            <v>60000287</v>
          </cell>
          <cell r="B367" t="str">
            <v>Определение массовой доли глазури в рыбе</v>
          </cell>
          <cell r="C367" t="str">
            <v>усл. ед.</v>
          </cell>
          <cell r="D367">
            <v>115</v>
          </cell>
          <cell r="E367">
            <v>138</v>
          </cell>
          <cell r="F367" t="str">
            <v>гравиметрический / весовой</v>
          </cell>
        </row>
        <row r="368">
          <cell r="A368">
            <v>60000046</v>
          </cell>
          <cell r="B368" t="str">
            <v>Определение массовой доли бензойнокислого натрия в икре и пресервах из рыбы и морепродуктов</v>
          </cell>
          <cell r="C368" t="str">
            <v>усл. ед.</v>
          </cell>
          <cell r="D368">
            <v>770</v>
          </cell>
          <cell r="E368">
            <v>924</v>
          </cell>
          <cell r="F368" t="str">
            <v>титриметрический</v>
          </cell>
        </row>
        <row r="369">
          <cell r="A369" t="str">
            <v>1.7. Определение физико-химических показателей в муке, крупе, макаронах, хлебобулочных изделиях</v>
          </cell>
          <cell r="B369"/>
          <cell r="C369"/>
          <cell r="D369"/>
          <cell r="E369"/>
          <cell r="F369"/>
        </row>
        <row r="370">
          <cell r="A370">
            <v>60000753</v>
          </cell>
          <cell r="B370" t="str">
            <v>Определение количества и качества клейковины в муке</v>
          </cell>
          <cell r="C370" t="str">
            <v>усл. ед.</v>
          </cell>
          <cell r="D370">
            <v>620</v>
          </cell>
          <cell r="E370">
            <v>744</v>
          </cell>
          <cell r="F370" t="str">
            <v>гравиметрически / физический</v>
          </cell>
        </row>
        <row r="371">
          <cell r="A371">
            <v>60000754</v>
          </cell>
          <cell r="B371" t="str">
            <v>Определение крупности помола в муке</v>
          </cell>
          <cell r="C371" t="str">
            <v>усл. ед.</v>
          </cell>
          <cell r="D371">
            <v>337.5</v>
          </cell>
          <cell r="E371">
            <v>405</v>
          </cell>
          <cell r="F371" t="str">
            <v>физический</v>
          </cell>
        </row>
        <row r="372">
          <cell r="A372">
            <v>60000755</v>
          </cell>
          <cell r="B372" t="str">
            <v>Определение зараженности и загрязненности вредителями в муке, крупах</v>
          </cell>
          <cell r="C372" t="str">
            <v>усл. ед.</v>
          </cell>
          <cell r="D372">
            <v>165</v>
          </cell>
          <cell r="E372">
            <v>198</v>
          </cell>
          <cell r="F372" t="str">
            <v>визуальный</v>
          </cell>
        </row>
        <row r="373">
          <cell r="A373">
            <v>60000756</v>
          </cell>
          <cell r="B373" t="str">
            <v>Определение белизны в муке</v>
          </cell>
          <cell r="C373" t="str">
            <v>усл. ед.</v>
          </cell>
          <cell r="D373">
            <v>280</v>
          </cell>
          <cell r="E373">
            <v>336</v>
          </cell>
          <cell r="F373" t="str">
            <v>визуальный</v>
          </cell>
        </row>
        <row r="374">
          <cell r="A374">
            <v>60000757</v>
          </cell>
          <cell r="B374" t="str">
            <v>Определение числа падений муке</v>
          </cell>
          <cell r="C374" t="str">
            <v>усл. ед.</v>
          </cell>
          <cell r="D374">
            <v>575</v>
          </cell>
          <cell r="E374">
            <v>690</v>
          </cell>
          <cell r="F374" t="str">
            <v>физический</v>
          </cell>
        </row>
        <row r="375">
          <cell r="A375">
            <v>60000759</v>
          </cell>
          <cell r="B375" t="str">
            <v>Пробная выпечка с определением зараженности возбудителем "картофельной болезни" хлеба</v>
          </cell>
          <cell r="C375" t="str">
            <v>усл. ед.</v>
          </cell>
          <cell r="D375">
            <v>735</v>
          </cell>
          <cell r="E375">
            <v>882</v>
          </cell>
          <cell r="F375" t="str">
            <v>визуальный</v>
          </cell>
        </row>
        <row r="376">
          <cell r="A376">
            <v>60000766</v>
          </cell>
          <cell r="B376" t="str">
            <v>Определение пористости в хлебобулочных изделиях</v>
          </cell>
          <cell r="C376" t="str">
            <v>усл. ед.</v>
          </cell>
          <cell r="D376">
            <v>212.5</v>
          </cell>
          <cell r="E376">
            <v>255</v>
          </cell>
          <cell r="F376" t="str">
            <v>гравиметрически / физический</v>
          </cell>
        </row>
        <row r="377">
          <cell r="A377">
            <v>60000773</v>
          </cell>
          <cell r="B377" t="str">
            <v>Определение сохранности формы сваренных макаронных изделий</v>
          </cell>
          <cell r="C377" t="str">
            <v>усл. ед.</v>
          </cell>
          <cell r="D377">
            <v>177.5</v>
          </cell>
          <cell r="E377">
            <v>213</v>
          </cell>
          <cell r="F377" t="str">
            <v>гравиметрический / весовой</v>
          </cell>
        </row>
        <row r="378">
          <cell r="A378">
            <v>60000774</v>
          </cell>
          <cell r="B378" t="str">
            <v>Определение сухого вещества, перешедшего в варочную воду( макаронные изделия)</v>
          </cell>
          <cell r="C378" t="str">
            <v>усл. ед.</v>
          </cell>
          <cell r="D378">
            <v>275</v>
          </cell>
          <cell r="E378">
            <v>330</v>
          </cell>
          <cell r="F378" t="str">
            <v>гравиметрический / весовой</v>
          </cell>
        </row>
        <row r="379">
          <cell r="A379">
            <v>60001304</v>
          </cell>
          <cell r="B379" t="str">
            <v>Определение кислотного числа жира в муке и зерне</v>
          </cell>
          <cell r="C379" t="str">
            <v>усл. ед.</v>
          </cell>
          <cell r="D379">
            <v>1155</v>
          </cell>
          <cell r="E379">
            <v>1386</v>
          </cell>
          <cell r="F379" t="str">
            <v>титриметрический</v>
          </cell>
        </row>
        <row r="380">
          <cell r="A380">
            <v>60001308</v>
          </cell>
          <cell r="B380" t="str">
            <v>Определение нешелушенных ядер в крупе, зерне, ядрах (недодир)</v>
          </cell>
          <cell r="C380" t="str">
            <v>усл. ед.</v>
          </cell>
          <cell r="D380">
            <v>155</v>
          </cell>
          <cell r="E380">
            <v>186</v>
          </cell>
          <cell r="F380" t="str">
            <v>гравиметрический / весовой</v>
          </cell>
        </row>
        <row r="381">
          <cell r="A381">
            <v>60000775</v>
          </cell>
          <cell r="B381" t="str">
            <v>Определение наличия лома и крошки в макаронных и хлебобулочных изделиях</v>
          </cell>
          <cell r="C381" t="str">
            <v>усл. ед.</v>
          </cell>
          <cell r="D381">
            <v>132.5</v>
          </cell>
          <cell r="E381">
            <v>159</v>
          </cell>
          <cell r="F381" t="str">
            <v>визульный</v>
          </cell>
        </row>
        <row r="382">
          <cell r="A382">
            <v>60000777</v>
          </cell>
          <cell r="B382" t="str">
            <v>Определение автолитичной активности муки</v>
          </cell>
          <cell r="C382" t="str">
            <v>усл. ед.</v>
          </cell>
          <cell r="D382">
            <v>242.5</v>
          </cell>
          <cell r="E382">
            <v>291</v>
          </cell>
          <cell r="F382" t="str">
            <v>гравиметрический / весовой</v>
          </cell>
        </row>
        <row r="383">
          <cell r="A383" t="str">
            <v>1.8. Определение физико-химических показателей в сахаре, кондитерских изделяих, мёде</v>
          </cell>
          <cell r="B383"/>
          <cell r="C383"/>
          <cell r="D383"/>
          <cell r="E383"/>
          <cell r="F383"/>
        </row>
        <row r="384">
          <cell r="A384">
            <v>60000272</v>
          </cell>
          <cell r="B384" t="str">
            <v>Определение  массовой доли сахара в кондитерских изделиях, пищевых продуктах</v>
          </cell>
          <cell r="C384" t="str">
            <v>усл. ед.</v>
          </cell>
          <cell r="D384">
            <v>1040</v>
          </cell>
          <cell r="E384">
            <v>1248</v>
          </cell>
          <cell r="F384" t="str">
            <v>титриметрический</v>
          </cell>
        </row>
        <row r="385">
          <cell r="A385">
            <v>60000312</v>
          </cell>
          <cell r="B385" t="str">
            <v>Определение  массовой доли редуцирующих сахаров и сахарозы в мёде</v>
          </cell>
          <cell r="C385" t="str">
            <v>усл. ед.</v>
          </cell>
          <cell r="D385">
            <v>510</v>
          </cell>
          <cell r="E385">
            <v>612</v>
          </cell>
          <cell r="F385" t="str">
            <v>фотометрический</v>
          </cell>
        </row>
        <row r="386">
          <cell r="A386">
            <v>60000313</v>
          </cell>
          <cell r="B386" t="str">
            <v>Определение гидрокисметилфурфураля (оксиметилфурфурола ( ОМФ)) в мёде (качественное)</v>
          </cell>
          <cell r="C386" t="str">
            <v>усл. ед.</v>
          </cell>
          <cell r="D386">
            <v>510</v>
          </cell>
          <cell r="E386">
            <v>612</v>
          </cell>
          <cell r="F386" t="str">
            <v>визуальный</v>
          </cell>
        </row>
        <row r="387">
          <cell r="A387">
            <v>60000405</v>
          </cell>
          <cell r="B387" t="str">
            <v>Определение гидроксиметилфурфураля (оксиметилфурфурола(ОМФ)) в мёде (количественное)</v>
          </cell>
          <cell r="C387" t="str">
            <v>усл. ед.</v>
          </cell>
          <cell r="D387">
            <v>610</v>
          </cell>
          <cell r="E387">
            <v>732</v>
          </cell>
          <cell r="F387" t="str">
            <v>фотометрический</v>
          </cell>
        </row>
        <row r="388">
          <cell r="A388">
            <v>60000314</v>
          </cell>
          <cell r="B388" t="str">
            <v>Определение диастазного числа в мёде</v>
          </cell>
          <cell r="C388" t="str">
            <v>усл. ед.</v>
          </cell>
          <cell r="D388">
            <v>270</v>
          </cell>
          <cell r="E388">
            <v>324</v>
          </cell>
          <cell r="F388" t="str">
            <v>фотометрический</v>
          </cell>
        </row>
        <row r="389">
          <cell r="A389">
            <v>60000072</v>
          </cell>
          <cell r="B389" t="str">
            <v>Определение массовой доли нерастворимых веществ в мёде</v>
          </cell>
          <cell r="C389" t="str">
            <v>усл. ед.</v>
          </cell>
          <cell r="D389">
            <v>190</v>
          </cell>
          <cell r="E389">
            <v>228</v>
          </cell>
          <cell r="F389" t="str">
            <v>гравиметрический / весовой</v>
          </cell>
        </row>
        <row r="390">
          <cell r="A390">
            <v>60001326</v>
          </cell>
          <cell r="B390" t="str">
            <v>Определение массовой доли воды в мёде рефрактометрическим методом</v>
          </cell>
          <cell r="C390" t="str">
            <v>усл. ед.</v>
          </cell>
          <cell r="D390">
            <v>477.5</v>
          </cell>
          <cell r="E390">
            <v>573</v>
          </cell>
          <cell r="F390" t="str">
            <v>рефрактометрический</v>
          </cell>
        </row>
        <row r="391">
          <cell r="A391">
            <v>60000043</v>
          </cell>
          <cell r="B391" t="str">
            <v>Определение наличия пыльцевых зерен, частоты встречаемости пыльцевых зерен в мёде</v>
          </cell>
          <cell r="C391" t="str">
            <v>усл. ед.</v>
          </cell>
          <cell r="D391">
            <v>637.5</v>
          </cell>
          <cell r="E391">
            <v>765</v>
          </cell>
          <cell r="F391" t="str">
            <v>визуальный / микроскопический</v>
          </cell>
        </row>
        <row r="392">
          <cell r="A392">
            <v>60000111</v>
          </cell>
          <cell r="B392" t="str">
            <v>Определение ферропримесей в сахаре.</v>
          </cell>
          <cell r="C392" t="str">
            <v>усл. ед.</v>
          </cell>
          <cell r="D392">
            <v>182.5</v>
          </cell>
          <cell r="E392">
            <v>219</v>
          </cell>
          <cell r="F392" t="str">
            <v>гравиметрический / весовой</v>
          </cell>
        </row>
        <row r="393">
          <cell r="A393">
            <v>60000112</v>
          </cell>
          <cell r="B393" t="str">
            <v>Определение массовой доли редуцирующих веществ в сахаре.</v>
          </cell>
          <cell r="C393" t="str">
            <v>усл. ед.</v>
          </cell>
          <cell r="D393">
            <v>545</v>
          </cell>
          <cell r="E393">
            <v>654</v>
          </cell>
          <cell r="F393" t="str">
            <v>титриметрический</v>
          </cell>
        </row>
        <row r="394">
          <cell r="A394">
            <v>60000113</v>
          </cell>
          <cell r="B394" t="str">
            <v>Определение цветности сахара.</v>
          </cell>
          <cell r="C394" t="str">
            <v>усл. ед.</v>
          </cell>
          <cell r="D394">
            <v>287.5</v>
          </cell>
          <cell r="E394">
            <v>345</v>
          </cell>
          <cell r="F394" t="str">
            <v>фотометрический</v>
          </cell>
        </row>
        <row r="395">
          <cell r="A395">
            <v>60000115</v>
          </cell>
          <cell r="B395" t="str">
            <v>Определение массовой доли мелочи в сахаре-рафинаде.</v>
          </cell>
          <cell r="C395" t="str">
            <v>усл. ед.</v>
          </cell>
          <cell r="D395">
            <v>115</v>
          </cell>
          <cell r="E395">
            <v>138</v>
          </cell>
          <cell r="F395" t="str">
            <v>гравиметрический / весовой</v>
          </cell>
        </row>
        <row r="396">
          <cell r="A396">
            <v>60000291</v>
          </cell>
          <cell r="B396" t="str">
            <v>Определение  продолжительности растворения сахара в воде</v>
          </cell>
          <cell r="C396" t="str">
            <v>усл. ед.</v>
          </cell>
          <cell r="D396">
            <v>107.5</v>
          </cell>
          <cell r="E396">
            <v>129</v>
          </cell>
          <cell r="F396" t="str">
            <v>визуальный</v>
          </cell>
        </row>
        <row r="397">
          <cell r="A397">
            <v>60000324</v>
          </cell>
          <cell r="B397" t="str">
            <v>Определение щелочности в кондитерских изделиях</v>
          </cell>
          <cell r="C397" t="str">
            <v>усл. ед.</v>
          </cell>
          <cell r="D397">
            <v>287.5</v>
          </cell>
          <cell r="E397">
            <v>345</v>
          </cell>
          <cell r="F397" t="str">
            <v>титриметрический</v>
          </cell>
        </row>
        <row r="398">
          <cell r="A398">
            <v>60000023</v>
          </cell>
          <cell r="B398" t="str">
            <v>Определение содержания сухого обезжиренного остатка какао, общего сухого остатка какао в шоколадных изделиях</v>
          </cell>
          <cell r="C398" t="str">
            <v>усл. ед.</v>
          </cell>
          <cell r="D398">
            <v>620</v>
          </cell>
          <cell r="E398">
            <v>744</v>
          </cell>
          <cell r="F398" t="str">
            <v>гравиметрический / расчетный</v>
          </cell>
        </row>
        <row r="399">
          <cell r="A399">
            <v>60000029</v>
          </cell>
          <cell r="B399" t="str">
            <v>Определение содержания сухого обезжиренного остатка молока в шоколадных изделиях с молоком</v>
          </cell>
          <cell r="C399" t="str">
            <v>усл. ед.</v>
          </cell>
          <cell r="D399">
            <v>637.5</v>
          </cell>
          <cell r="E399">
            <v>765</v>
          </cell>
          <cell r="F399" t="str">
            <v>гравиметрический / расчетный</v>
          </cell>
        </row>
        <row r="400">
          <cell r="A400">
            <v>60000683</v>
          </cell>
          <cell r="B400" t="str">
            <v>Изделия кондитерские. Методика определения массовой доли общей сернистой кислоты</v>
          </cell>
          <cell r="C400" t="str">
            <v>усл. ед.</v>
          </cell>
          <cell r="D400">
            <v>1285</v>
          </cell>
          <cell r="E400">
            <v>1542</v>
          </cell>
          <cell r="F400" t="str">
            <v>титриметрический</v>
          </cell>
        </row>
        <row r="401">
          <cell r="A401" t="str">
            <v>1.9. Определение физико-химических показателей в плодах, продуктах переработки фруктов и овощей, чае, кофе</v>
          </cell>
          <cell r="B401"/>
          <cell r="C401"/>
          <cell r="D401"/>
          <cell r="E401"/>
          <cell r="F401"/>
        </row>
        <row r="402">
          <cell r="A402">
            <v>60000223</v>
          </cell>
          <cell r="B402" t="str">
            <v>Определение массовой доли экстрактивных веществ в кофе.</v>
          </cell>
          <cell r="C402" t="str">
            <v>усл. ед.</v>
          </cell>
          <cell r="D402">
            <v>367.5</v>
          </cell>
          <cell r="E402">
            <v>441</v>
          </cell>
          <cell r="F402" t="str">
            <v>гравиметрический / весовой</v>
          </cell>
        </row>
        <row r="403">
          <cell r="A403">
            <v>60000224</v>
          </cell>
          <cell r="B403" t="str">
            <v>Определение массовой доли экстрактивных водорастворимых веществ в чае.</v>
          </cell>
          <cell r="C403" t="str">
            <v>усл. ед.</v>
          </cell>
          <cell r="D403">
            <v>407.5</v>
          </cell>
          <cell r="E403">
            <v>489</v>
          </cell>
          <cell r="F403" t="str">
            <v>гравиметрический / весовой</v>
          </cell>
        </row>
        <row r="404">
          <cell r="A404">
            <v>60000684</v>
          </cell>
          <cell r="B404" t="str">
            <v>Определение содержания кофеина в кофе</v>
          </cell>
          <cell r="C404" t="str">
            <v>усл. ед.</v>
          </cell>
          <cell r="D404">
            <v>960</v>
          </cell>
          <cell r="E404">
            <v>1152</v>
          </cell>
          <cell r="F404" t="str">
            <v>фотометрический</v>
          </cell>
        </row>
        <row r="405">
          <cell r="A405">
            <v>60000294</v>
          </cell>
          <cell r="B405" t="str">
            <v>Определение массовой доли осадка в соках и экстрактах</v>
          </cell>
          <cell r="C405" t="str">
            <v>усл. ед.</v>
          </cell>
          <cell r="D405">
            <v>297.5</v>
          </cell>
          <cell r="E405">
            <v>357</v>
          </cell>
          <cell r="F405" t="str">
            <v>гравиметрический / весовой</v>
          </cell>
        </row>
        <row r="406">
          <cell r="A406">
            <v>60000295</v>
          </cell>
          <cell r="B406" t="str">
            <v>Определение массовой доли мякоти в соковой продукции</v>
          </cell>
          <cell r="C406" t="str">
            <v>усл. ед.</v>
          </cell>
          <cell r="D406">
            <v>205</v>
          </cell>
          <cell r="E406">
            <v>246</v>
          </cell>
          <cell r="F406" t="str">
            <v>гравиметрический / весовой</v>
          </cell>
        </row>
        <row r="407">
          <cell r="A407">
            <v>60000296</v>
          </cell>
          <cell r="B407" t="str">
            <v>Определение  массовой доли диоксида серы в жидких и светлоокрашенных продуктах переработки фруктов и овощей</v>
          </cell>
          <cell r="C407" t="str">
            <v>усл. ед.</v>
          </cell>
          <cell r="D407">
            <v>592.5</v>
          </cell>
          <cell r="E407">
            <v>711</v>
          </cell>
          <cell r="F407" t="str">
            <v>титриметрический</v>
          </cell>
        </row>
        <row r="408">
          <cell r="A408">
            <v>60001007</v>
          </cell>
          <cell r="B408" t="str">
            <v>Определение оксиметилфурфурола в продуктах переработки плодов и овощей фотометрическим методом</v>
          </cell>
          <cell r="C408" t="str">
            <v>усл. ед.</v>
          </cell>
          <cell r="D408">
            <v>1390</v>
          </cell>
          <cell r="E408">
            <v>1668</v>
          </cell>
          <cell r="F408" t="str">
            <v>тотометрический</v>
          </cell>
        </row>
        <row r="409">
          <cell r="A409">
            <v>60000184</v>
          </cell>
          <cell r="B409" t="str">
            <v>Определение массовой доли титруемых кислот в пересчете на сухое вещество в продуктах томатных концентрированных.</v>
          </cell>
          <cell r="C409" t="str">
            <v>усл. ед.</v>
          </cell>
          <cell r="D409">
            <v>557.5</v>
          </cell>
          <cell r="E409">
            <v>669</v>
          </cell>
          <cell r="F409" t="str">
            <v>титриметрический / расчетный</v>
          </cell>
        </row>
        <row r="410">
          <cell r="A410">
            <v>60000292</v>
          </cell>
          <cell r="B410" t="str">
            <v>Определение массовой доли нитратов в овощах потенциометрическим методом</v>
          </cell>
          <cell r="C410" t="str">
            <v>усл. ед.</v>
          </cell>
          <cell r="D410">
            <v>385</v>
          </cell>
          <cell r="E410">
            <v>462</v>
          </cell>
          <cell r="F410" t="str">
            <v>потенциометрический / электрохимический</v>
          </cell>
        </row>
        <row r="411">
          <cell r="A411">
            <v>60000605</v>
          </cell>
          <cell r="B411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11" t="str">
            <v>усл. ед.</v>
          </cell>
          <cell r="D411">
            <v>592.5</v>
          </cell>
          <cell r="E411">
            <v>711</v>
          </cell>
          <cell r="F411" t="str">
            <v>фотометрический</v>
          </cell>
        </row>
        <row r="412">
          <cell r="A412">
            <v>60000232</v>
          </cell>
          <cell r="B412" t="str">
            <v xml:space="preserve">Определение содержания этилового спирта в продуктах переработки плодов и овощей </v>
          </cell>
          <cell r="C412" t="str">
            <v>усл. ед.</v>
          </cell>
          <cell r="D412">
            <v>822.5</v>
          </cell>
          <cell r="E412">
            <v>987</v>
          </cell>
          <cell r="F412" t="str">
            <v>фитриметрический</v>
          </cell>
        </row>
        <row r="413">
          <cell r="A413" t="str">
            <v>1.10. Определение физико-химических показателей в масложировой продукции</v>
          </cell>
          <cell r="B413"/>
          <cell r="C413"/>
          <cell r="D413"/>
          <cell r="E413"/>
          <cell r="F413"/>
        </row>
        <row r="414">
          <cell r="A414">
            <v>60000229</v>
          </cell>
          <cell r="B414" t="str">
            <v>Определение массовой доли осадка в растительном масле.</v>
          </cell>
          <cell r="C414" t="str">
            <v>усл. ед.</v>
          </cell>
          <cell r="D414">
            <v>297.5</v>
          </cell>
          <cell r="E414">
            <v>357</v>
          </cell>
          <cell r="F414" t="str">
            <v>гравиметрический / весовой</v>
          </cell>
        </row>
        <row r="415">
          <cell r="A415">
            <v>60000239</v>
          </cell>
          <cell r="B415" t="str">
            <v>Определение массовой доли неомыляемых веществ в растительных маслах  и натуральных жирных кислотах</v>
          </cell>
          <cell r="C415" t="str">
            <v>усл. ед.</v>
          </cell>
          <cell r="D415">
            <v>270</v>
          </cell>
          <cell r="E415">
            <v>324</v>
          </cell>
          <cell r="F415" t="str">
            <v>экстракционно-весовой</v>
          </cell>
        </row>
        <row r="416">
          <cell r="A416">
            <v>60001314</v>
          </cell>
          <cell r="B416" t="str">
            <v>Определение мыла  в маслах растительных (качественная реакция)</v>
          </cell>
          <cell r="C416" t="str">
            <v>усл. ед.</v>
          </cell>
          <cell r="D416">
            <v>120</v>
          </cell>
          <cell r="E416">
            <v>144</v>
          </cell>
          <cell r="F416" t="str">
            <v>визуальный</v>
          </cell>
        </row>
        <row r="417">
          <cell r="A417">
            <v>60000240</v>
          </cell>
          <cell r="B417" t="str">
            <v>Определение массовой доли не жировых примесей и  объемной доли отстоя в растительных маслах</v>
          </cell>
          <cell r="C417" t="str">
            <v>усл. ед.</v>
          </cell>
          <cell r="D417">
            <v>660</v>
          </cell>
          <cell r="E417">
            <v>792</v>
          </cell>
          <cell r="F417" t="str">
            <v>экстракционно-весовой</v>
          </cell>
        </row>
        <row r="418">
          <cell r="A418">
            <v>60000241</v>
          </cell>
          <cell r="B418" t="str">
            <v>Определение  массовой доли фосфорсодержащих веществ в растительных маслах</v>
          </cell>
          <cell r="C418" t="str">
            <v>усл. ед.</v>
          </cell>
          <cell r="D418">
            <v>660</v>
          </cell>
          <cell r="E418">
            <v>792</v>
          </cell>
          <cell r="F418" t="str">
            <v>фотометрический</v>
          </cell>
        </row>
        <row r="419">
          <cell r="A419">
            <v>60000277</v>
          </cell>
          <cell r="B419" t="str">
            <v>Определение перекисного числа в растительных маслах</v>
          </cell>
          <cell r="C419" t="str">
            <v>иссл.</v>
          </cell>
          <cell r="D419">
            <v>580</v>
          </cell>
          <cell r="E419">
            <v>696</v>
          </cell>
          <cell r="F419" t="str">
            <v>титриметрический</v>
          </cell>
        </row>
        <row r="420">
          <cell r="A420">
            <v>60001313</v>
          </cell>
          <cell r="B420" t="str">
            <v>Определение цветного числа в маслах растительных</v>
          </cell>
          <cell r="C420" t="str">
            <v>усл. ед.</v>
          </cell>
          <cell r="D420">
            <v>132.5</v>
          </cell>
          <cell r="E420">
            <v>159</v>
          </cell>
          <cell r="F420" t="str">
            <v>визуальный</v>
          </cell>
        </row>
        <row r="421">
          <cell r="A421">
            <v>60000267</v>
          </cell>
          <cell r="B421" t="str">
            <v>Определение стойкости эмульсии  в майонезе</v>
          </cell>
          <cell r="C421" t="str">
            <v>усл. ед.</v>
          </cell>
          <cell r="D421">
            <v>212.5</v>
          </cell>
          <cell r="E421">
            <v>255</v>
          </cell>
          <cell r="F421" t="str">
            <v>физический</v>
          </cell>
        </row>
        <row r="422">
          <cell r="A422">
            <v>60000068</v>
          </cell>
          <cell r="B422" t="str">
            <v>Определение массовой доли яичных продуктов в перерасчете на сухой желток в майонезе и майонезных соусах</v>
          </cell>
          <cell r="C422" t="str">
            <v>усл. ед.</v>
          </cell>
          <cell r="D422">
            <v>1067.5</v>
          </cell>
          <cell r="E422">
            <v>1281</v>
          </cell>
          <cell r="F422" t="str">
            <v>гравиметрический / расчетный</v>
          </cell>
        </row>
        <row r="423">
          <cell r="A423" t="str">
            <v>1.11. Определение физико-химических показателей в напитках (безалкогольный, алкогольных, спиртных)</v>
          </cell>
          <cell r="B423"/>
          <cell r="C423"/>
          <cell r="D423"/>
          <cell r="E423"/>
          <cell r="F423"/>
        </row>
        <row r="424">
          <cell r="A424">
            <v>60000305</v>
          </cell>
          <cell r="B424" t="str">
            <v>Определение объемной доли метилового спирта в коньяках</v>
          </cell>
          <cell r="C424" t="str">
            <v>усл. ед.</v>
          </cell>
          <cell r="D424">
            <v>670</v>
          </cell>
          <cell r="E424">
            <v>804</v>
          </cell>
          <cell r="F424" t="str">
            <v>фотометрический</v>
          </cell>
        </row>
        <row r="425">
          <cell r="A425">
            <v>60000300</v>
          </cell>
          <cell r="B425" t="str">
            <v>Определение массовой доли летучих кислот в винодельческой продукции</v>
          </cell>
          <cell r="C425" t="str">
            <v>усл. ед.</v>
          </cell>
          <cell r="D425">
            <v>477.5</v>
          </cell>
          <cell r="E425">
            <v>573</v>
          </cell>
          <cell r="F425" t="str">
            <v>титриметрический</v>
          </cell>
        </row>
        <row r="426">
          <cell r="A426">
            <v>60000301</v>
          </cell>
          <cell r="B426" t="str">
            <v>Определение относительной плотности винодельческой продукции, соковой продукции</v>
          </cell>
          <cell r="C426" t="str">
            <v>усл. ед.</v>
          </cell>
          <cell r="D426">
            <v>270</v>
          </cell>
          <cell r="E426">
            <v>324</v>
          </cell>
          <cell r="F426" t="str">
            <v>пикнометрический</v>
          </cell>
        </row>
        <row r="427">
          <cell r="A427">
            <v>60000302</v>
          </cell>
          <cell r="B427" t="str">
            <v>Определение приведённого, остаточного экстракта в алкогольной продукции</v>
          </cell>
          <cell r="C427" t="str">
            <v>усл. ед.</v>
          </cell>
          <cell r="D427">
            <v>820</v>
          </cell>
          <cell r="E427">
            <v>984</v>
          </cell>
          <cell r="F427" t="str">
            <v>расчетный</v>
          </cell>
        </row>
        <row r="428">
          <cell r="A428">
            <v>60000303</v>
          </cell>
          <cell r="B428" t="str">
            <v>Определение массовой концентрации общей и свободной сернистой кислоты в винодельческой продукции</v>
          </cell>
          <cell r="C428" t="str">
            <v>усл. ед.</v>
          </cell>
          <cell r="D428">
            <v>637.5</v>
          </cell>
          <cell r="E428">
            <v>765</v>
          </cell>
          <cell r="F428" t="str">
            <v>титриметрический</v>
          </cell>
        </row>
        <row r="429">
          <cell r="A429">
            <v>60000288</v>
          </cell>
          <cell r="B429" t="str">
            <v>Определение объемной доли этилового спирта  (крепость) в алкогольной продукции</v>
          </cell>
          <cell r="C429" t="str">
            <v>усл. ед.</v>
          </cell>
          <cell r="D429">
            <v>677.5</v>
          </cell>
          <cell r="E429">
            <v>813</v>
          </cell>
          <cell r="F429" t="str">
            <v>пикнометричсекий / ареометрический</v>
          </cell>
        </row>
        <row r="430">
          <cell r="A430">
            <v>60000044</v>
          </cell>
          <cell r="B430" t="str">
            <v>Определение массовой доли спирта в квасах и безалкогольных напитках</v>
          </cell>
          <cell r="C430" t="str">
            <v>усл. ед.</v>
          </cell>
          <cell r="D430">
            <v>722.5</v>
          </cell>
          <cell r="E430">
            <v>867</v>
          </cell>
          <cell r="F430" t="str">
            <v>дистилляционный</v>
          </cell>
        </row>
        <row r="431">
          <cell r="A431">
            <v>60000404</v>
          </cell>
          <cell r="B431" t="str">
            <v>Определение высших спиртов  в коньяках и коньячных спиртах</v>
          </cell>
          <cell r="C431" t="str">
            <v>усл. ед.</v>
          </cell>
          <cell r="D431">
            <v>850</v>
          </cell>
          <cell r="E431">
            <v>1020</v>
          </cell>
          <cell r="F431" t="str">
            <v>фотометрический</v>
          </cell>
        </row>
        <row r="432">
          <cell r="A432">
            <v>60000403</v>
          </cell>
          <cell r="B432" t="str">
            <v xml:space="preserve">Определение средних эфиров в коньяках и коньячных спиртах </v>
          </cell>
          <cell r="C432" t="str">
            <v>усл. ед.</v>
          </cell>
          <cell r="D432">
            <v>395</v>
          </cell>
          <cell r="E432">
            <v>474</v>
          </cell>
          <cell r="F432" t="str">
            <v>титриметрический</v>
          </cell>
        </row>
        <row r="433">
          <cell r="A433">
            <v>60000402</v>
          </cell>
          <cell r="B433" t="str">
            <v xml:space="preserve">Определение альдегидов в винах, коньяках и коньячных спиртах </v>
          </cell>
          <cell r="C433" t="str">
            <v>усл. ед.</v>
          </cell>
          <cell r="D433">
            <v>562.5</v>
          </cell>
          <cell r="E433">
            <v>675</v>
          </cell>
          <cell r="F433" t="str">
            <v>титриметрический</v>
          </cell>
        </row>
        <row r="434">
          <cell r="A434">
            <v>60000243</v>
          </cell>
          <cell r="B434" t="str">
            <v>Определение объемной доли этилового спирта  и массовой доли действительного экстракта в пиве</v>
          </cell>
          <cell r="C434" t="str">
            <v>усл. ед.</v>
          </cell>
          <cell r="D434">
            <v>740</v>
          </cell>
          <cell r="E434">
            <v>888</v>
          </cell>
          <cell r="F434" t="str">
            <v>дистилляционный / Расчетный</v>
          </cell>
        </row>
        <row r="435">
          <cell r="A435">
            <v>60000259</v>
          </cell>
          <cell r="B435" t="str">
            <v>Определение цвета пива</v>
          </cell>
          <cell r="C435" t="str">
            <v>усл. ед.</v>
          </cell>
          <cell r="D435">
            <v>327.5</v>
          </cell>
          <cell r="E435">
            <v>393</v>
          </cell>
          <cell r="F435" t="str">
            <v>фотометрический</v>
          </cell>
        </row>
        <row r="436">
          <cell r="A436">
            <v>60000304</v>
          </cell>
          <cell r="B436" t="str">
            <v>Определение массовой доли двуокиси углерода в пиве и безалкогольных напитках</v>
          </cell>
          <cell r="C436" t="str">
            <v>усл. ед.</v>
          </cell>
          <cell r="D436">
            <v>120</v>
          </cell>
          <cell r="E436">
            <v>144</v>
          </cell>
          <cell r="F436" t="str">
            <v>физический</v>
          </cell>
        </row>
        <row r="437">
          <cell r="A437">
            <v>60000050</v>
          </cell>
          <cell r="B437" t="str">
            <v>Определение пенообразования (высота пены, пеностойкости) в пиве</v>
          </cell>
          <cell r="C437" t="str">
            <v>усл. ед.</v>
          </cell>
          <cell r="D437">
            <v>165</v>
          </cell>
          <cell r="E437">
            <v>198</v>
          </cell>
          <cell r="F437" t="str">
            <v>физический</v>
          </cell>
        </row>
        <row r="438">
          <cell r="A438" t="str">
            <v>1.12. Определение прочих физико-химических показателей в пищевой продукции</v>
          </cell>
          <cell r="B438"/>
          <cell r="C438"/>
          <cell r="D438"/>
          <cell r="E438"/>
          <cell r="F438"/>
        </row>
        <row r="439">
          <cell r="A439">
            <v>60000251</v>
          </cell>
          <cell r="B439" t="str">
            <v>Определение готовности концентратов  в пищевых продуктов не требующих варки</v>
          </cell>
          <cell r="C439" t="str">
            <v>усл. ед.</v>
          </cell>
          <cell r="D439">
            <v>72.5</v>
          </cell>
          <cell r="E439">
            <v>87</v>
          </cell>
          <cell r="F439" t="str">
            <v>органолептический</v>
          </cell>
        </row>
        <row r="440">
          <cell r="A440">
            <v>60000283</v>
          </cell>
          <cell r="B440" t="str">
            <v>Определение растворимости пищевых продуктов</v>
          </cell>
          <cell r="C440" t="str">
            <v>усл. ед.</v>
          </cell>
          <cell r="D440">
            <v>107.5</v>
          </cell>
          <cell r="E440">
            <v>129</v>
          </cell>
          <cell r="F440" t="str">
            <v>визуальный</v>
          </cell>
        </row>
        <row r="441">
          <cell r="A441">
            <v>60000330</v>
          </cell>
          <cell r="B441" t="str">
            <v>Определение йода в поваренной соли</v>
          </cell>
          <cell r="C441" t="str">
            <v>усл. ед.</v>
          </cell>
          <cell r="D441">
            <v>362.5</v>
          </cell>
          <cell r="E441">
            <v>435</v>
          </cell>
          <cell r="F441" t="str">
            <v>титриметрический</v>
          </cell>
        </row>
        <row r="442">
          <cell r="A442">
            <v>60000030</v>
          </cell>
          <cell r="B442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42" t="str">
            <v>усл. ед.</v>
          </cell>
          <cell r="D442">
            <v>1420</v>
          </cell>
          <cell r="E442">
            <v>1704</v>
          </cell>
          <cell r="F442" t="str">
            <v>титриметрический</v>
          </cell>
        </row>
        <row r="443">
          <cell r="A443">
            <v>60000071</v>
          </cell>
          <cell r="B443" t="str">
            <v>Определение содержания флавоноидов в биологически активных добавках к пище</v>
          </cell>
          <cell r="C443" t="str">
            <v>усл. ед.</v>
          </cell>
          <cell r="D443">
            <v>907.5</v>
          </cell>
          <cell r="E443">
            <v>1089</v>
          </cell>
          <cell r="F443" t="str">
            <v>фотометрический</v>
          </cell>
        </row>
        <row r="444">
          <cell r="A444">
            <v>60000045</v>
          </cell>
          <cell r="B444" t="str">
            <v>Определение массовой доли сорбата калия (натрия), бензоата натрия в масложировой продукции титриметрическим методом</v>
          </cell>
          <cell r="C444" t="str">
            <v>усл. ед.</v>
          </cell>
          <cell r="D444">
            <v>722.5</v>
          </cell>
          <cell r="E444">
            <v>867</v>
          </cell>
          <cell r="F444" t="str">
            <v>титриметрический</v>
          </cell>
        </row>
        <row r="445">
          <cell r="A445">
            <v>60000047</v>
          </cell>
          <cell r="B445" t="str">
            <v>Определение массовой доли сорбиновой кислоты, бензойной кислоты в пищевых продуктах титриметрическим методом</v>
          </cell>
          <cell r="C445" t="str">
            <v>усл. ед.</v>
          </cell>
          <cell r="D445">
            <v>1067.5</v>
          </cell>
          <cell r="E445">
            <v>1281</v>
          </cell>
          <cell r="F445" t="str">
            <v>титриметрический</v>
          </cell>
        </row>
        <row r="446">
          <cell r="A446">
            <v>60000048</v>
          </cell>
          <cell r="B446" t="str">
            <v>Определение составных частей в консервированных пищевых продуктах (кроме молочных)</v>
          </cell>
          <cell r="C446" t="str">
            <v>усл. ед.</v>
          </cell>
          <cell r="D446">
            <v>367.5</v>
          </cell>
          <cell r="E446">
            <v>441</v>
          </cell>
          <cell r="F446" t="str">
            <v>гравиметрический / весовой</v>
          </cell>
        </row>
        <row r="447">
          <cell r="A447">
            <v>60000297</v>
          </cell>
          <cell r="B447" t="str">
            <v>Определение массовой доли сорбиновой кислоты в плодоовощной продукции фотометрическим методом</v>
          </cell>
          <cell r="C447" t="str">
            <v>усл. ед.</v>
          </cell>
          <cell r="D447">
            <v>1022.5</v>
          </cell>
          <cell r="E447">
            <v>1227</v>
          </cell>
          <cell r="F447" t="str">
            <v>фотометрический</v>
          </cell>
        </row>
        <row r="448">
          <cell r="A448">
            <v>60000298</v>
          </cell>
          <cell r="B448" t="str">
            <v>Определение массовой доли бензойной кислоты в плодоовощной продукции фотометрическим методом</v>
          </cell>
          <cell r="C448" t="str">
            <v>усл. ед.</v>
          </cell>
          <cell r="D448">
            <v>1150</v>
          </cell>
          <cell r="E448">
            <v>1380</v>
          </cell>
          <cell r="F448" t="str">
            <v>фотометрический</v>
          </cell>
        </row>
        <row r="449">
          <cell r="A449">
            <v>60000189</v>
          </cell>
          <cell r="B449" t="str">
            <v>Определение каротиноидов в функциональных пищевых продуктах растительного и животного происхождения спектрофотометрическим методом</v>
          </cell>
          <cell r="C449" t="str">
            <v>усл. ед.</v>
          </cell>
          <cell r="D449">
            <v>1610</v>
          </cell>
          <cell r="E449">
            <v>1932</v>
          </cell>
          <cell r="F449" t="str">
            <v>фотометрический</v>
          </cell>
        </row>
        <row r="450">
          <cell r="A450">
            <v>60000253</v>
          </cell>
          <cell r="B450" t="str">
            <v>Определение массовой доли фосфора в пищевых продуктах</v>
          </cell>
          <cell r="C450" t="str">
            <v>усл. ед.</v>
          </cell>
          <cell r="D450">
            <v>1287.5</v>
          </cell>
          <cell r="E450">
            <v>1545</v>
          </cell>
          <cell r="F450" t="str">
            <v>фотометрический</v>
          </cell>
        </row>
        <row r="451">
          <cell r="A451">
            <v>60000255</v>
          </cell>
          <cell r="B451" t="str">
            <v>Определение массовой доли олова в продовольственном сырье, пищевых продуктах</v>
          </cell>
          <cell r="C451" t="str">
            <v>усл. ед.</v>
          </cell>
          <cell r="D451">
            <v>925</v>
          </cell>
          <cell r="E451">
            <v>1110</v>
          </cell>
          <cell r="F451" t="str">
            <v>фотометрический</v>
          </cell>
        </row>
        <row r="452">
          <cell r="A452">
            <v>60000256</v>
          </cell>
          <cell r="B452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452" t="str">
            <v>усл. ед.</v>
          </cell>
          <cell r="D452">
            <v>677.5</v>
          </cell>
          <cell r="E452">
            <v>813</v>
          </cell>
          <cell r="F452" t="str">
            <v>фотометрический</v>
          </cell>
        </row>
        <row r="453">
          <cell r="A453">
            <v>60000262</v>
          </cell>
          <cell r="B453" t="str">
            <v>Определение  массовой доли гистамина в рыбе  и рыбных продуктах с построением град.графика для каждой пробы</v>
          </cell>
          <cell r="C453" t="str">
            <v>усл. ед.</v>
          </cell>
          <cell r="D453">
            <v>1045</v>
          </cell>
          <cell r="E453">
            <v>1254</v>
          </cell>
          <cell r="F453" t="str">
            <v>флуориметрический</v>
          </cell>
        </row>
        <row r="454">
          <cell r="A454">
            <v>60000265</v>
          </cell>
          <cell r="B454" t="str">
            <v>Определение содержания витамина С в готовых пищевых  продуктах титриметрическим методом</v>
          </cell>
          <cell r="C454" t="str">
            <v>усл. ед.</v>
          </cell>
          <cell r="D454">
            <v>297.5</v>
          </cell>
          <cell r="E454">
            <v>357</v>
          </cell>
          <cell r="F454" t="str">
            <v>титриметрический</v>
          </cell>
        </row>
        <row r="455">
          <cell r="A455">
            <v>60000185</v>
          </cell>
          <cell r="B455" t="str">
            <v>Определение содержания витамина С в пищевых продуктах и сырье продовольственном флуориметрическим методом.</v>
          </cell>
          <cell r="C455" t="str">
            <v>усл. ед.</v>
          </cell>
          <cell r="D455">
            <v>907.5</v>
          </cell>
          <cell r="E455">
            <v>1089</v>
          </cell>
          <cell r="F455" t="str">
            <v>флуориметрический</v>
          </cell>
        </row>
        <row r="456">
          <cell r="A456">
            <v>60001005</v>
          </cell>
          <cell r="B456" t="str">
            <v>Определение содержания витамина В1 в продовольственном сырье, пищевых продуктах флуориметрическим методом</v>
          </cell>
          <cell r="C456" t="str">
            <v>усл. ед.</v>
          </cell>
          <cell r="D456">
            <v>1217.5</v>
          </cell>
          <cell r="E456">
            <v>1461</v>
          </cell>
          <cell r="F456" t="str">
            <v>флуориметрический</v>
          </cell>
        </row>
        <row r="457">
          <cell r="A457">
            <v>60001006</v>
          </cell>
          <cell r="B457" t="str">
            <v>Определение содержания витамина В2  в продовольственном сырье, пищевых продуктах флуориметрическим методом</v>
          </cell>
          <cell r="C457" t="str">
            <v>усл. ед.</v>
          </cell>
          <cell r="D457">
            <v>1390</v>
          </cell>
          <cell r="E457">
            <v>1668</v>
          </cell>
          <cell r="F457" t="str">
            <v>флуориметрический</v>
          </cell>
        </row>
        <row r="458">
          <cell r="A458">
            <v>60001310</v>
          </cell>
          <cell r="B458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58" t="str">
            <v>усл. ед.</v>
          </cell>
          <cell r="D458">
            <v>1545</v>
          </cell>
          <cell r="E458">
            <v>1854</v>
          </cell>
          <cell r="F458" t="str">
            <v>флуориметрический</v>
          </cell>
        </row>
        <row r="459">
          <cell r="A459">
            <v>60000040</v>
          </cell>
          <cell r="B459" t="str">
            <v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v>
          </cell>
          <cell r="C459" t="str">
            <v>усл. ед.</v>
          </cell>
          <cell r="D459">
            <v>1035</v>
          </cell>
          <cell r="E459">
            <v>1242</v>
          </cell>
          <cell r="F459" t="str">
            <v>фотометрический</v>
          </cell>
        </row>
        <row r="460">
          <cell r="A460">
            <v>60000042</v>
          </cell>
          <cell r="B460" t="str">
            <v>Определение содержания кальция в молоке и молочных продуктах титриметрическим методом</v>
          </cell>
          <cell r="C460" t="str">
            <v>усл. ед.</v>
          </cell>
          <cell r="D460">
            <v>827.5</v>
          </cell>
          <cell r="E460">
            <v>993</v>
          </cell>
          <cell r="F460" t="str">
            <v>титриметрический</v>
          </cell>
        </row>
        <row r="461">
          <cell r="A461">
            <v>60000186</v>
          </cell>
          <cell r="B461" t="str">
            <v>Определение содержания селена в пищевых продуктах и продовольственном сырье флуориметрическим методом.</v>
          </cell>
          <cell r="C461" t="str">
            <v>усл. ед.</v>
          </cell>
          <cell r="D461">
            <v>1292.5</v>
          </cell>
          <cell r="E461">
            <v>1551</v>
          </cell>
          <cell r="F461" t="str">
            <v>флуориметрический</v>
          </cell>
        </row>
        <row r="462">
          <cell r="A462">
            <v>60000187</v>
          </cell>
          <cell r="B462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462" t="str">
            <v>усл. ед.</v>
          </cell>
          <cell r="D462">
            <v>780</v>
          </cell>
          <cell r="E462">
            <v>936</v>
          </cell>
          <cell r="F462" t="str">
            <v>капиллярный электрофорез</v>
          </cell>
        </row>
        <row r="463">
          <cell r="A463">
            <v>60000188</v>
          </cell>
          <cell r="B463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463" t="str">
            <v>усл. ед.</v>
          </cell>
          <cell r="D463">
            <v>1527.5</v>
          </cell>
          <cell r="E463">
            <v>1833</v>
          </cell>
          <cell r="F463" t="str">
            <v>капиллярный электрофорез</v>
          </cell>
        </row>
        <row r="464">
          <cell r="A464" t="str">
            <v>1.13. Исследования пищевых продуктов гистологическим методом</v>
          </cell>
          <cell r="B464"/>
          <cell r="C464"/>
          <cell r="D464"/>
          <cell r="E464"/>
          <cell r="F464"/>
        </row>
        <row r="465">
          <cell r="A465">
            <v>60000196</v>
          </cell>
          <cell r="B465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465" t="str">
            <v>иссл.</v>
          </cell>
          <cell r="D465">
            <v>1125</v>
          </cell>
          <cell r="E465">
            <v>1350</v>
          </cell>
          <cell r="F465" t="str">
            <v>гистологический</v>
          </cell>
        </row>
        <row r="466">
          <cell r="A466">
            <v>60000197</v>
          </cell>
          <cell r="B466" t="str">
            <v>Определение степени свежести мяса методом гистологического исследования.</v>
          </cell>
          <cell r="C466" t="str">
            <v>иссл.</v>
          </cell>
          <cell r="D466">
            <v>1700</v>
          </cell>
          <cell r="E466">
            <v>2040</v>
          </cell>
          <cell r="F466" t="str">
            <v>гистологический</v>
          </cell>
        </row>
        <row r="467">
          <cell r="A467">
            <v>60000198</v>
          </cell>
          <cell r="B467" t="str">
            <v>Определение степени (этапов) созревания мяса методом гистологического исследования.</v>
          </cell>
          <cell r="C467" t="str">
            <v>иссл.</v>
          </cell>
          <cell r="D467">
            <v>1062.5</v>
          </cell>
          <cell r="E467">
            <v>1275</v>
          </cell>
          <cell r="F467" t="str">
            <v>гистологический</v>
          </cell>
        </row>
        <row r="468">
          <cell r="A468" t="str">
            <v>2. Санитарно-гигиенические исследования продовольственного сырья и пищевой продукции на показатели качества и безопасности</v>
          </cell>
          <cell r="B468"/>
          <cell r="C468"/>
          <cell r="D468"/>
          <cell r="E468"/>
          <cell r="F468"/>
        </row>
        <row r="469">
          <cell r="A469" t="str">
            <v>2.1. Исследования методом тонкослойной хроматографии (ТСХ)</v>
          </cell>
          <cell r="B469"/>
          <cell r="C469"/>
          <cell r="D469"/>
          <cell r="E469"/>
          <cell r="F469"/>
        </row>
        <row r="470">
          <cell r="A470">
            <v>60000263</v>
          </cell>
          <cell r="B470" t="str">
            <v>Определение содержания афлатоксина В1  в  продовольственном сырье, пищевых продуктах</v>
          </cell>
          <cell r="C470" t="str">
            <v>усл. ед.</v>
          </cell>
          <cell r="D470">
            <v>1667.5</v>
          </cell>
          <cell r="E470">
            <v>2001</v>
          </cell>
          <cell r="F470" t="str">
            <v>тонкослойная хроматография</v>
          </cell>
        </row>
        <row r="471">
          <cell r="A471">
            <v>60000264</v>
          </cell>
          <cell r="B471" t="str">
            <v>Определение  содержания афлатоксина М1 в продовольственном сырье, пищевых продуктах</v>
          </cell>
          <cell r="C471" t="str">
            <v>усл. ед.</v>
          </cell>
          <cell r="D471">
            <v>1695</v>
          </cell>
          <cell r="E471">
            <v>2034</v>
          </cell>
          <cell r="F471" t="str">
            <v>тонкослойная хроматография</v>
          </cell>
        </row>
        <row r="472">
          <cell r="A472">
            <v>60000254</v>
          </cell>
          <cell r="B472" t="str">
            <v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v>
          </cell>
          <cell r="C472" t="str">
            <v>усл. ед.</v>
          </cell>
          <cell r="D472">
            <v>1085</v>
          </cell>
          <cell r="E472">
            <v>1302</v>
          </cell>
          <cell r="F472" t="str">
            <v>тонкослойная хроматография</v>
          </cell>
        </row>
        <row r="473">
          <cell r="A473">
            <v>60000260</v>
          </cell>
          <cell r="B473" t="str">
            <v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v>
          </cell>
          <cell r="C473" t="str">
            <v>усл. ед.</v>
          </cell>
          <cell r="D473">
            <v>1610</v>
          </cell>
          <cell r="E473">
            <v>1932</v>
          </cell>
          <cell r="F473" t="str">
            <v>тонкослойная хроматография</v>
          </cell>
        </row>
        <row r="474">
          <cell r="A474">
            <v>60000261</v>
          </cell>
          <cell r="B474" t="str">
            <v>Определение  содержания патулина  в  продовольственном сырье, пищевых продуктах</v>
          </cell>
          <cell r="C474" t="str">
            <v>усл. ед.</v>
          </cell>
          <cell r="D474">
            <v>1610</v>
          </cell>
          <cell r="E474">
            <v>1932</v>
          </cell>
          <cell r="F474" t="str">
            <v>тонкослойная хроматография</v>
          </cell>
        </row>
        <row r="475">
          <cell r="A475">
            <v>60000772</v>
          </cell>
          <cell r="B475" t="str">
            <v>Определение Т-2 токсина в муке и хлебобулочных изделиях методом тонкослойной хроматографии (не включен в перечень к ТР ТС 021/2011)</v>
          </cell>
          <cell r="C475" t="str">
            <v>усл. ед.</v>
          </cell>
          <cell r="D475">
            <v>1632.5</v>
          </cell>
          <cell r="E475">
            <v>1959</v>
          </cell>
          <cell r="F475" t="str">
            <v>тонкослойная хроматография</v>
          </cell>
        </row>
        <row r="476">
          <cell r="A476">
            <v>60000073</v>
          </cell>
          <cell r="B476" t="str">
            <v>Определение охратоксина А в пищевых продуктах методом тонкослойной хроматографии (не включен в перечень к ТР ТС 021/2011)</v>
          </cell>
          <cell r="C476" t="str">
            <v>усл. ед.</v>
          </cell>
          <cell r="D476">
            <v>810</v>
          </cell>
          <cell r="E476">
            <v>972</v>
          </cell>
          <cell r="F476" t="str">
            <v>тонкослойная хроматография</v>
          </cell>
        </row>
        <row r="477">
          <cell r="A477" t="str">
            <v>2.2. Исследования  методом иммуноферментного анализа (ИФА)</v>
          </cell>
          <cell r="B477"/>
          <cell r="C477"/>
          <cell r="D477"/>
          <cell r="E477"/>
          <cell r="F477"/>
        </row>
        <row r="478">
          <cell r="A478">
            <v>60000070</v>
          </cell>
          <cell r="B478" t="str">
            <v>Определение наличия/содержания сухого молока в пищевых продуктах (молоке и молочных продуктах)</v>
          </cell>
          <cell r="C478" t="str">
            <v>усл. ед.</v>
          </cell>
          <cell r="D478">
            <v>1832.5</v>
          </cell>
          <cell r="E478">
            <v>2199</v>
          </cell>
          <cell r="F478" t="str">
            <v>иммуноферментный анализ</v>
          </cell>
        </row>
        <row r="479">
          <cell r="A479">
            <v>60000053</v>
          </cell>
          <cell r="B479" t="str">
            <v>Определение остаточного содержания нитрофуранов (метаболита фуразолидона -3-амино-2-оксазолидинона)</v>
          </cell>
          <cell r="C479" t="str">
            <v>усл. ед.</v>
          </cell>
          <cell r="D479">
            <v>9922.5</v>
          </cell>
          <cell r="E479">
            <v>11907</v>
          </cell>
          <cell r="F479" t="str">
            <v>иммуноферментный анализ</v>
          </cell>
        </row>
        <row r="480">
          <cell r="A480">
            <v>60000069</v>
          </cell>
          <cell r="B480" t="str">
            <v>Определение содержания бацитрацина в пищевой продукции животного происхождения (от 1 до 2 проб включительно)</v>
          </cell>
          <cell r="C480" t="str">
            <v>усл. ед.</v>
          </cell>
          <cell r="D480">
            <v>3220</v>
          </cell>
          <cell r="E480">
            <v>3864</v>
          </cell>
          <cell r="F480" t="str">
            <v>иммуноферментный анализ</v>
          </cell>
        </row>
        <row r="481">
          <cell r="A481">
            <v>60000604</v>
          </cell>
          <cell r="B481" t="str">
            <v>Определение левомицетина (хлорамфеникола) в продуктах животного происхождения методом иммуноферментного анализа (от 1 до 2 проб включительно)</v>
          </cell>
          <cell r="C481" t="str">
            <v>усл. ед.</v>
          </cell>
          <cell r="D481">
            <v>2690</v>
          </cell>
          <cell r="E481">
            <v>3228</v>
          </cell>
          <cell r="F481" t="str">
            <v>иммуноферментный анализ</v>
          </cell>
        </row>
        <row r="482">
          <cell r="A482">
            <v>60000180</v>
          </cell>
          <cell r="B482" t="str">
            <v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v>
          </cell>
          <cell r="C482" t="str">
            <v>усл. ед.</v>
          </cell>
          <cell r="D482">
            <v>7335</v>
          </cell>
          <cell r="E482">
            <v>8802</v>
          </cell>
          <cell r="F482" t="str">
            <v>иммуноферментный анализ</v>
          </cell>
        </row>
        <row r="483">
          <cell r="A483">
            <v>60000713</v>
          </cell>
          <cell r="B483" t="str">
            <v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v>
          </cell>
          <cell r="C483" t="str">
            <v>усл. ед.</v>
          </cell>
          <cell r="D483">
            <v>4937.5</v>
          </cell>
          <cell r="E483">
            <v>5925</v>
          </cell>
          <cell r="F483" t="str">
            <v>иммуноферментный анализ</v>
          </cell>
        </row>
        <row r="484">
          <cell r="A484">
            <v>60000714</v>
          </cell>
          <cell r="B484" t="str">
            <v>Определение стрептомицина в пищевых продуктах (молоко, молочные, продукты, мясо, печень) методом иммуноферментного анализа  (от 7 до 10 проб и более)</v>
          </cell>
          <cell r="C484" t="str">
            <v>усл. ед.</v>
          </cell>
          <cell r="D484">
            <v>3915</v>
          </cell>
          <cell r="E484">
            <v>4698</v>
          </cell>
          <cell r="F484" t="str">
            <v>иммуноферментный анализ</v>
          </cell>
        </row>
        <row r="485">
          <cell r="A485">
            <v>60000181</v>
          </cell>
          <cell r="B485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485" t="str">
            <v>усл. ед.</v>
          </cell>
          <cell r="D485">
            <v>7860</v>
          </cell>
          <cell r="E485">
            <v>9432</v>
          </cell>
          <cell r="F485" t="str">
            <v>иммуноферментный анализ</v>
          </cell>
        </row>
        <row r="486">
          <cell r="A486">
            <v>60000715</v>
          </cell>
          <cell r="B486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v>
          </cell>
          <cell r="C486" t="str">
            <v>усл. ед.</v>
          </cell>
          <cell r="D486">
            <v>5070</v>
          </cell>
          <cell r="E486">
            <v>6084</v>
          </cell>
          <cell r="F486" t="str">
            <v>иммуноферментный анализ</v>
          </cell>
        </row>
        <row r="487">
          <cell r="A487">
            <v>60000716</v>
          </cell>
          <cell r="B487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487" t="str">
            <v>усл. ед.</v>
          </cell>
          <cell r="D487">
            <v>3892.5</v>
          </cell>
          <cell r="E487">
            <v>4671</v>
          </cell>
          <cell r="F487" t="str">
            <v>иммуноферментный анализ</v>
          </cell>
        </row>
        <row r="488">
          <cell r="A488">
            <v>60000182</v>
          </cell>
          <cell r="B488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488" t="str">
            <v>усл. ед.</v>
          </cell>
          <cell r="D488">
            <v>7272.5</v>
          </cell>
          <cell r="E488">
            <v>8727</v>
          </cell>
          <cell r="F488" t="str">
            <v>иммуноферментный анализ</v>
          </cell>
        </row>
        <row r="489">
          <cell r="A489">
            <v>60000717</v>
          </cell>
          <cell r="B489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489" t="str">
            <v>усл. ед.</v>
          </cell>
          <cell r="D489">
            <v>4795</v>
          </cell>
          <cell r="E489">
            <v>5754</v>
          </cell>
          <cell r="F489" t="str">
            <v>иммуноферментный анализ</v>
          </cell>
        </row>
        <row r="490">
          <cell r="A490">
            <v>60000718</v>
          </cell>
          <cell r="B490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v>
          </cell>
          <cell r="C490" t="str">
            <v>усл. ед.</v>
          </cell>
          <cell r="D490">
            <v>3760</v>
          </cell>
          <cell r="E490">
            <v>4512</v>
          </cell>
          <cell r="F490" t="str">
            <v>иммуноферментный анализ</v>
          </cell>
        </row>
        <row r="491">
          <cell r="A491">
            <v>60000175</v>
          </cell>
          <cell r="B491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491" t="str">
            <v>усл. ед.</v>
          </cell>
          <cell r="D491">
            <v>6767.5</v>
          </cell>
          <cell r="E491">
            <v>8121</v>
          </cell>
          <cell r="F491" t="str">
            <v>иммуноферментный анализ</v>
          </cell>
        </row>
        <row r="492">
          <cell r="A492">
            <v>60000703</v>
          </cell>
          <cell r="B492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492" t="str">
            <v>усл. ед.</v>
          </cell>
          <cell r="D492">
            <v>4530</v>
          </cell>
          <cell r="E492">
            <v>5436</v>
          </cell>
          <cell r="F492" t="str">
            <v>иммуноферментный анализ</v>
          </cell>
        </row>
        <row r="493">
          <cell r="A493">
            <v>60000704</v>
          </cell>
          <cell r="B493" t="str">
            <v>Определение Т-2 токсина в пищевых продуктах (зерновые, зернобобовые культуры) мето-дом иммуноферментного анализа (от 7 до 10 проб и более)</v>
          </cell>
          <cell r="C493" t="str">
            <v>усл. ед.</v>
          </cell>
          <cell r="D493">
            <v>3437.5</v>
          </cell>
          <cell r="E493">
            <v>4125</v>
          </cell>
          <cell r="F493" t="str">
            <v>иммуноферментный анализ</v>
          </cell>
        </row>
        <row r="494">
          <cell r="A494">
            <v>60000176</v>
          </cell>
          <cell r="B494" t="str">
            <v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v>
          </cell>
          <cell r="C494" t="str">
            <v>усл. ед.</v>
          </cell>
          <cell r="D494">
            <v>7220</v>
          </cell>
          <cell r="E494">
            <v>8664</v>
          </cell>
          <cell r="F494" t="str">
            <v>иммуноферментный анализ</v>
          </cell>
        </row>
        <row r="495">
          <cell r="A495">
            <v>60000705</v>
          </cell>
          <cell r="B495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495" t="str">
            <v>усл. ед.</v>
          </cell>
          <cell r="D495">
            <v>4560</v>
          </cell>
          <cell r="E495">
            <v>5472</v>
          </cell>
          <cell r="F495" t="str">
            <v>иммуноферментный анализ</v>
          </cell>
        </row>
        <row r="496">
          <cell r="A496">
            <v>60000706</v>
          </cell>
          <cell r="B496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496" t="str">
            <v>усл. ед.</v>
          </cell>
          <cell r="D496">
            <v>3622.5</v>
          </cell>
          <cell r="E496">
            <v>4347</v>
          </cell>
          <cell r="F496" t="str">
            <v>иммуноферментный анализ</v>
          </cell>
        </row>
        <row r="497">
          <cell r="A497">
            <v>60000157</v>
          </cell>
          <cell r="B497" t="str">
            <v>Определение цианокобаламина (витамина В12) в слабоалкогольных напитках (от 1 до 2 проб включительно)</v>
          </cell>
          <cell r="C497" t="str">
            <v>усл. ед.</v>
          </cell>
          <cell r="D497">
            <v>15662.5</v>
          </cell>
          <cell r="E497">
            <v>18795</v>
          </cell>
          <cell r="F497" t="str">
            <v>иммуноферментный анализ</v>
          </cell>
        </row>
        <row r="498">
          <cell r="A498">
            <v>60000699</v>
          </cell>
          <cell r="B498" t="str">
            <v>Определение цианокобаламина (витамина В12) в слабоалкогольных напитках (от 3 до 6 проб включительно)</v>
          </cell>
          <cell r="C498" t="str">
            <v>усл. ед.</v>
          </cell>
          <cell r="D498">
            <v>11925</v>
          </cell>
          <cell r="E498">
            <v>14310</v>
          </cell>
          <cell r="F498" t="str">
            <v>иммуноферментный анализ</v>
          </cell>
        </row>
        <row r="499">
          <cell r="A499">
            <v>60000700</v>
          </cell>
          <cell r="B499" t="str">
            <v>Определение цианокобаламина (витамина В12) в слабоалкогольных напитках (от 7 до 10 проб и более)</v>
          </cell>
          <cell r="C499" t="str">
            <v>усл. ед.</v>
          </cell>
          <cell r="D499">
            <v>9687.5</v>
          </cell>
          <cell r="E499">
            <v>11625</v>
          </cell>
          <cell r="F499" t="str">
            <v>иммуноферментный анализ</v>
          </cell>
        </row>
        <row r="500">
          <cell r="A500">
            <v>60000156</v>
          </cell>
          <cell r="B500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500" t="str">
            <v>усл. ед.</v>
          </cell>
          <cell r="D500">
            <v>15662.5</v>
          </cell>
          <cell r="E500">
            <v>18795</v>
          </cell>
          <cell r="F500" t="str">
            <v>иммуноферментный анализ</v>
          </cell>
        </row>
        <row r="501">
          <cell r="A501">
            <v>60000697</v>
          </cell>
          <cell r="B501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501" t="str">
            <v>усл. ед.</v>
          </cell>
          <cell r="D501">
            <v>11925</v>
          </cell>
          <cell r="E501">
            <v>14310</v>
          </cell>
          <cell r="F501" t="str">
            <v>иммуноферментный анализ</v>
          </cell>
        </row>
        <row r="502">
          <cell r="A502">
            <v>60000698</v>
          </cell>
          <cell r="B502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502" t="str">
            <v>усл. ед.</v>
          </cell>
          <cell r="D502">
            <v>9687.5</v>
          </cell>
          <cell r="E502">
            <v>11625</v>
          </cell>
          <cell r="F502" t="str">
            <v>иммуноферментный анализ</v>
          </cell>
        </row>
        <row r="503">
          <cell r="A503">
            <v>60000724</v>
          </cell>
          <cell r="B503" t="str">
            <v>Определение микробной трансглутаминазы (МТГ) в пищевых продуктах методом имму-ноферментного анализа</v>
          </cell>
          <cell r="C503" t="str">
            <v>усл. ед.</v>
          </cell>
          <cell r="D503">
            <v>3075</v>
          </cell>
          <cell r="E503">
            <v>3690</v>
          </cell>
          <cell r="F503" t="str">
            <v>иммуноферментный анализ</v>
          </cell>
        </row>
        <row r="504">
          <cell r="A504" t="str">
            <v>2.3. Исследования методом высокоэффективной жидкостной хромотографии (ВЭЖХ)</v>
          </cell>
          <cell r="B504"/>
          <cell r="C504"/>
          <cell r="D504"/>
          <cell r="E504"/>
          <cell r="F504"/>
        </row>
        <row r="505">
          <cell r="A505">
            <v>60000074</v>
          </cell>
          <cell r="B505" t="str">
            <v>Определение нитратов в овощах и продуктах их переработки методом высокоэффективной жидкостной хроматографии</v>
          </cell>
          <cell r="C505" t="str">
            <v>усл. ед.</v>
          </cell>
          <cell r="D505">
            <v>1217.5</v>
          </cell>
          <cell r="E505">
            <v>1461</v>
          </cell>
          <cell r="F505" t="str">
            <v>высокоэффективная жидкостная хроматография</v>
          </cell>
        </row>
        <row r="506">
          <cell r="A506">
            <v>60000325</v>
          </cell>
          <cell r="B506" t="str">
            <v>Определение массовой доли бенз(а)пирена в пищевых продуктах методом высокоэффективной жидкостной хроматографии</v>
          </cell>
          <cell r="C506" t="str">
            <v>усл. ед.</v>
          </cell>
          <cell r="D506">
            <v>4587.5</v>
          </cell>
          <cell r="E506">
            <v>5505</v>
          </cell>
          <cell r="F506" t="str">
            <v>высокоэффективная жидкостная хроматография</v>
          </cell>
        </row>
        <row r="507">
          <cell r="A507">
            <v>60000149</v>
          </cell>
          <cell r="B507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507" t="str">
            <v>усл. ед.</v>
          </cell>
          <cell r="D507">
            <v>2390</v>
          </cell>
          <cell r="E507">
            <v>2868</v>
          </cell>
          <cell r="F507" t="str">
            <v>высокоэффективная жидкостная хроматография</v>
          </cell>
        </row>
        <row r="508">
          <cell r="A508">
            <v>60000150</v>
          </cell>
          <cell r="B508" t="str">
            <v>Определение дезоксиниваленола (ДОН) в  продовольственном сырье и пищевых продуктах ме-тодом высокоэффективной жидкостной хроматографии</v>
          </cell>
          <cell r="C508" t="str">
            <v>усл. ед.</v>
          </cell>
          <cell r="D508">
            <v>1695</v>
          </cell>
          <cell r="E508">
            <v>2034</v>
          </cell>
          <cell r="F508" t="str">
            <v>высокоэффективная жидкостная хроматография</v>
          </cell>
        </row>
        <row r="509">
          <cell r="A509">
            <v>60000159</v>
          </cell>
          <cell r="B509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509" t="str">
            <v>усл. ед.</v>
          </cell>
          <cell r="D509">
            <v>770</v>
          </cell>
          <cell r="E509">
            <v>924</v>
          </cell>
          <cell r="F509" t="str">
            <v>высокоэффективная жидкостная хроматография</v>
          </cell>
        </row>
        <row r="510">
          <cell r="A510">
            <v>60000160</v>
          </cell>
          <cell r="B510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510" t="str">
            <v>усл. ед.</v>
          </cell>
          <cell r="D510">
            <v>1200</v>
          </cell>
          <cell r="E510">
            <v>1440</v>
          </cell>
          <cell r="F510" t="str">
            <v>высокоэффективная жидкостная хроматография</v>
          </cell>
        </row>
        <row r="511">
          <cell r="A511">
            <v>60000161</v>
          </cell>
          <cell r="B511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511" t="str">
            <v>усл. ед.</v>
          </cell>
          <cell r="D511">
            <v>1920</v>
          </cell>
          <cell r="E511">
            <v>2304</v>
          </cell>
          <cell r="F511" t="str">
            <v>высокоэффективная жидкостная хроматография</v>
          </cell>
        </row>
        <row r="512">
          <cell r="A512">
            <v>60000162</v>
          </cell>
          <cell r="B512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512" t="str">
            <v>усл. ед.</v>
          </cell>
          <cell r="D512">
            <v>1637.5</v>
          </cell>
          <cell r="E512">
            <v>1965</v>
          </cell>
          <cell r="F512" t="str">
            <v>высокоэффективная жидкостная хроматография</v>
          </cell>
        </row>
        <row r="513">
          <cell r="A513">
            <v>60000163</v>
          </cell>
          <cell r="B513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513" t="str">
            <v>усл. ед.</v>
          </cell>
          <cell r="D513">
            <v>1000</v>
          </cell>
          <cell r="E513">
            <v>1200</v>
          </cell>
          <cell r="F513" t="str">
            <v>высокоэффективная жидкостная хроматография</v>
          </cell>
        </row>
        <row r="514">
          <cell r="A514">
            <v>60000164</v>
          </cell>
          <cell r="B514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14" t="str">
            <v>усл. ед.</v>
          </cell>
          <cell r="D514">
            <v>1190</v>
          </cell>
          <cell r="E514">
            <v>1428</v>
          </cell>
          <cell r="F514" t="str">
            <v>высокоэффективная жидкостная хроматография</v>
          </cell>
        </row>
        <row r="515">
          <cell r="A515">
            <v>60000165</v>
          </cell>
          <cell r="B515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15" t="str">
            <v>усл. ед.</v>
          </cell>
          <cell r="D515">
            <v>1350</v>
          </cell>
          <cell r="E515">
            <v>1620</v>
          </cell>
          <cell r="F515" t="str">
            <v>высокоэффективная жидкостная хроматография</v>
          </cell>
        </row>
        <row r="516">
          <cell r="A516">
            <v>60000166</v>
          </cell>
          <cell r="B516" t="str">
            <v>Определение витамина С в пищевых продуктах методом высокоэффективной жидкостной хроматографии</v>
          </cell>
          <cell r="C516" t="str">
            <v>усл. ед.</v>
          </cell>
          <cell r="D516">
            <v>3265</v>
          </cell>
          <cell r="E516">
            <v>3918</v>
          </cell>
          <cell r="F516" t="str">
            <v>высокоэффективная жидкостная хроматография</v>
          </cell>
        </row>
        <row r="517">
          <cell r="A517">
            <v>60000167</v>
          </cell>
          <cell r="B517" t="str">
            <v>Определение витамина В1в пищевых продуктах методом высокоэффективной жидкостной хроматографии</v>
          </cell>
          <cell r="C517" t="str">
            <v>усл. ед.</v>
          </cell>
          <cell r="D517">
            <v>1752.5</v>
          </cell>
          <cell r="E517">
            <v>2103</v>
          </cell>
          <cell r="F517" t="str">
            <v>высокоэффективная жидкостная хроматография</v>
          </cell>
        </row>
        <row r="518">
          <cell r="A518">
            <v>60000168</v>
          </cell>
          <cell r="B518" t="str">
            <v>Определение витамина В2 в пищевых продуктах методом высокоэффективной жидкостной хроматографии</v>
          </cell>
          <cell r="C518" t="str">
            <v>усл. ед.</v>
          </cell>
          <cell r="D518">
            <v>792.5</v>
          </cell>
          <cell r="E518">
            <v>951</v>
          </cell>
          <cell r="F518" t="str">
            <v>высокоэффективная жидкостная хроматография</v>
          </cell>
        </row>
        <row r="519">
          <cell r="A519">
            <v>60000169</v>
          </cell>
          <cell r="B519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19" t="str">
            <v>усл. ед.</v>
          </cell>
          <cell r="D519">
            <v>1225</v>
          </cell>
          <cell r="E519">
            <v>1470</v>
          </cell>
          <cell r="F519" t="str">
            <v>высокоэффективная жидкостная хроматография</v>
          </cell>
        </row>
        <row r="520">
          <cell r="A520">
            <v>60000170</v>
          </cell>
          <cell r="B520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20" t="str">
            <v>усл. ед.</v>
          </cell>
          <cell r="D520">
            <v>1212.5</v>
          </cell>
          <cell r="E520">
            <v>1455</v>
          </cell>
          <cell r="F520" t="str">
            <v>высокоэффективная жидкостная хроматография</v>
          </cell>
        </row>
        <row r="521">
          <cell r="A521">
            <v>60000171</v>
          </cell>
          <cell r="B521" t="str">
            <v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v>
          </cell>
          <cell r="C521" t="str">
            <v>усл. ед.</v>
          </cell>
          <cell r="D521">
            <v>1545</v>
          </cell>
          <cell r="E521">
            <v>1854</v>
          </cell>
          <cell r="F521" t="str">
            <v>высокоэффективная жидкостная хроматография</v>
          </cell>
        </row>
        <row r="522">
          <cell r="A522" t="str">
            <v>2.4. Исследования атомно-абсорбционным методом (ААС)</v>
          </cell>
          <cell r="B522"/>
          <cell r="C522"/>
          <cell r="D522"/>
          <cell r="E522"/>
          <cell r="F522"/>
        </row>
        <row r="523">
          <cell r="A523">
            <v>60001315</v>
          </cell>
          <cell r="B523" t="str">
            <v>Определение содержания магния в пищевых продуктах методом атомно абсорбционной спектрометрии</v>
          </cell>
          <cell r="C523" t="str">
            <v>усл. ед.</v>
          </cell>
          <cell r="D523">
            <v>1442.5</v>
          </cell>
          <cell r="E523">
            <v>1731</v>
          </cell>
          <cell r="F523" t="str">
            <v>атомно-абсорбционный</v>
          </cell>
        </row>
        <row r="524">
          <cell r="A524">
            <v>60001316</v>
          </cell>
          <cell r="B524" t="str">
            <v>Определение содержания кальция в пищевых продуктах методом атомно абсорбционной спектрометрии</v>
          </cell>
          <cell r="C524" t="str">
            <v>усл. ед.</v>
          </cell>
          <cell r="D524">
            <v>1442.5</v>
          </cell>
          <cell r="E524">
            <v>1731</v>
          </cell>
          <cell r="F524" t="str">
            <v>атомно-абсорбционный</v>
          </cell>
        </row>
        <row r="525">
          <cell r="A525">
            <v>60001317</v>
          </cell>
          <cell r="B525" t="str">
            <v>Определение содержания калия в пищевых продуктах методом атомно абсорбционной спектрометрии</v>
          </cell>
          <cell r="C525" t="str">
            <v>усл. ед.</v>
          </cell>
          <cell r="D525">
            <v>1517.5</v>
          </cell>
          <cell r="E525">
            <v>1821</v>
          </cell>
          <cell r="F525" t="str">
            <v>атомно-абсорбционный</v>
          </cell>
        </row>
        <row r="526">
          <cell r="A526">
            <v>60001318</v>
          </cell>
          <cell r="B526" t="str">
            <v>Определение содержания натрия в пищевых продуктах методом атомно абсорбционной спектрометрии</v>
          </cell>
          <cell r="C526" t="str">
            <v>усл. ед.</v>
          </cell>
          <cell r="D526">
            <v>1517.5</v>
          </cell>
          <cell r="E526">
            <v>1821</v>
          </cell>
          <cell r="F526" t="str">
            <v>атомно-абсорбционный</v>
          </cell>
        </row>
        <row r="527">
          <cell r="A527">
            <v>60000284</v>
          </cell>
          <cell r="B527" t="str">
            <v>Определение  массовой доли мышьяка, селена в продовольственном сырье, пищевых продуктах за один показатель</v>
          </cell>
          <cell r="C527" t="str">
            <v>усл. ед.</v>
          </cell>
          <cell r="D527">
            <v>1195</v>
          </cell>
          <cell r="E527">
            <v>1434</v>
          </cell>
          <cell r="F527" t="str">
            <v>атомно-абсорбционный</v>
          </cell>
        </row>
        <row r="528">
          <cell r="A528">
            <v>60000244</v>
          </cell>
          <cell r="B528" t="str">
            <v>Определение массовой доли меди, цинка, кадмия, свинца в продовольственном сырье  и пищевых продуктах</v>
          </cell>
          <cell r="C528" t="str">
            <v>усл. ед.</v>
          </cell>
          <cell r="D528">
            <v>1035</v>
          </cell>
          <cell r="E528">
            <v>1242</v>
          </cell>
          <cell r="F528" t="str">
            <v>атомно-абсорбционный</v>
          </cell>
        </row>
        <row r="529">
          <cell r="A529">
            <v>60000246</v>
          </cell>
          <cell r="B529" t="str">
            <v xml:space="preserve">Определение ртути в продовольственном сырье и пищевых продуктах </v>
          </cell>
          <cell r="C529" t="str">
            <v>усл. ед.</v>
          </cell>
          <cell r="D529">
            <v>930</v>
          </cell>
          <cell r="E529">
            <v>1116</v>
          </cell>
          <cell r="F529" t="str">
            <v>атомно-абсорбционный</v>
          </cell>
        </row>
        <row r="530">
          <cell r="A530">
            <v>60000247</v>
          </cell>
          <cell r="B530" t="str">
            <v xml:space="preserve">Определение железа в продовольственном сырье и пищевых продуктах </v>
          </cell>
          <cell r="C530" t="str">
            <v>усл. ед.</v>
          </cell>
          <cell r="D530">
            <v>722.5</v>
          </cell>
          <cell r="E530">
            <v>867</v>
          </cell>
          <cell r="F530" t="str">
            <v>атомно-абсорбционный</v>
          </cell>
        </row>
        <row r="531">
          <cell r="A531">
            <v>60000248</v>
          </cell>
          <cell r="B531" t="str">
            <v xml:space="preserve">Определение хрома в продовольственном сырье и пищевых продуктах </v>
          </cell>
          <cell r="C531" t="str">
            <v>усл. ед.</v>
          </cell>
          <cell r="D531">
            <v>837.5</v>
          </cell>
          <cell r="E531">
            <v>1005</v>
          </cell>
          <cell r="F531" t="str">
            <v>атомно-абсорбционный</v>
          </cell>
        </row>
        <row r="532">
          <cell r="A532">
            <v>60000249</v>
          </cell>
          <cell r="B532" t="str">
            <v xml:space="preserve">Определение никеля в продовольственном сырье и пищевых продуктах </v>
          </cell>
          <cell r="C532" t="str">
            <v>усл. ед.</v>
          </cell>
          <cell r="D532">
            <v>837.5</v>
          </cell>
          <cell r="E532">
            <v>1005</v>
          </cell>
          <cell r="F532" t="str">
            <v>атомно-абсорбционный</v>
          </cell>
        </row>
        <row r="533">
          <cell r="A533">
            <v>60000172</v>
          </cell>
          <cell r="B533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33" t="str">
            <v>усл. ед.</v>
          </cell>
          <cell r="D533">
            <v>1212.5</v>
          </cell>
          <cell r="E533">
            <v>1455</v>
          </cell>
          <cell r="F533" t="str">
            <v>атомно-абсорбционный</v>
          </cell>
        </row>
        <row r="534">
          <cell r="A534">
            <v>60000173</v>
          </cell>
          <cell r="B534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34" t="str">
            <v>усл. ед.</v>
          </cell>
          <cell r="D534">
            <v>1397.5</v>
          </cell>
          <cell r="E534">
            <v>1677</v>
          </cell>
          <cell r="F534" t="str">
            <v>атомно-абсорбционный</v>
          </cell>
        </row>
        <row r="535">
          <cell r="A535" t="str">
            <v>2.5. Исследования газохроматографическим методом (ГХ)</v>
          </cell>
          <cell r="B535"/>
          <cell r="C535"/>
          <cell r="D535"/>
          <cell r="E535"/>
          <cell r="F535"/>
        </row>
        <row r="536">
          <cell r="A536">
            <v>60000005</v>
          </cell>
          <cell r="B536" t="str">
            <v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v>
          </cell>
          <cell r="C536" t="str">
            <v>усл. ед.</v>
          </cell>
          <cell r="D536">
            <v>3765</v>
          </cell>
          <cell r="E536">
            <v>4518</v>
          </cell>
          <cell r="F536" t="str">
            <v>газохроматографический</v>
          </cell>
        </row>
        <row r="537">
          <cell r="A537">
            <v>60000122</v>
          </cell>
          <cell r="B537" t="str">
            <v>Определение массовой доли транс-изомеров жирных кислот в продуктах переработки растительных масел и животных жиров, пищевых продуктах</v>
          </cell>
          <cell r="C537" t="str">
            <v>усл. ед.</v>
          </cell>
          <cell r="D537">
            <v>3765</v>
          </cell>
          <cell r="E537">
            <v>4518</v>
          </cell>
          <cell r="F537" t="str">
            <v>газохроматографический</v>
          </cell>
        </row>
        <row r="538">
          <cell r="A538">
            <v>60000123</v>
          </cell>
          <cell r="B538" t="str">
            <v>Определение массовой доли молочного жира - спреды и смеси топлёные</v>
          </cell>
          <cell r="C538" t="str">
            <v>усл. ед.</v>
          </cell>
          <cell r="D538">
            <v>3765</v>
          </cell>
          <cell r="E538">
            <v>4518</v>
          </cell>
          <cell r="F538" t="str">
            <v>газохроматографический</v>
          </cell>
        </row>
        <row r="539">
          <cell r="A539">
            <v>60000327</v>
          </cell>
          <cell r="B539" t="str">
            <v>Определение подлинности водки</v>
          </cell>
          <cell r="C539" t="str">
            <v>усл. ед.</v>
          </cell>
          <cell r="D539">
            <v>4207.5</v>
          </cell>
          <cell r="E539">
            <v>5049</v>
          </cell>
          <cell r="F539" t="str">
            <v>газохроматографический</v>
          </cell>
        </row>
        <row r="540">
          <cell r="A540">
            <v>60000328</v>
          </cell>
          <cell r="B540" t="str">
            <v>Определение содержания токсичных микропримесей в водке газохроматографическим методом</v>
          </cell>
          <cell r="C540" t="str">
            <v>усл. ед.</v>
          </cell>
          <cell r="D540">
            <v>4000</v>
          </cell>
          <cell r="E540">
            <v>4800</v>
          </cell>
          <cell r="F540" t="str">
            <v>газохроматографический</v>
          </cell>
        </row>
        <row r="541">
          <cell r="A541">
            <v>60000054</v>
          </cell>
          <cell r="B541" t="str">
            <v>Определение стеринов растительных жиров в жировой фазе (молоко и молочная продукция) методом газожидкостной хроматографии стеринов по ГОСТ 31979-2012</v>
          </cell>
          <cell r="C541" t="str">
            <v>усл. ед.</v>
          </cell>
          <cell r="D541">
            <v>25420</v>
          </cell>
          <cell r="E541">
            <v>30504</v>
          </cell>
          <cell r="F541" t="str">
            <v>газохроматографический</v>
          </cell>
        </row>
        <row r="542">
          <cell r="A542">
            <v>60000174</v>
          </cell>
          <cell r="B542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42" t="str">
            <v>усл. ед.</v>
          </cell>
          <cell r="D542">
            <v>7860</v>
          </cell>
          <cell r="E542">
            <v>9432</v>
          </cell>
          <cell r="F542" t="str">
            <v>газохроматографический</v>
          </cell>
        </row>
        <row r="543">
          <cell r="A543" t="str">
            <v>2.6. Исследования инверсионно-вольтамперометрическим методом (ИВА)</v>
          </cell>
          <cell r="B543"/>
          <cell r="C543"/>
          <cell r="D543"/>
          <cell r="E543"/>
          <cell r="F543"/>
        </row>
        <row r="544">
          <cell r="A544">
            <v>60000331</v>
          </cell>
          <cell r="B544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544" t="str">
            <v>усл. ед.</v>
          </cell>
          <cell r="D544">
            <v>1062.5</v>
          </cell>
          <cell r="E544">
            <v>1275</v>
          </cell>
          <cell r="F544" t="str">
            <v>инверсирсионно-вольамперометрический</v>
          </cell>
        </row>
        <row r="545">
          <cell r="A545" t="str">
            <v>3. Определение органолептических и химических показателей в питьевой воде</v>
          </cell>
          <cell r="B545"/>
          <cell r="C545"/>
          <cell r="D545"/>
          <cell r="E545"/>
          <cell r="F545"/>
        </row>
        <row r="546">
          <cell r="A546">
            <v>60000821</v>
          </cell>
          <cell r="B546" t="str">
            <v>Органолептические показатели питьевой воды (цветность, запах при 20 град., запах при 60 град., вкус, привкус, мутность)</v>
          </cell>
          <cell r="C546" t="str">
            <v>усл. ед.</v>
          </cell>
          <cell r="D546">
            <v>642.5</v>
          </cell>
          <cell r="E546">
            <v>771</v>
          </cell>
          <cell r="F546" t="str">
            <v>-</v>
          </cell>
        </row>
        <row r="547">
          <cell r="A547">
            <v>60000335</v>
          </cell>
          <cell r="B547" t="str">
            <v>Определение цветности питьевой воды и воды бассейна</v>
          </cell>
          <cell r="C547" t="str">
            <v>усл. ед.</v>
          </cell>
          <cell r="D547">
            <v>182.5</v>
          </cell>
          <cell r="E547">
            <v>219</v>
          </cell>
          <cell r="F547" t="str">
            <v>фотометрический</v>
          </cell>
        </row>
        <row r="548">
          <cell r="A548">
            <v>60000333</v>
          </cell>
          <cell r="B548" t="str">
            <v>Определение запаха  питьевой воды и воды бассейна при 20 град.</v>
          </cell>
          <cell r="C548" t="str">
            <v>усл. ед.</v>
          </cell>
          <cell r="D548">
            <v>50</v>
          </cell>
          <cell r="E548">
            <v>60</v>
          </cell>
          <cell r="F548" t="str">
            <v>органолептический</v>
          </cell>
        </row>
        <row r="549">
          <cell r="A549">
            <v>60000334</v>
          </cell>
          <cell r="B549" t="str">
            <v>Определение запаха питьевой воды при 60 град.</v>
          </cell>
          <cell r="C549" t="str">
            <v>усл. ед.</v>
          </cell>
          <cell r="D549">
            <v>87.5</v>
          </cell>
          <cell r="E549">
            <v>105</v>
          </cell>
          <cell r="F549" t="str">
            <v>органолептический</v>
          </cell>
        </row>
        <row r="550">
          <cell r="A550">
            <v>60000336</v>
          </cell>
          <cell r="B550" t="str">
            <v>Определение вкуса, привкуса питьевой воды</v>
          </cell>
          <cell r="C550" t="str">
            <v>усл. ед.</v>
          </cell>
          <cell r="D550">
            <v>42.5</v>
          </cell>
          <cell r="E550">
            <v>51</v>
          </cell>
          <cell r="F550" t="str">
            <v>органолептический</v>
          </cell>
        </row>
        <row r="551">
          <cell r="A551">
            <v>60000337</v>
          </cell>
          <cell r="B551" t="str">
            <v>Определение мутности питьевой воды, воды бассейнов и поверхностных водоемов</v>
          </cell>
          <cell r="C551" t="str">
            <v>усл. ед.</v>
          </cell>
          <cell r="D551">
            <v>280</v>
          </cell>
          <cell r="E551">
            <v>336</v>
          </cell>
          <cell r="F551" t="str">
            <v>фотометрический</v>
          </cell>
        </row>
        <row r="552">
          <cell r="A552">
            <v>60000211</v>
          </cell>
          <cell r="B552" t="str">
            <v>Определение запаха питьевой воды, воды бассейна, природной воды (запах при 20 0С, запах при 60 0С)</v>
          </cell>
          <cell r="C552" t="str">
            <v>усл. ед.</v>
          </cell>
          <cell r="D552">
            <v>137.5</v>
          </cell>
          <cell r="E552">
            <v>165</v>
          </cell>
          <cell r="F552" t="str">
            <v>органолептический</v>
          </cell>
        </row>
        <row r="553">
          <cell r="A553">
            <v>60000822</v>
          </cell>
          <cell r="B553" t="str">
            <v>Обобщенные показатели в питьевой воде (водородный показатель, перманганатная окисляемость, жесткость общая, сухой остаток (общая минерализация), нефтепродукты, массовая концентрация фенола (гидроксибензола), поверхностно-активные вещества)</v>
          </cell>
          <cell r="C553" t="str">
            <v>усл. ед.</v>
          </cell>
          <cell r="D553">
            <v>3155</v>
          </cell>
          <cell r="E553">
            <v>3786</v>
          </cell>
          <cell r="F553" t="str">
            <v>-</v>
          </cell>
        </row>
        <row r="554">
          <cell r="A554">
            <v>60000375</v>
          </cell>
          <cell r="B554" t="str">
            <v>Определение водородного показателя питьевой воды и воды бассейнов</v>
          </cell>
          <cell r="C554" t="str">
            <v>усл. ед.</v>
          </cell>
          <cell r="D554">
            <v>212.5</v>
          </cell>
          <cell r="E554">
            <v>255</v>
          </cell>
          <cell r="F554" t="str">
            <v>потенциометрический</v>
          </cell>
        </row>
        <row r="555">
          <cell r="A555">
            <v>60000376</v>
          </cell>
          <cell r="B555" t="str">
            <v>Определение перманганатной окисляемости  питьевой воды</v>
          </cell>
          <cell r="C555" t="str">
            <v>усл. ед.</v>
          </cell>
          <cell r="D555">
            <v>200</v>
          </cell>
          <cell r="E555">
            <v>240</v>
          </cell>
          <cell r="F555" t="str">
            <v>титриметрический</v>
          </cell>
        </row>
        <row r="556">
          <cell r="A556">
            <v>60000377</v>
          </cell>
          <cell r="B556" t="str">
            <v>Определение жесткости питьевой воды</v>
          </cell>
          <cell r="C556" t="str">
            <v>усл. ед.</v>
          </cell>
          <cell r="D556">
            <v>107.5</v>
          </cell>
          <cell r="E556">
            <v>129</v>
          </cell>
          <cell r="F556" t="str">
            <v>титриметрический</v>
          </cell>
        </row>
        <row r="557">
          <cell r="A557">
            <v>60001011</v>
          </cell>
          <cell r="B557" t="str">
            <v>Определение сухого остатка в питьевой воде (общая минерализация)</v>
          </cell>
          <cell r="C557" t="str">
            <v>усл. ед.</v>
          </cell>
          <cell r="D557">
            <v>412.5</v>
          </cell>
          <cell r="E557">
            <v>495</v>
          </cell>
          <cell r="F557" t="str">
            <v>гравиметрический/весовой</v>
          </cell>
        </row>
        <row r="558">
          <cell r="A558">
            <v>60000379</v>
          </cell>
          <cell r="B558" t="str">
            <v>Определение нефтепродуктов в питьевой воде</v>
          </cell>
          <cell r="C558" t="str">
            <v>усл. ед.</v>
          </cell>
          <cell r="D558">
            <v>770</v>
          </cell>
          <cell r="E558">
            <v>924</v>
          </cell>
          <cell r="F558" t="str">
            <v>флуориметрический</v>
          </cell>
        </row>
        <row r="559">
          <cell r="A559">
            <v>60000380</v>
          </cell>
          <cell r="B559" t="str">
            <v>Определение массовой концентрации фенола (гидроксибензола) в питьевой воде</v>
          </cell>
          <cell r="C559" t="str">
            <v>усл. ед.</v>
          </cell>
          <cell r="D559">
            <v>907.5</v>
          </cell>
          <cell r="E559">
            <v>1089</v>
          </cell>
          <cell r="F559" t="str">
            <v>флуориметрический</v>
          </cell>
        </row>
        <row r="560">
          <cell r="A560">
            <v>60000381</v>
          </cell>
          <cell r="B560" t="str">
            <v>Определение поверхностно-активных веществ в питьевой воде</v>
          </cell>
          <cell r="C560" t="str">
            <v>усл. ед.</v>
          </cell>
          <cell r="D560">
            <v>545</v>
          </cell>
          <cell r="E560">
            <v>654</v>
          </cell>
          <cell r="F560" t="str">
            <v>флуориметрический</v>
          </cell>
        </row>
        <row r="561">
          <cell r="A561">
            <v>60000823</v>
          </cell>
          <cell r="B561" t="str">
            <v>Неорганические и органические вещества в питьевой воде (алюминий, бор, бериллий, железо, марганец, молибден, мышьяк, нитраты, ртуть, селен, стронций, хлориды, сульфаты, фтор, хром (+6), медь, цинк, свинец, кадмий, никель, кобальт, аммиак, нитриты)</v>
          </cell>
          <cell r="C561" t="str">
            <v>усл. ед.</v>
          </cell>
          <cell r="D561">
            <v>13995</v>
          </cell>
          <cell r="E561">
            <v>16794</v>
          </cell>
          <cell r="F561" t="str">
            <v>-</v>
          </cell>
        </row>
        <row r="562">
          <cell r="A562">
            <v>60000416</v>
          </cell>
          <cell r="B562" t="str">
            <v>Определение алюминия в питьевой воде, в воде для гемодиализа</v>
          </cell>
          <cell r="C562" t="str">
            <v>усл. ед.</v>
          </cell>
          <cell r="D562">
            <v>660</v>
          </cell>
          <cell r="E562">
            <v>792</v>
          </cell>
          <cell r="F562" t="str">
            <v>атомно-абсорбционный</v>
          </cell>
        </row>
        <row r="563">
          <cell r="A563">
            <v>60000396</v>
          </cell>
          <cell r="B563" t="str">
            <v>Определение бора в питьевой воде</v>
          </cell>
          <cell r="C563" t="str">
            <v>усл. ед.</v>
          </cell>
          <cell r="D563">
            <v>717.5</v>
          </cell>
          <cell r="E563">
            <v>861</v>
          </cell>
          <cell r="F563" t="str">
            <v>флуориметрический</v>
          </cell>
        </row>
        <row r="564">
          <cell r="A564">
            <v>60000397</v>
          </cell>
          <cell r="B564" t="str">
            <v>Определение бериллия в питьевой воде</v>
          </cell>
          <cell r="C564" t="str">
            <v>усл. ед.</v>
          </cell>
          <cell r="D564">
            <v>2115</v>
          </cell>
          <cell r="E564">
            <v>2538</v>
          </cell>
          <cell r="F564" t="str">
            <v>флуориметрический</v>
          </cell>
        </row>
        <row r="565">
          <cell r="A565">
            <v>60000385</v>
          </cell>
          <cell r="B565" t="str">
            <v>Определение железа в питьевой воде и воде бассейнов</v>
          </cell>
          <cell r="C565" t="str">
            <v>усл. ед.</v>
          </cell>
          <cell r="D565">
            <v>367.5</v>
          </cell>
          <cell r="E565">
            <v>441</v>
          </cell>
          <cell r="F565" t="str">
            <v>фотометрический</v>
          </cell>
        </row>
        <row r="566">
          <cell r="A566">
            <v>60000400</v>
          </cell>
          <cell r="B566" t="str">
            <v>Определение марганца в питьевой воде</v>
          </cell>
          <cell r="C566" t="str">
            <v>усл. ед.</v>
          </cell>
          <cell r="D566">
            <v>625</v>
          </cell>
          <cell r="E566">
            <v>750</v>
          </cell>
          <cell r="F566" t="str">
            <v>атомно-абсорбционный</v>
          </cell>
        </row>
        <row r="567">
          <cell r="A567">
            <v>60000392</v>
          </cell>
          <cell r="B567" t="str">
            <v>Определение молибдена в питьевой воде</v>
          </cell>
          <cell r="C567" t="str">
            <v>усл. ед.</v>
          </cell>
          <cell r="D567">
            <v>607.5</v>
          </cell>
          <cell r="E567">
            <v>729</v>
          </cell>
          <cell r="F567" t="str">
            <v>фотометрический</v>
          </cell>
        </row>
        <row r="568">
          <cell r="A568">
            <v>60000394</v>
          </cell>
          <cell r="B568" t="str">
            <v>Определение мышьяка в питьевой воде</v>
          </cell>
          <cell r="C568" t="str">
            <v>усл. ед.</v>
          </cell>
          <cell r="D568">
            <v>690</v>
          </cell>
          <cell r="E568">
            <v>828</v>
          </cell>
          <cell r="F568" t="str">
            <v>фотометрический</v>
          </cell>
        </row>
        <row r="569">
          <cell r="A569">
            <v>60000388</v>
          </cell>
          <cell r="B569" t="str">
            <v>Определение нитратов в питьевой воде</v>
          </cell>
          <cell r="C569" t="str">
            <v>усл. ед.</v>
          </cell>
          <cell r="D569">
            <v>690</v>
          </cell>
          <cell r="E569">
            <v>828</v>
          </cell>
          <cell r="F569" t="str">
            <v>фотометрический</v>
          </cell>
        </row>
        <row r="570">
          <cell r="A570">
            <v>60000356</v>
          </cell>
          <cell r="B570" t="str">
            <v>Определение ртути в питьевой воде</v>
          </cell>
          <cell r="C570" t="str">
            <v>усл. ед.</v>
          </cell>
          <cell r="D570">
            <v>695</v>
          </cell>
          <cell r="E570">
            <v>834</v>
          </cell>
          <cell r="F570" t="str">
            <v>атомно-абсорбционный</v>
          </cell>
        </row>
        <row r="571">
          <cell r="A571">
            <v>60000398</v>
          </cell>
          <cell r="B571" t="str">
            <v>Определение селена в минеральной и питьевой воде</v>
          </cell>
          <cell r="C571" t="str">
            <v>усл. ед.</v>
          </cell>
          <cell r="D571">
            <v>1300</v>
          </cell>
          <cell r="E571">
            <v>1560</v>
          </cell>
          <cell r="F571" t="str">
            <v>атомно-абсорбционный</v>
          </cell>
        </row>
        <row r="572">
          <cell r="A572">
            <v>60000366</v>
          </cell>
          <cell r="B572" t="str">
            <v>Определение стронция в минеральной и питьевой воде</v>
          </cell>
          <cell r="C572" t="str">
            <v>усл. ед.</v>
          </cell>
          <cell r="D572">
            <v>625</v>
          </cell>
          <cell r="E572">
            <v>750</v>
          </cell>
          <cell r="F572" t="str">
            <v>атомно-абсорбционный</v>
          </cell>
        </row>
        <row r="573">
          <cell r="A573">
            <v>60000389</v>
          </cell>
          <cell r="B573" t="str">
            <v>Определение хлоридов в питьевой воде и воде бассейна</v>
          </cell>
          <cell r="C573" t="str">
            <v>усл. ед.</v>
          </cell>
          <cell r="D573">
            <v>372.5</v>
          </cell>
          <cell r="E573">
            <v>447</v>
          </cell>
          <cell r="F573" t="str">
            <v>титриметрический</v>
          </cell>
        </row>
        <row r="574">
          <cell r="A574">
            <v>60000390</v>
          </cell>
          <cell r="B574" t="str">
            <v>Определение сульфатов в питьевой воде</v>
          </cell>
          <cell r="C574" t="str">
            <v>усл. ед.</v>
          </cell>
          <cell r="D574">
            <v>385</v>
          </cell>
          <cell r="E574">
            <v>462</v>
          </cell>
          <cell r="F574" t="str">
            <v>гравиметрический/весовой</v>
          </cell>
        </row>
        <row r="575">
          <cell r="A575">
            <v>60000384</v>
          </cell>
          <cell r="B575" t="str">
            <v>Определение фтора в водах</v>
          </cell>
          <cell r="C575" t="str">
            <v>усл. ед.</v>
          </cell>
          <cell r="D575">
            <v>677.5</v>
          </cell>
          <cell r="E575">
            <v>813</v>
          </cell>
          <cell r="F575" t="str">
            <v>потенциометрический</v>
          </cell>
        </row>
        <row r="576">
          <cell r="A576">
            <v>60000395</v>
          </cell>
          <cell r="B576" t="str">
            <v>Определение хрома (+6) в питьевой воде</v>
          </cell>
          <cell r="C576" t="str">
            <v>усл. ед.</v>
          </cell>
          <cell r="D576">
            <v>527.5</v>
          </cell>
          <cell r="E576">
            <v>633</v>
          </cell>
          <cell r="F576" t="str">
            <v>фотометрический</v>
          </cell>
        </row>
        <row r="577">
          <cell r="A577">
            <v>60000411</v>
          </cell>
          <cell r="B577" t="str">
            <v>Определение хрома III, хрома общего в питьевой воде</v>
          </cell>
          <cell r="C577" t="str">
            <v>усл. ед.</v>
          </cell>
          <cell r="D577">
            <v>395</v>
          </cell>
          <cell r="E577">
            <v>474</v>
          </cell>
          <cell r="F577" t="str">
            <v>фотометрический</v>
          </cell>
        </row>
        <row r="578">
          <cell r="A578">
            <v>60000368</v>
          </cell>
          <cell r="B578" t="str">
            <v>Определение меди, цинка, свинца, кадмия в питьевой воде, в воде для гемодиализа</v>
          </cell>
          <cell r="C578" t="str">
            <v>усл. ед.</v>
          </cell>
          <cell r="D578">
            <v>1212.5</v>
          </cell>
          <cell r="E578">
            <v>1455</v>
          </cell>
          <cell r="F578" t="str">
            <v>атомно-абсорбционный</v>
          </cell>
        </row>
        <row r="579">
          <cell r="A579">
            <v>60000369</v>
          </cell>
          <cell r="B579" t="str">
            <v>Определение никеля в питьевой воде атомно-абсорбционным методом</v>
          </cell>
          <cell r="C579" t="str">
            <v>усл. ед.</v>
          </cell>
          <cell r="D579">
            <v>602.5</v>
          </cell>
          <cell r="E579">
            <v>723</v>
          </cell>
          <cell r="F579" t="str">
            <v>атомно-абсорбционный</v>
          </cell>
        </row>
        <row r="580">
          <cell r="A580">
            <v>60000370</v>
          </cell>
          <cell r="B580" t="str">
            <v>Определение кобальта в питьевой воде атомно-абсорбционным методом</v>
          </cell>
          <cell r="C580" t="str">
            <v>усл. ед.</v>
          </cell>
          <cell r="D580">
            <v>592.5</v>
          </cell>
          <cell r="E580">
            <v>711</v>
          </cell>
          <cell r="F580" t="str">
            <v>атомно-абсорбционный</v>
          </cell>
        </row>
        <row r="581">
          <cell r="A581">
            <v>60000386</v>
          </cell>
          <cell r="B581" t="str">
            <v>Определение аммиака в питьевой воде</v>
          </cell>
          <cell r="C581" t="str">
            <v>усл. ед.</v>
          </cell>
          <cell r="D581">
            <v>222.5</v>
          </cell>
          <cell r="E581">
            <v>267</v>
          </cell>
          <cell r="F581" t="str">
            <v>фотометрический</v>
          </cell>
        </row>
        <row r="582">
          <cell r="A582">
            <v>60000387</v>
          </cell>
          <cell r="B582" t="str">
            <v>Определение нитритов в питьевой воде</v>
          </cell>
          <cell r="C582" t="str">
            <v>усл. ед.</v>
          </cell>
          <cell r="D582">
            <v>310</v>
          </cell>
          <cell r="E582">
            <v>372</v>
          </cell>
          <cell r="F582" t="str">
            <v>фотометрический</v>
          </cell>
        </row>
        <row r="583">
          <cell r="A583">
            <v>60000662</v>
          </cell>
          <cell r="B583" t="str">
            <v>Определение кремния (силикатов) в водах</v>
          </cell>
          <cell r="C583" t="str">
            <v>усл. ед.</v>
          </cell>
          <cell r="D583">
            <v>575</v>
          </cell>
          <cell r="E583">
            <v>690</v>
          </cell>
          <cell r="F583" t="str">
            <v>фотометрический</v>
          </cell>
        </row>
        <row r="584">
          <cell r="A584">
            <v>60000669</v>
          </cell>
          <cell r="B584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84" t="str">
            <v>усл. ед.</v>
          </cell>
          <cell r="D584">
            <v>2092.5</v>
          </cell>
          <cell r="E584">
            <v>2511</v>
          </cell>
          <cell r="F584" t="str">
            <v>газохроматографический</v>
          </cell>
        </row>
        <row r="585">
          <cell r="A585">
            <v>60000421</v>
          </cell>
          <cell r="B585" t="str">
            <v>Определение бария в минеральной и питьевой воде, в воде для гемодиализа</v>
          </cell>
          <cell r="C585" t="str">
            <v>усл. ед.</v>
          </cell>
          <cell r="D585">
            <v>2092.5</v>
          </cell>
          <cell r="E585">
            <v>2511</v>
          </cell>
          <cell r="F585" t="str">
            <v>атомно-абсорбционный</v>
          </cell>
        </row>
        <row r="586">
          <cell r="A586">
            <v>60000383</v>
          </cell>
          <cell r="B586" t="str">
            <v>Определение щелочности питьевой воды</v>
          </cell>
          <cell r="C586" t="str">
            <v>усл. ед.</v>
          </cell>
          <cell r="D586">
            <v>182.5</v>
          </cell>
          <cell r="E586">
            <v>219</v>
          </cell>
          <cell r="F586" t="str">
            <v>титриметрический</v>
          </cell>
        </row>
        <row r="587">
          <cell r="A587">
            <v>60000393</v>
          </cell>
          <cell r="B587" t="str">
            <v>Определение цианидов в питьевой, минеральной и природной воде</v>
          </cell>
          <cell r="C587" t="str">
            <v>усл. ед.</v>
          </cell>
          <cell r="D587">
            <v>625</v>
          </cell>
          <cell r="E587">
            <v>750</v>
          </cell>
          <cell r="F587" t="str">
            <v>фотометрический</v>
          </cell>
        </row>
        <row r="588">
          <cell r="A588">
            <v>60000406</v>
          </cell>
          <cell r="B588" t="str">
            <v>Определение БПК-5 в питьевой воде</v>
          </cell>
          <cell r="C588" t="str">
            <v>усл. ед.</v>
          </cell>
          <cell r="D588">
            <v>470</v>
          </cell>
          <cell r="E588">
            <v>564</v>
          </cell>
          <cell r="F588" t="str">
            <v>амперометрический</v>
          </cell>
        </row>
        <row r="589">
          <cell r="A589">
            <v>60000407</v>
          </cell>
          <cell r="B589" t="str">
            <v>Определение растворённого кислорода в питьевой воде</v>
          </cell>
          <cell r="C589" t="str">
            <v>усл. ед.</v>
          </cell>
          <cell r="D589">
            <v>337.5</v>
          </cell>
          <cell r="E589">
            <v>405</v>
          </cell>
          <cell r="F589" t="str">
            <v>амперометрический</v>
          </cell>
        </row>
        <row r="590">
          <cell r="A590">
            <v>60000409</v>
          </cell>
          <cell r="B590" t="str">
            <v>Определение полифосфатов, фосфатов, фосфора общего в воде</v>
          </cell>
          <cell r="C590" t="str">
            <v>усл. ед.</v>
          </cell>
          <cell r="D590">
            <v>722.5</v>
          </cell>
          <cell r="E590">
            <v>867</v>
          </cell>
          <cell r="F590" t="str">
            <v>фотометрический</v>
          </cell>
        </row>
        <row r="591">
          <cell r="A591">
            <v>60000410</v>
          </cell>
          <cell r="B591" t="str">
            <v>Определение остаточного свободного  хлора в питьевой воде, воде для гемодиализа и воде бассейна</v>
          </cell>
          <cell r="C591" t="str">
            <v>усл. ед.</v>
          </cell>
          <cell r="D591">
            <v>270</v>
          </cell>
          <cell r="E591">
            <v>324</v>
          </cell>
          <cell r="F591" t="str">
            <v>титриметрический</v>
          </cell>
        </row>
        <row r="592">
          <cell r="A592">
            <v>60000412</v>
          </cell>
          <cell r="B592" t="str">
            <v>Определение  кальция в питьевой воде</v>
          </cell>
          <cell r="C592" t="str">
            <v>усл. ед.</v>
          </cell>
          <cell r="D592">
            <v>200</v>
          </cell>
          <cell r="E592">
            <v>240</v>
          </cell>
          <cell r="F592" t="str">
            <v>титриметрический</v>
          </cell>
        </row>
        <row r="593">
          <cell r="A593">
            <v>60000413</v>
          </cell>
          <cell r="B593" t="str">
            <v>Определение магния в питьевой воде</v>
          </cell>
          <cell r="C593" t="str">
            <v>усл. ед.</v>
          </cell>
          <cell r="D593">
            <v>107.5</v>
          </cell>
          <cell r="E593">
            <v>129</v>
          </cell>
          <cell r="F593" t="str">
            <v>титриметрический</v>
          </cell>
        </row>
        <row r="594">
          <cell r="A594">
            <v>60000414</v>
          </cell>
          <cell r="B594" t="str">
            <v>Определение суммы калия и натрия в питьевой воде</v>
          </cell>
          <cell r="C594" t="str">
            <v>усл. ед.</v>
          </cell>
          <cell r="D594">
            <v>65</v>
          </cell>
          <cell r="E594">
            <v>78</v>
          </cell>
          <cell r="F594" t="str">
            <v>расчетный</v>
          </cell>
        </row>
        <row r="595">
          <cell r="A595">
            <v>60000415</v>
          </cell>
          <cell r="B595" t="str">
            <v>Определение суммы солевого остатка в питьевой воде</v>
          </cell>
          <cell r="C595" t="str">
            <v>усл. ед.</v>
          </cell>
          <cell r="D595">
            <v>97.5</v>
          </cell>
          <cell r="E595">
            <v>117</v>
          </cell>
          <cell r="F595" t="str">
            <v>расчетный</v>
          </cell>
        </row>
        <row r="596">
          <cell r="A596">
            <v>60000417</v>
          </cell>
          <cell r="B596" t="str">
            <v>Определение электропроводности в дистиллированной воде</v>
          </cell>
          <cell r="C596" t="str">
            <v>усл. ед.</v>
          </cell>
          <cell r="D596">
            <v>287.5</v>
          </cell>
          <cell r="E596">
            <v>345</v>
          </cell>
          <cell r="F596" t="str">
            <v>кондуктометрический</v>
          </cell>
        </row>
        <row r="597">
          <cell r="A597">
            <v>60000418</v>
          </cell>
          <cell r="B597" t="str">
            <v>Определение йода в минеральной и питьевой воде</v>
          </cell>
          <cell r="C597" t="str">
            <v>усл. ед.</v>
          </cell>
          <cell r="D597">
            <v>1667.5</v>
          </cell>
          <cell r="E597">
            <v>2001</v>
          </cell>
          <cell r="F597" t="str">
            <v>инверсирсионно-вольамперометрический</v>
          </cell>
        </row>
        <row r="598">
          <cell r="A598">
            <v>60001017</v>
          </cell>
          <cell r="B598" t="str">
            <v>Определение флокулянта питьевой воде</v>
          </cell>
          <cell r="C598" t="str">
            <v>усл. ед.</v>
          </cell>
          <cell r="D598">
            <v>372.5</v>
          </cell>
          <cell r="E598">
            <v>447</v>
          </cell>
          <cell r="F598"/>
        </row>
        <row r="599">
          <cell r="A599">
            <v>60000778</v>
          </cell>
          <cell r="B599" t="str">
            <v>Определение сурьмы в водах (ААС методом)</v>
          </cell>
          <cell r="C599" t="str">
            <v>усл. ед.</v>
          </cell>
          <cell r="D599">
            <v>947.5</v>
          </cell>
          <cell r="E599">
            <v>1137</v>
          </cell>
          <cell r="F599" t="str">
            <v>атомно-абсорбционный</v>
          </cell>
        </row>
        <row r="600">
          <cell r="A600">
            <v>60000779</v>
          </cell>
          <cell r="B600" t="str">
            <v>Определение висмута, мышьяка в водах (ААС методом) за один элемент</v>
          </cell>
          <cell r="C600" t="str">
            <v>усл. ед.</v>
          </cell>
          <cell r="D600">
            <v>947.5</v>
          </cell>
          <cell r="E600">
            <v>1137</v>
          </cell>
          <cell r="F600" t="str">
            <v>атомно-абсорбционный</v>
          </cell>
        </row>
        <row r="601">
          <cell r="A601">
            <v>60000780</v>
          </cell>
          <cell r="B601" t="str">
            <v>Определение ванадия, молибдена  в водах (ААС методом) за один элемент</v>
          </cell>
          <cell r="C601" t="str">
            <v>усл. ед.</v>
          </cell>
          <cell r="D601">
            <v>947.5</v>
          </cell>
          <cell r="E601">
            <v>1137</v>
          </cell>
          <cell r="F601" t="str">
            <v>атомно-абсорбционный</v>
          </cell>
        </row>
        <row r="602">
          <cell r="A602">
            <v>60000781</v>
          </cell>
          <cell r="B602" t="str">
            <v>Определение калия в  воде (ААС методом)</v>
          </cell>
          <cell r="C602" t="str">
            <v>усл. ед.</v>
          </cell>
          <cell r="D602">
            <v>947.5</v>
          </cell>
          <cell r="E602">
            <v>1137</v>
          </cell>
          <cell r="F602" t="str">
            <v>атомно-абсорбционный</v>
          </cell>
        </row>
        <row r="603">
          <cell r="A603">
            <v>60000782</v>
          </cell>
          <cell r="B603" t="str">
            <v>Определение натрия в водах (ААС методом)</v>
          </cell>
          <cell r="C603" t="str">
            <v>усл. ед.</v>
          </cell>
          <cell r="D603">
            <v>837.5</v>
          </cell>
          <cell r="E603">
            <v>1005</v>
          </cell>
          <cell r="F603" t="str">
            <v>атомно-абсорбционный</v>
          </cell>
        </row>
        <row r="604">
          <cell r="A604">
            <v>60000783</v>
          </cell>
          <cell r="B604" t="str">
            <v>Определение магния в водах (ААС методом)</v>
          </cell>
          <cell r="C604" t="str">
            <v>усл. ед.</v>
          </cell>
          <cell r="D604">
            <v>792.5</v>
          </cell>
          <cell r="E604">
            <v>951</v>
          </cell>
          <cell r="F604" t="str">
            <v>атомно-абсорбционный</v>
          </cell>
        </row>
        <row r="605">
          <cell r="A605">
            <v>60000784</v>
          </cell>
          <cell r="B605" t="str">
            <v>Определение кальция в водах (ААС методом)</v>
          </cell>
          <cell r="C605" t="str">
            <v>усл. ед.</v>
          </cell>
          <cell r="D605">
            <v>792.5</v>
          </cell>
          <cell r="E605">
            <v>951</v>
          </cell>
          <cell r="F605" t="str">
            <v>атомно-абсорбционный</v>
          </cell>
        </row>
        <row r="606">
          <cell r="A606">
            <v>60000785</v>
          </cell>
          <cell r="B606" t="str">
            <v>Определение хрома в водах (ААС методом)</v>
          </cell>
          <cell r="C606" t="str">
            <v>усл. ед.</v>
          </cell>
          <cell r="D606">
            <v>947.5</v>
          </cell>
          <cell r="E606">
            <v>1137</v>
          </cell>
          <cell r="F606" t="str">
            <v>атомно-абсорбционный</v>
          </cell>
        </row>
        <row r="607">
          <cell r="A607">
            <v>60000100</v>
          </cell>
          <cell r="B607" t="str">
            <v>Хлор остаточный общий в питьевой воде, воде расфасованной в емкости</v>
          </cell>
          <cell r="C607" t="str">
            <v>усл. ед.</v>
          </cell>
          <cell r="D607">
            <v>580</v>
          </cell>
          <cell r="E607">
            <v>696</v>
          </cell>
          <cell r="F607" t="str">
            <v>титриметрический</v>
          </cell>
        </row>
        <row r="608">
          <cell r="A608">
            <v>60000101</v>
          </cell>
          <cell r="B608" t="str">
            <v>Хлор остаточный связанный в питьевой воде, воде расфасованной в емкости, воды бассейнов</v>
          </cell>
          <cell r="C608" t="str">
            <v>усл. ед.</v>
          </cell>
          <cell r="D608">
            <v>890</v>
          </cell>
          <cell r="E608">
            <v>1068</v>
          </cell>
          <cell r="F608" t="str">
            <v>расчетный</v>
          </cell>
        </row>
        <row r="609">
          <cell r="A609">
            <v>60000013</v>
          </cell>
          <cell r="B609" t="str">
            <v>Определение массовой концентрации сероводорода в питьевой воде и воде упакованной в емкости</v>
          </cell>
          <cell r="C609" t="str">
            <v>усл. ед.</v>
          </cell>
          <cell r="D609">
            <v>1442.5</v>
          </cell>
          <cell r="E609">
            <v>1731</v>
          </cell>
          <cell r="F609" t="str">
            <v>фотометрический</v>
          </cell>
        </row>
        <row r="610">
          <cell r="A610">
            <v>60001323</v>
          </cell>
          <cell r="B610" t="str">
            <v>Определение бис (2-этилгексил) фталата в воде питьевой, в том числе расфасованной в емкости</v>
          </cell>
          <cell r="C610" t="str">
            <v>усл. ед.</v>
          </cell>
          <cell r="D610">
            <v>1517.5</v>
          </cell>
          <cell r="E610">
            <v>1821</v>
          </cell>
          <cell r="F610" t="str">
            <v>газохроматографический</v>
          </cell>
        </row>
        <row r="611">
          <cell r="A611">
            <v>60000037</v>
          </cell>
          <cell r="B611" t="str">
            <v>Определение никеля в питьевой, сточной и минеральной воде методом ИВА</v>
          </cell>
          <cell r="C611" t="str">
            <v>усл. ед.</v>
          </cell>
          <cell r="D611">
            <v>327.5</v>
          </cell>
          <cell r="E611">
            <v>393</v>
          </cell>
          <cell r="F611" t="str">
            <v>инверсирсионно-вольамперометрический</v>
          </cell>
        </row>
        <row r="612">
          <cell r="A612">
            <v>60000038</v>
          </cell>
          <cell r="B612" t="str">
            <v>Определение кобальта в питьевой, сточной и минеральной воде методом ИВА</v>
          </cell>
          <cell r="C612" t="str">
            <v>усл. ед.</v>
          </cell>
          <cell r="D612">
            <v>327.5</v>
          </cell>
          <cell r="E612">
            <v>393</v>
          </cell>
          <cell r="F612" t="str">
            <v>инверсирсионно-вольамперометрический</v>
          </cell>
        </row>
        <row r="613">
          <cell r="A613">
            <v>60000153</v>
          </cell>
          <cell r="B613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613" t="str">
            <v>усл. ед.</v>
          </cell>
          <cell r="D613">
            <v>895</v>
          </cell>
          <cell r="E613">
            <v>1074</v>
          </cell>
          <cell r="F613" t="str">
            <v>капиллярный электрофорез</v>
          </cell>
        </row>
        <row r="614">
          <cell r="A614">
            <v>60000154</v>
          </cell>
          <cell r="B614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614" t="str">
            <v>усл. ед.</v>
          </cell>
          <cell r="D614">
            <v>912.5</v>
          </cell>
          <cell r="E614">
            <v>1095</v>
          </cell>
          <cell r="F614" t="str">
            <v>капиллярный электрофорез</v>
          </cell>
        </row>
        <row r="615">
          <cell r="A615">
            <v>60000800</v>
          </cell>
          <cell r="B615" t="str">
            <v>Определение сурьмы в водах методом ИВА</v>
          </cell>
          <cell r="C615" t="str">
            <v>усл. ед.</v>
          </cell>
          <cell r="D615">
            <v>327.5</v>
          </cell>
          <cell r="E615">
            <v>393</v>
          </cell>
          <cell r="F615" t="str">
            <v>инверсирсионно-вольамперометрический</v>
          </cell>
        </row>
        <row r="616">
          <cell r="A616">
            <v>60000801</v>
          </cell>
          <cell r="B616" t="str">
            <v>Определение висмута в водах методом ИВА</v>
          </cell>
          <cell r="C616" t="str">
            <v>усл. ед.</v>
          </cell>
          <cell r="D616">
            <v>327.5</v>
          </cell>
          <cell r="E616">
            <v>393</v>
          </cell>
          <cell r="F616" t="str">
            <v>инверсирсионно-вольамперометрический</v>
          </cell>
        </row>
        <row r="617">
          <cell r="A617" t="str">
            <v>4. Определение органолептических и химических показателей в минеральной воде</v>
          </cell>
          <cell r="B617"/>
          <cell r="C617"/>
          <cell r="D617"/>
          <cell r="E617"/>
          <cell r="F617"/>
        </row>
        <row r="618">
          <cell r="A618">
            <v>60001018</v>
          </cell>
          <cell r="B618" t="str">
            <v>Определение прозрачности, цвета, запаха, вкуса в минеральной воде</v>
          </cell>
          <cell r="C618" t="str">
            <v>усл. ед.</v>
          </cell>
          <cell r="D618">
            <v>270</v>
          </cell>
          <cell r="E618">
            <v>324</v>
          </cell>
          <cell r="F618" t="str">
            <v>органолептический</v>
          </cell>
        </row>
        <row r="619">
          <cell r="A619">
            <v>60001019</v>
          </cell>
          <cell r="B619" t="str">
            <v>Определение гидрокарбонат-ионов в минеральной воде</v>
          </cell>
          <cell r="C619" t="str">
            <v>усл. ед.</v>
          </cell>
          <cell r="D619">
            <v>230</v>
          </cell>
          <cell r="E619">
            <v>276</v>
          </cell>
          <cell r="F619" t="str">
            <v>расчетный</v>
          </cell>
        </row>
        <row r="620">
          <cell r="A620">
            <v>60000433</v>
          </cell>
          <cell r="B620" t="str">
            <v>Определение рН  в минеральной воде</v>
          </cell>
          <cell r="C620" t="str">
            <v>усл. ед.</v>
          </cell>
          <cell r="D620">
            <v>200</v>
          </cell>
          <cell r="E620">
            <v>240</v>
          </cell>
          <cell r="F620" t="str">
            <v>потенциометрический</v>
          </cell>
        </row>
        <row r="621">
          <cell r="A621">
            <v>60000434</v>
          </cell>
          <cell r="B621" t="str">
            <v>Определение окисляемости в минеральной воде</v>
          </cell>
          <cell r="C621" t="str">
            <v>усл. ед.</v>
          </cell>
          <cell r="D621">
            <v>310</v>
          </cell>
          <cell r="E621">
            <v>372</v>
          </cell>
          <cell r="F621" t="str">
            <v>титриметрический</v>
          </cell>
        </row>
        <row r="622">
          <cell r="A622">
            <v>60000449</v>
          </cell>
          <cell r="B622" t="str">
            <v>Определение кальция в минеральной воде</v>
          </cell>
          <cell r="C622" t="str">
            <v>усл. ед.</v>
          </cell>
          <cell r="D622">
            <v>177.5</v>
          </cell>
          <cell r="E622">
            <v>213</v>
          </cell>
          <cell r="F622" t="str">
            <v>титриметрический</v>
          </cell>
        </row>
        <row r="623">
          <cell r="A623">
            <v>60000450</v>
          </cell>
          <cell r="B623" t="str">
            <v>Определение магния в минеральной воде</v>
          </cell>
          <cell r="C623" t="str">
            <v>усл. ед.</v>
          </cell>
          <cell r="D623">
            <v>115</v>
          </cell>
          <cell r="E623">
            <v>138</v>
          </cell>
          <cell r="F623" t="str">
            <v>титриметрический</v>
          </cell>
        </row>
        <row r="624">
          <cell r="A624">
            <v>60000437</v>
          </cell>
          <cell r="B624" t="str">
            <v>Определение фтора в минеральной воде</v>
          </cell>
          <cell r="C624" t="str">
            <v>усл. ед.</v>
          </cell>
          <cell r="D624">
            <v>677.5</v>
          </cell>
          <cell r="E624">
            <v>813</v>
          </cell>
          <cell r="F624" t="str">
            <v>потенциометрический</v>
          </cell>
        </row>
        <row r="625">
          <cell r="A625">
            <v>60000438</v>
          </cell>
          <cell r="B625" t="str">
            <v>Определение железа в минеральной воде</v>
          </cell>
          <cell r="C625" t="str">
            <v>усл. ед.</v>
          </cell>
          <cell r="D625">
            <v>412.5</v>
          </cell>
          <cell r="E625">
            <v>495</v>
          </cell>
          <cell r="F625" t="str">
            <v>титриметрический</v>
          </cell>
        </row>
        <row r="626">
          <cell r="A626">
            <v>60000439</v>
          </cell>
          <cell r="B626" t="str">
            <v>Определение аммиака в минеральной воде</v>
          </cell>
          <cell r="C626" t="str">
            <v>усл. ед.</v>
          </cell>
          <cell r="D626">
            <v>190</v>
          </cell>
          <cell r="E626">
            <v>228</v>
          </cell>
          <cell r="F626" t="str">
            <v>визуальный</v>
          </cell>
        </row>
        <row r="627">
          <cell r="A627">
            <v>60000440</v>
          </cell>
          <cell r="B627" t="str">
            <v>Определение нитритов в минеральной воде</v>
          </cell>
          <cell r="C627" t="str">
            <v>усл. ед.</v>
          </cell>
          <cell r="D627">
            <v>190</v>
          </cell>
          <cell r="E627">
            <v>228</v>
          </cell>
          <cell r="F627" t="str">
            <v>титриметрический</v>
          </cell>
        </row>
        <row r="628">
          <cell r="A628">
            <v>60000441</v>
          </cell>
          <cell r="B628" t="str">
            <v>Массовая концентрация нитратов в минеральной воде</v>
          </cell>
          <cell r="C628" t="str">
            <v>усл. ед.</v>
          </cell>
          <cell r="D628">
            <v>337.5</v>
          </cell>
          <cell r="E628">
            <v>405</v>
          </cell>
          <cell r="F628" t="str">
            <v>фотометрический</v>
          </cell>
        </row>
        <row r="629">
          <cell r="A629">
            <v>60000442</v>
          </cell>
          <cell r="B629" t="str">
            <v>Определение хлоридов в минеральной воде</v>
          </cell>
          <cell r="C629" t="str">
            <v>усл. ед.</v>
          </cell>
          <cell r="D629">
            <v>372.5</v>
          </cell>
          <cell r="E629">
            <v>447</v>
          </cell>
          <cell r="F629" t="str">
            <v>титриметрический</v>
          </cell>
        </row>
        <row r="630">
          <cell r="A630">
            <v>60000451</v>
          </cell>
          <cell r="B630" t="str">
            <v>Определение суммы калия и натрия в минеральной  воде</v>
          </cell>
          <cell r="C630" t="str">
            <v>усл. ед.</v>
          </cell>
          <cell r="D630">
            <v>712.5</v>
          </cell>
          <cell r="E630">
            <v>855</v>
          </cell>
          <cell r="F630" t="str">
            <v>расчетный</v>
          </cell>
        </row>
        <row r="631">
          <cell r="A631">
            <v>60000453</v>
          </cell>
          <cell r="B631" t="str">
            <v>Исследование минеральной  и питьевой воды, расфасованной в емкости, на углекислый газ</v>
          </cell>
          <cell r="C631" t="str">
            <v>усл. ед.</v>
          </cell>
          <cell r="D631">
            <v>372.5</v>
          </cell>
          <cell r="E631">
            <v>447</v>
          </cell>
          <cell r="F631" t="str">
            <v>физико-механический</v>
          </cell>
        </row>
        <row r="632">
          <cell r="A632">
            <v>60000454</v>
          </cell>
          <cell r="B632" t="str">
            <v>Исследование минеральной и питьевой воды на серебро</v>
          </cell>
          <cell r="C632" t="str">
            <v>усл. ед.</v>
          </cell>
          <cell r="D632">
            <v>2057.5</v>
          </cell>
          <cell r="E632">
            <v>2469</v>
          </cell>
          <cell r="F632" t="str">
            <v>атомно-абсорбционный</v>
          </cell>
        </row>
        <row r="633">
          <cell r="A633">
            <v>60000457</v>
          </cell>
          <cell r="B633" t="str">
            <v xml:space="preserve">Определение общей минерализации </v>
          </cell>
          <cell r="C633" t="str">
            <v>усл. ед.</v>
          </cell>
          <cell r="D633">
            <v>1677.5</v>
          </cell>
          <cell r="E633">
            <v>2013</v>
          </cell>
          <cell r="F633" t="str">
            <v>расчетный</v>
          </cell>
        </row>
        <row r="634">
          <cell r="A634">
            <v>60000443</v>
          </cell>
          <cell r="B634" t="str">
            <v>Определение сульфатов в минеральной воде</v>
          </cell>
          <cell r="C634" t="str">
            <v>усл. ед.</v>
          </cell>
          <cell r="D634">
            <v>477.5</v>
          </cell>
          <cell r="E634">
            <v>573</v>
          </cell>
          <cell r="F634" t="str">
            <v>титриметрический</v>
          </cell>
        </row>
        <row r="635">
          <cell r="A635">
            <v>60000445</v>
          </cell>
          <cell r="B635" t="str">
            <v>Определение мышьяка в минеральной воде</v>
          </cell>
          <cell r="C635" t="str">
            <v>усл. ед.</v>
          </cell>
          <cell r="D635">
            <v>575</v>
          </cell>
          <cell r="E635">
            <v>690</v>
          </cell>
          <cell r="F635" t="str">
            <v>атомно-абсорбционный</v>
          </cell>
        </row>
        <row r="636">
          <cell r="A636">
            <v>60000446</v>
          </cell>
          <cell r="B636" t="str">
            <v xml:space="preserve">Определение  меди, цинка, свинца, кадмия  в минеральной воде </v>
          </cell>
          <cell r="C636" t="str">
            <v>усл. ед.</v>
          </cell>
          <cell r="D636">
            <v>862.5</v>
          </cell>
          <cell r="E636">
            <v>1035</v>
          </cell>
          <cell r="F636" t="str">
            <v>атомно-абсорбционный</v>
          </cell>
        </row>
        <row r="637">
          <cell r="A637">
            <v>60000447</v>
          </cell>
          <cell r="B637" t="str">
            <v>Определение никеля в минеральной воде атомно-абсорбционным методом</v>
          </cell>
          <cell r="C637" t="str">
            <v>усл. ед.</v>
          </cell>
          <cell r="D637">
            <v>620</v>
          </cell>
          <cell r="E637">
            <v>744</v>
          </cell>
          <cell r="F637" t="str">
            <v>атомно-абсорбционный</v>
          </cell>
        </row>
        <row r="638">
          <cell r="A638">
            <v>60000448</v>
          </cell>
          <cell r="B638" t="str">
            <v>Определение кобальта в минеральной воде атомно-абсорбционным методом</v>
          </cell>
          <cell r="C638" t="str">
            <v>усл. ед.</v>
          </cell>
          <cell r="D638">
            <v>620</v>
          </cell>
          <cell r="E638">
            <v>744</v>
          </cell>
          <cell r="F638" t="str">
            <v>атомно-абсорбционный</v>
          </cell>
        </row>
        <row r="639">
          <cell r="A639">
            <v>60000444</v>
          </cell>
          <cell r="B639" t="str">
            <v>Определение ртути в минеральной воде</v>
          </cell>
          <cell r="C639" t="str">
            <v>усл. ед.</v>
          </cell>
          <cell r="D639">
            <v>660</v>
          </cell>
          <cell r="E639">
            <v>792</v>
          </cell>
          <cell r="F639" t="str">
            <v>атомно-абсорбционный</v>
          </cell>
        </row>
        <row r="640">
          <cell r="A640">
            <v>60000663</v>
          </cell>
          <cell r="B640" t="str">
            <v>Определение температуры воды</v>
          </cell>
          <cell r="C640" t="str">
            <v>усл. ед.</v>
          </cell>
          <cell r="D640">
            <v>190</v>
          </cell>
          <cell r="E640">
            <v>228</v>
          </cell>
          <cell r="F640" t="str">
            <v>физические факторы</v>
          </cell>
        </row>
        <row r="641">
          <cell r="A641">
            <v>60001008</v>
          </cell>
          <cell r="B641" t="str">
            <v>Измерение массовой концентрации формальдегида в воде</v>
          </cell>
          <cell r="C641" t="str">
            <v>усл. ед.</v>
          </cell>
          <cell r="D641">
            <v>1200</v>
          </cell>
          <cell r="E641">
            <v>1440</v>
          </cell>
          <cell r="F641" t="str">
            <v>флуориметрический</v>
          </cell>
        </row>
        <row r="642">
          <cell r="A642" t="str">
            <v>5. Определение химических показателей сточных вод (без очистки)</v>
          </cell>
          <cell r="B642"/>
          <cell r="C642"/>
          <cell r="D642"/>
          <cell r="E642"/>
          <cell r="F642"/>
        </row>
        <row r="643">
          <cell r="A643">
            <v>60000338</v>
          </cell>
          <cell r="B643" t="str">
            <v>Определение рН сточной воды.</v>
          </cell>
          <cell r="C643" t="str">
            <v>усл. ед.</v>
          </cell>
          <cell r="D643">
            <v>205</v>
          </cell>
          <cell r="E643">
            <v>246</v>
          </cell>
          <cell r="F643" t="str">
            <v>потенциометрический</v>
          </cell>
        </row>
        <row r="644">
          <cell r="A644">
            <v>60000339</v>
          </cell>
          <cell r="B644" t="str">
            <v>Определение сухого остатка сточной воды.</v>
          </cell>
          <cell r="C644" t="str">
            <v>усл. ед.</v>
          </cell>
          <cell r="D644">
            <v>590</v>
          </cell>
          <cell r="E644">
            <v>708</v>
          </cell>
          <cell r="F644" t="str">
            <v>гравиметрический/весовой</v>
          </cell>
        </row>
        <row r="645">
          <cell r="A645">
            <v>60000340</v>
          </cell>
          <cell r="B645" t="str">
            <v>Определение железа общего в сточной воде.</v>
          </cell>
          <cell r="C645" t="str">
            <v>усл. ед.</v>
          </cell>
          <cell r="D645">
            <v>717.5</v>
          </cell>
          <cell r="E645">
            <v>861</v>
          </cell>
          <cell r="F645" t="str">
            <v>фотометрический</v>
          </cell>
        </row>
        <row r="646">
          <cell r="A646">
            <v>60000341</v>
          </cell>
          <cell r="B646" t="str">
            <v>Определение аммиака в сточной воде.</v>
          </cell>
          <cell r="C646" t="str">
            <v>усл. ед.</v>
          </cell>
          <cell r="D646">
            <v>1390</v>
          </cell>
          <cell r="E646">
            <v>1668</v>
          </cell>
          <cell r="F646" t="str">
            <v>фотометрический</v>
          </cell>
        </row>
        <row r="647">
          <cell r="A647">
            <v>60000342</v>
          </cell>
          <cell r="B647" t="str">
            <v>Определение нитритов в сточной воде.</v>
          </cell>
          <cell r="C647" t="str">
            <v>усл. ед.</v>
          </cell>
          <cell r="D647">
            <v>712.5</v>
          </cell>
          <cell r="E647">
            <v>855</v>
          </cell>
          <cell r="F647" t="str">
            <v>фотометрический</v>
          </cell>
        </row>
        <row r="648">
          <cell r="A648">
            <v>60000343</v>
          </cell>
          <cell r="B648" t="str">
            <v>Определение нитратов в сточной воде.</v>
          </cell>
          <cell r="C648" t="str">
            <v>усл. ед.</v>
          </cell>
          <cell r="D648">
            <v>797.5</v>
          </cell>
          <cell r="E648">
            <v>957</v>
          </cell>
          <cell r="F648" t="str">
            <v>фотометрический</v>
          </cell>
        </row>
        <row r="649">
          <cell r="A649">
            <v>60000344</v>
          </cell>
          <cell r="B649" t="str">
            <v>Определение хлоридов в сточной воде.</v>
          </cell>
          <cell r="C649" t="str">
            <v>усл. ед.</v>
          </cell>
          <cell r="D649">
            <v>590</v>
          </cell>
          <cell r="E649">
            <v>708</v>
          </cell>
          <cell r="F649" t="str">
            <v>титриметрический</v>
          </cell>
        </row>
        <row r="650">
          <cell r="A650">
            <v>60000345</v>
          </cell>
          <cell r="B650" t="str">
            <v>Определение сульфатов в сточной воде.</v>
          </cell>
          <cell r="C650" t="str">
            <v>усл. ед.</v>
          </cell>
          <cell r="D650">
            <v>792.5</v>
          </cell>
          <cell r="E650">
            <v>951</v>
          </cell>
          <cell r="F650" t="str">
            <v>гравиметрический/весовой</v>
          </cell>
        </row>
        <row r="651">
          <cell r="A651">
            <v>60000346</v>
          </cell>
          <cell r="B651" t="str">
            <v>Определение нефтепродуктов в сточной воде</v>
          </cell>
          <cell r="C651" t="str">
            <v>усл. ед.</v>
          </cell>
          <cell r="D651">
            <v>895</v>
          </cell>
          <cell r="E651">
            <v>1074</v>
          </cell>
          <cell r="F651" t="str">
            <v>флуориметрический</v>
          </cell>
        </row>
        <row r="652">
          <cell r="A652">
            <v>60000347</v>
          </cell>
          <cell r="B652" t="str">
            <v xml:space="preserve">Определение массовой концентрации фенола (гидроксибензола) в сточной воде </v>
          </cell>
          <cell r="C652" t="str">
            <v>усл. ед.</v>
          </cell>
          <cell r="D652">
            <v>1327.5</v>
          </cell>
          <cell r="E652">
            <v>1593</v>
          </cell>
          <cell r="F652" t="str">
            <v>флуориметрический</v>
          </cell>
        </row>
        <row r="653">
          <cell r="A653">
            <v>60000348</v>
          </cell>
          <cell r="B653" t="str">
            <v>Определение цианидов в сточной воде</v>
          </cell>
          <cell r="C653" t="str">
            <v>усл. ед.</v>
          </cell>
          <cell r="D653">
            <v>1425</v>
          </cell>
          <cell r="E653">
            <v>1710</v>
          </cell>
          <cell r="F653" t="str">
            <v>фотометрический</v>
          </cell>
        </row>
        <row r="654">
          <cell r="A654">
            <v>60000349</v>
          </cell>
          <cell r="B654" t="str">
            <v>Определение хрома III, хрома общего в сточной воде</v>
          </cell>
          <cell r="C654" t="str">
            <v>усл. ед.</v>
          </cell>
          <cell r="D654">
            <v>395</v>
          </cell>
          <cell r="E654">
            <v>474</v>
          </cell>
          <cell r="F654" t="str">
            <v>фотометрический</v>
          </cell>
        </row>
        <row r="655">
          <cell r="A655">
            <v>60000350</v>
          </cell>
          <cell r="B655" t="str">
            <v xml:space="preserve">Определение хрома (+6) в сточной воде </v>
          </cell>
          <cell r="C655" t="str">
            <v>усл. ед.</v>
          </cell>
          <cell r="D655">
            <v>367.5</v>
          </cell>
          <cell r="E655">
            <v>441</v>
          </cell>
          <cell r="F655" t="str">
            <v>фотометрический</v>
          </cell>
        </row>
        <row r="656">
          <cell r="A656">
            <v>60000351</v>
          </cell>
          <cell r="B656" t="str">
            <v>Определение меди цинка, свинца, кадмия  в сточной воде</v>
          </cell>
          <cell r="C656" t="str">
            <v>усл. ед.</v>
          </cell>
          <cell r="D656">
            <v>1212.5</v>
          </cell>
          <cell r="E656">
            <v>1455</v>
          </cell>
          <cell r="F656" t="str">
            <v>атомно-абсорбционный</v>
          </cell>
        </row>
        <row r="657">
          <cell r="A657">
            <v>60000352</v>
          </cell>
          <cell r="B657" t="str">
            <v xml:space="preserve">Определение никеля в сточной воде </v>
          </cell>
          <cell r="C657" t="str">
            <v>усл. ед.</v>
          </cell>
          <cell r="D657">
            <v>775</v>
          </cell>
          <cell r="E657">
            <v>930</v>
          </cell>
          <cell r="F657" t="str">
            <v>атомно-абсорбционный</v>
          </cell>
        </row>
        <row r="658">
          <cell r="A658">
            <v>60000353</v>
          </cell>
          <cell r="B658" t="str">
            <v>Определение кобальта в сточной воде</v>
          </cell>
          <cell r="C658" t="str">
            <v>усл. ед.</v>
          </cell>
          <cell r="D658">
            <v>775</v>
          </cell>
          <cell r="E658">
            <v>930</v>
          </cell>
          <cell r="F658" t="str">
            <v>атомно-абсорбционный</v>
          </cell>
        </row>
        <row r="659">
          <cell r="A659">
            <v>60000354</v>
          </cell>
          <cell r="B659" t="str">
            <v>Определение АПАВ в сточной воде</v>
          </cell>
          <cell r="C659" t="str">
            <v>усл. ед.</v>
          </cell>
          <cell r="D659">
            <v>762.5</v>
          </cell>
          <cell r="E659">
            <v>915</v>
          </cell>
          <cell r="F659" t="str">
            <v>флуориметрический</v>
          </cell>
        </row>
        <row r="660">
          <cell r="A660">
            <v>60000355</v>
          </cell>
          <cell r="B660" t="str">
            <v xml:space="preserve">Определение ХПК в сточной воде </v>
          </cell>
          <cell r="C660" t="str">
            <v>усл. ед.</v>
          </cell>
          <cell r="D660">
            <v>1425</v>
          </cell>
          <cell r="E660">
            <v>1710</v>
          </cell>
          <cell r="F660" t="str">
            <v>титриметрический</v>
          </cell>
        </row>
        <row r="661">
          <cell r="A661">
            <v>60000357</v>
          </cell>
          <cell r="B661" t="str">
            <v xml:space="preserve">Определение БПК - 5 в сточной воде </v>
          </cell>
          <cell r="C661" t="str">
            <v>усл. ед.</v>
          </cell>
          <cell r="D661">
            <v>722.5</v>
          </cell>
          <cell r="E661">
            <v>867</v>
          </cell>
          <cell r="F661" t="str">
            <v>амперометрический</v>
          </cell>
        </row>
        <row r="662">
          <cell r="A662">
            <v>60000358</v>
          </cell>
          <cell r="B662" t="str">
            <v xml:space="preserve">Определение взвешенных веществ в сточной воде </v>
          </cell>
          <cell r="C662" t="str">
            <v>усл. ед.</v>
          </cell>
          <cell r="D662">
            <v>770</v>
          </cell>
          <cell r="E662">
            <v>924</v>
          </cell>
          <cell r="F662" t="str">
            <v>гравиметрический/весовой</v>
          </cell>
        </row>
        <row r="663">
          <cell r="A663">
            <v>60000359</v>
          </cell>
          <cell r="B663" t="str">
            <v xml:space="preserve">Определение жира в сточной воде </v>
          </cell>
          <cell r="C663" t="str">
            <v>усл. ед.</v>
          </cell>
          <cell r="D663">
            <v>987.5</v>
          </cell>
          <cell r="E663">
            <v>1185</v>
          </cell>
          <cell r="F663" t="str">
            <v>гравиметрический/весовой</v>
          </cell>
        </row>
        <row r="664">
          <cell r="A664">
            <v>60000360</v>
          </cell>
          <cell r="B664" t="str">
            <v>Определение ртути в сточной воде</v>
          </cell>
          <cell r="C664" t="str">
            <v>усл. ед.</v>
          </cell>
          <cell r="D664">
            <v>907.5</v>
          </cell>
          <cell r="E664">
            <v>1089</v>
          </cell>
          <cell r="F664" t="str">
            <v>атомно-абсорбционный</v>
          </cell>
        </row>
        <row r="665">
          <cell r="A665">
            <v>60000361</v>
          </cell>
          <cell r="B665" t="str">
            <v>Определение фосфатов, полифосфатов в сточной воде</v>
          </cell>
          <cell r="C665" t="str">
            <v>усл. ед.</v>
          </cell>
          <cell r="D665">
            <v>1487.5</v>
          </cell>
          <cell r="E665">
            <v>1785</v>
          </cell>
          <cell r="F665" t="str">
            <v>фотометрический</v>
          </cell>
        </row>
        <row r="666">
          <cell r="A666">
            <v>60000362</v>
          </cell>
          <cell r="B666" t="str">
            <v>Определение марганца в сточной воде</v>
          </cell>
          <cell r="C666" t="str">
            <v>усл. ед.</v>
          </cell>
          <cell r="D666">
            <v>792.5</v>
          </cell>
          <cell r="E666">
            <v>951</v>
          </cell>
          <cell r="F666" t="str">
            <v>атомно-абсорбционный</v>
          </cell>
        </row>
        <row r="667">
          <cell r="A667">
            <v>60000363</v>
          </cell>
          <cell r="B667" t="str">
            <v>Определение стронция в сточной воде</v>
          </cell>
          <cell r="C667" t="str">
            <v>усл. ед.</v>
          </cell>
          <cell r="D667">
            <v>775</v>
          </cell>
          <cell r="E667">
            <v>930</v>
          </cell>
          <cell r="F667" t="str">
            <v>атомно-абсорбционный</v>
          </cell>
        </row>
        <row r="668">
          <cell r="A668">
            <v>60000660</v>
          </cell>
          <cell r="B668" t="str">
            <v>Определение алюминия в сточной воде</v>
          </cell>
          <cell r="C668" t="str">
            <v>усл. ед.</v>
          </cell>
          <cell r="D668">
            <v>877.5</v>
          </cell>
          <cell r="E668">
            <v>1053</v>
          </cell>
          <cell r="F668" t="str">
            <v>атомно-абсорбционный</v>
          </cell>
        </row>
        <row r="669">
          <cell r="A669" t="str">
            <v>6. Определение органолептических и химических показателей природной, сточной воды</v>
          </cell>
          <cell r="B669"/>
          <cell r="C669"/>
          <cell r="D669"/>
          <cell r="E669"/>
          <cell r="F669"/>
        </row>
        <row r="670">
          <cell r="A670">
            <v>60000458</v>
          </cell>
          <cell r="B670" t="str">
            <v>Определение запаха  природной, сточной воды при 60 град.</v>
          </cell>
          <cell r="C670" t="str">
            <v>усл. ед.</v>
          </cell>
          <cell r="D670">
            <v>70</v>
          </cell>
          <cell r="E670">
            <v>84</v>
          </cell>
          <cell r="F670" t="str">
            <v>органолептический</v>
          </cell>
        </row>
        <row r="671">
          <cell r="A671">
            <v>60000459</v>
          </cell>
          <cell r="B671" t="str">
            <v>Определение запаха природной, сточной воды при 20 град.</v>
          </cell>
          <cell r="C671" t="str">
            <v>усл. ед.</v>
          </cell>
          <cell r="D671">
            <v>42.5</v>
          </cell>
          <cell r="E671">
            <v>51</v>
          </cell>
          <cell r="F671" t="str">
            <v>органолептический</v>
          </cell>
        </row>
        <row r="672">
          <cell r="A672">
            <v>60000460</v>
          </cell>
          <cell r="B672" t="str">
            <v>Определение  окраски природной, сточной воды</v>
          </cell>
          <cell r="C672" t="str">
            <v>усл. ед.</v>
          </cell>
          <cell r="D672">
            <v>57.5</v>
          </cell>
          <cell r="E672">
            <v>69</v>
          </cell>
          <cell r="F672" t="str">
            <v>визуальный</v>
          </cell>
        </row>
        <row r="673">
          <cell r="A673">
            <v>60000461</v>
          </cell>
          <cell r="B673" t="str">
            <v>Определение РН природной, сточной воды</v>
          </cell>
          <cell r="C673" t="str">
            <v>усл. ед.</v>
          </cell>
          <cell r="D673">
            <v>205</v>
          </cell>
          <cell r="E673">
            <v>246</v>
          </cell>
          <cell r="F673" t="str">
            <v>потенциометрический</v>
          </cell>
        </row>
        <row r="674">
          <cell r="A674">
            <v>60000462</v>
          </cell>
          <cell r="B674" t="str">
            <v>Определение окисляемости природной, сточной воды</v>
          </cell>
          <cell r="C674" t="str">
            <v>усл. ед.</v>
          </cell>
          <cell r="D674">
            <v>452.5</v>
          </cell>
          <cell r="E674">
            <v>543</v>
          </cell>
          <cell r="F674" t="str">
            <v>титриметрический</v>
          </cell>
        </row>
        <row r="675">
          <cell r="A675">
            <v>60000463</v>
          </cell>
          <cell r="B675" t="str">
            <v>Определение сухого остатка природной, сточной воды</v>
          </cell>
          <cell r="C675" t="str">
            <v>усл. ед.</v>
          </cell>
          <cell r="D675">
            <v>442.5</v>
          </cell>
          <cell r="E675">
            <v>531</v>
          </cell>
          <cell r="F675" t="str">
            <v>гравиметрический/весовой</v>
          </cell>
        </row>
        <row r="676">
          <cell r="A676">
            <v>60000464</v>
          </cell>
          <cell r="B676" t="str">
            <v>Определение железа в природной, сточной воде</v>
          </cell>
          <cell r="C676" t="str">
            <v>усл. ед.</v>
          </cell>
          <cell r="D676">
            <v>337.5</v>
          </cell>
          <cell r="E676">
            <v>405</v>
          </cell>
          <cell r="F676" t="str">
            <v>фотометрический</v>
          </cell>
        </row>
        <row r="677">
          <cell r="A677">
            <v>60000465</v>
          </cell>
          <cell r="B677" t="str">
            <v>Определение аммиака в природной, сточной воде</v>
          </cell>
          <cell r="C677" t="str">
            <v>усл. ед.</v>
          </cell>
          <cell r="D677">
            <v>222.5</v>
          </cell>
          <cell r="E677">
            <v>267</v>
          </cell>
          <cell r="F677" t="str">
            <v>фотометрический</v>
          </cell>
        </row>
        <row r="678">
          <cell r="A678">
            <v>60000466</v>
          </cell>
          <cell r="B678" t="str">
            <v>Определение нитритов в природной, сточной воде</v>
          </cell>
          <cell r="C678" t="str">
            <v>усл. ед.</v>
          </cell>
          <cell r="D678">
            <v>297.5</v>
          </cell>
          <cell r="E678">
            <v>357</v>
          </cell>
          <cell r="F678" t="str">
            <v>фотометрический</v>
          </cell>
        </row>
        <row r="679">
          <cell r="A679">
            <v>60000467</v>
          </cell>
          <cell r="B679" t="str">
            <v>Определение нитратов в природной, сточной воде</v>
          </cell>
          <cell r="C679" t="str">
            <v>усл. ед.</v>
          </cell>
          <cell r="D679">
            <v>477.5</v>
          </cell>
          <cell r="E679">
            <v>573</v>
          </cell>
          <cell r="F679" t="str">
            <v>фотометрический</v>
          </cell>
        </row>
        <row r="680">
          <cell r="A680">
            <v>60000468</v>
          </cell>
          <cell r="B680" t="str">
            <v>Определение хлоридов в природной, сточной воде</v>
          </cell>
          <cell r="C680" t="str">
            <v>усл. ед.</v>
          </cell>
          <cell r="D680">
            <v>190</v>
          </cell>
          <cell r="E680">
            <v>228</v>
          </cell>
          <cell r="F680" t="str">
            <v>титриметрический</v>
          </cell>
        </row>
        <row r="681">
          <cell r="A681">
            <v>60000469</v>
          </cell>
          <cell r="B681" t="str">
            <v>Определение сульфатов в природной, сточной воде</v>
          </cell>
          <cell r="C681" t="str">
            <v>усл. ед.</v>
          </cell>
          <cell r="D681">
            <v>395</v>
          </cell>
          <cell r="E681">
            <v>474</v>
          </cell>
          <cell r="F681" t="str">
            <v>гравиметрический/весовой</v>
          </cell>
        </row>
        <row r="682">
          <cell r="A682">
            <v>60000470</v>
          </cell>
          <cell r="B682" t="str">
            <v>Определение нефтепродуктов в природной, сточной воде</v>
          </cell>
          <cell r="C682" t="str">
            <v>усл. ед.</v>
          </cell>
          <cell r="D682">
            <v>837.5</v>
          </cell>
          <cell r="E682">
            <v>1005</v>
          </cell>
          <cell r="F682" t="str">
            <v>флуориметрический</v>
          </cell>
        </row>
        <row r="683">
          <cell r="A683">
            <v>60000471</v>
          </cell>
          <cell r="B683" t="str">
            <v>Определение массовой концентрации фенола (гидроксибензола) в природной, сточной воде</v>
          </cell>
          <cell r="C683" t="str">
            <v>усл. ед.</v>
          </cell>
          <cell r="D683">
            <v>735</v>
          </cell>
          <cell r="E683">
            <v>882</v>
          </cell>
          <cell r="F683" t="str">
            <v>флуориметрический</v>
          </cell>
        </row>
        <row r="684">
          <cell r="A684">
            <v>60000472</v>
          </cell>
          <cell r="B684" t="str">
            <v>Определение цианидов в природной, сточной воде</v>
          </cell>
          <cell r="C684" t="str">
            <v>усл. ед.</v>
          </cell>
          <cell r="D684">
            <v>625</v>
          </cell>
          <cell r="E684">
            <v>750</v>
          </cell>
          <cell r="F684" t="str">
            <v>фотометрический</v>
          </cell>
        </row>
        <row r="685">
          <cell r="A685">
            <v>60000473</v>
          </cell>
          <cell r="B685" t="str">
            <v>Определение хрома в природной, сточной воде</v>
          </cell>
          <cell r="C685" t="str">
            <v>усл. ед.</v>
          </cell>
          <cell r="D685">
            <v>480</v>
          </cell>
          <cell r="E685">
            <v>576</v>
          </cell>
          <cell r="F685" t="str">
            <v>фотометрический</v>
          </cell>
        </row>
        <row r="686">
          <cell r="A686">
            <v>60000474</v>
          </cell>
          <cell r="B686" t="str">
            <v xml:space="preserve">Определение меди цинка, свинца, кадмия  в природной, сточной воде </v>
          </cell>
          <cell r="C686" t="str">
            <v>усл. ед.</v>
          </cell>
          <cell r="D686">
            <v>907.5</v>
          </cell>
          <cell r="E686">
            <v>1089</v>
          </cell>
          <cell r="F686" t="str">
            <v>атомно-абсорбционный</v>
          </cell>
        </row>
        <row r="687">
          <cell r="A687">
            <v>60000475</v>
          </cell>
          <cell r="B687" t="str">
            <v>Определение никеля в природной, сточной воде атомно-абсорбционным методом</v>
          </cell>
          <cell r="C687" t="str">
            <v>усл. ед.</v>
          </cell>
          <cell r="D687">
            <v>695</v>
          </cell>
          <cell r="E687">
            <v>834</v>
          </cell>
          <cell r="F687" t="str">
            <v>атомно-абсорбционный</v>
          </cell>
        </row>
        <row r="688">
          <cell r="A688">
            <v>60000476</v>
          </cell>
          <cell r="B688" t="str">
            <v>Определение кобальта в природной, сточной воде атомно-абсорбционным методом</v>
          </cell>
          <cell r="C688" t="str">
            <v>усл. ед.</v>
          </cell>
          <cell r="D688">
            <v>695</v>
          </cell>
          <cell r="E688">
            <v>834</v>
          </cell>
          <cell r="F688" t="str">
            <v>атомно-абсорбционный</v>
          </cell>
        </row>
        <row r="689">
          <cell r="A689">
            <v>60000477</v>
          </cell>
          <cell r="B689" t="str">
            <v>Определение СПАВ в природной, сточной воде</v>
          </cell>
          <cell r="C689" t="str">
            <v>усл. ед.</v>
          </cell>
          <cell r="D689">
            <v>557.5</v>
          </cell>
          <cell r="E689">
            <v>669</v>
          </cell>
          <cell r="F689" t="str">
            <v>флуориметрический</v>
          </cell>
        </row>
        <row r="690">
          <cell r="A690">
            <v>60000478</v>
          </cell>
          <cell r="B690" t="str">
            <v>Определение ХПК в природной, сточной воде</v>
          </cell>
          <cell r="C690" t="str">
            <v>усл. ед.</v>
          </cell>
          <cell r="D690">
            <v>792.5</v>
          </cell>
          <cell r="E690">
            <v>951</v>
          </cell>
          <cell r="F690" t="str">
            <v>титриметрический</v>
          </cell>
        </row>
        <row r="691">
          <cell r="A691">
            <v>60000479</v>
          </cell>
          <cell r="B691" t="str">
            <v>Определение БПК -5 в природной, сточной воде</v>
          </cell>
          <cell r="C691" t="str">
            <v>усл. ед.</v>
          </cell>
          <cell r="D691">
            <v>442.5</v>
          </cell>
          <cell r="E691">
            <v>531</v>
          </cell>
          <cell r="F691" t="str">
            <v>амперометрический</v>
          </cell>
        </row>
        <row r="692">
          <cell r="A692">
            <v>60000480</v>
          </cell>
          <cell r="B692" t="str">
            <v>Определение остаточного хлора в природной, сточной воде</v>
          </cell>
          <cell r="C692" t="str">
            <v>усл. ед.</v>
          </cell>
          <cell r="D692">
            <v>540</v>
          </cell>
          <cell r="E692">
            <v>648</v>
          </cell>
          <cell r="F692" t="str">
            <v>титриметрический</v>
          </cell>
        </row>
        <row r="693">
          <cell r="A693">
            <v>60000481</v>
          </cell>
          <cell r="B693" t="str">
            <v>Определение взвешенных веществ в природной, сточной воде</v>
          </cell>
          <cell r="C693" t="str">
            <v>усл. ед.</v>
          </cell>
          <cell r="D693">
            <v>372.5</v>
          </cell>
          <cell r="E693">
            <v>447</v>
          </cell>
          <cell r="F693" t="str">
            <v>гравиметрический/весовой</v>
          </cell>
        </row>
        <row r="694">
          <cell r="A694">
            <v>60000482</v>
          </cell>
          <cell r="B694" t="str">
            <v>Определение жира в природной, сточной воде</v>
          </cell>
          <cell r="C694" t="str">
            <v>усл. ед.</v>
          </cell>
          <cell r="D694">
            <v>557.5</v>
          </cell>
          <cell r="E694">
            <v>669</v>
          </cell>
          <cell r="F694" t="str">
            <v>гравиметрический/весовой</v>
          </cell>
        </row>
        <row r="695">
          <cell r="A695">
            <v>60000484</v>
          </cell>
          <cell r="B695" t="str">
            <v>Определение прозрачности и температуры в природной, сточной воде</v>
          </cell>
          <cell r="C695" t="str">
            <v>усл. ед.</v>
          </cell>
          <cell r="D695">
            <v>372.5</v>
          </cell>
          <cell r="E695">
            <v>447</v>
          </cell>
          <cell r="F695" t="str">
            <v>визуальный</v>
          </cell>
        </row>
        <row r="696">
          <cell r="A696">
            <v>60000485</v>
          </cell>
          <cell r="B696" t="str">
            <v>Определение щелочности в природной, сточной воде</v>
          </cell>
          <cell r="C696" t="str">
            <v>усл. ед.</v>
          </cell>
          <cell r="D696">
            <v>205</v>
          </cell>
          <cell r="E696">
            <v>246</v>
          </cell>
          <cell r="F696" t="str">
            <v>титриметрический</v>
          </cell>
        </row>
        <row r="697">
          <cell r="A697">
            <v>60000486</v>
          </cell>
          <cell r="B697" t="str">
            <v>Определение общей жёсткости в природной, сточной воде</v>
          </cell>
          <cell r="C697" t="str">
            <v>усл. ед.</v>
          </cell>
          <cell r="D697">
            <v>230</v>
          </cell>
          <cell r="E697">
            <v>276</v>
          </cell>
          <cell r="F697" t="str">
            <v>титриметрический</v>
          </cell>
        </row>
        <row r="698">
          <cell r="A698">
            <v>60000487</v>
          </cell>
          <cell r="B698" t="str">
            <v xml:space="preserve">Определение кальция в природной, сточной воде </v>
          </cell>
          <cell r="C698" t="str">
            <v>усл. ед.</v>
          </cell>
          <cell r="D698">
            <v>527.5</v>
          </cell>
          <cell r="E698">
            <v>633</v>
          </cell>
          <cell r="F698" t="str">
            <v>титриметрический</v>
          </cell>
        </row>
        <row r="699">
          <cell r="A699">
            <v>60000488</v>
          </cell>
          <cell r="B699" t="str">
            <v>Определение мышьяка в природной, сточной воде</v>
          </cell>
          <cell r="C699" t="str">
            <v>усл. ед.</v>
          </cell>
          <cell r="D699">
            <v>690</v>
          </cell>
          <cell r="E699">
            <v>828</v>
          </cell>
          <cell r="F699" t="str">
            <v>фотометрический</v>
          </cell>
        </row>
        <row r="700">
          <cell r="A700">
            <v>60000489</v>
          </cell>
          <cell r="B700" t="str">
            <v>Определение молибдена в природной, сточной воде</v>
          </cell>
          <cell r="C700" t="str">
            <v>усл. ед.</v>
          </cell>
          <cell r="D700">
            <v>585</v>
          </cell>
          <cell r="E700">
            <v>702</v>
          </cell>
          <cell r="F700" t="str">
            <v>фотометрический</v>
          </cell>
        </row>
        <row r="701">
          <cell r="A701">
            <v>60000494</v>
          </cell>
          <cell r="B701" t="str">
            <v>Определение марганца, железа в природной, сточной воде (за один элемент)</v>
          </cell>
          <cell r="C701" t="str">
            <v>усл. ед.</v>
          </cell>
          <cell r="D701">
            <v>717.5</v>
          </cell>
          <cell r="E701">
            <v>861</v>
          </cell>
          <cell r="F701" t="str">
            <v>атомно-абсорбционный</v>
          </cell>
        </row>
        <row r="702">
          <cell r="A702">
            <v>60000495</v>
          </cell>
          <cell r="B702" t="str">
            <v>Определение растворённого кислорода в природной, сточной воде</v>
          </cell>
          <cell r="C702" t="str">
            <v>усл. ед.</v>
          </cell>
          <cell r="D702">
            <v>385</v>
          </cell>
          <cell r="E702">
            <v>462</v>
          </cell>
          <cell r="F702" t="str">
            <v>амперометрический</v>
          </cell>
        </row>
        <row r="703">
          <cell r="A703">
            <v>60000496</v>
          </cell>
          <cell r="B703" t="str">
            <v>Определение хрома  VI в природной, сточной воде</v>
          </cell>
          <cell r="C703" t="str">
            <v>усл. ед.</v>
          </cell>
          <cell r="D703">
            <v>487.5</v>
          </cell>
          <cell r="E703">
            <v>585</v>
          </cell>
          <cell r="F703" t="str">
            <v>фотометрический</v>
          </cell>
        </row>
        <row r="704">
          <cell r="A704">
            <v>60000497</v>
          </cell>
          <cell r="B704" t="str">
            <v xml:space="preserve">Определение ртути в природной, сточной воде </v>
          </cell>
          <cell r="C704" t="str">
            <v>усл. ед.</v>
          </cell>
          <cell r="D704">
            <v>695</v>
          </cell>
          <cell r="E704">
            <v>834</v>
          </cell>
          <cell r="F704" t="str">
            <v>атомно-абсорбционный</v>
          </cell>
        </row>
        <row r="705">
          <cell r="A705">
            <v>60000499</v>
          </cell>
          <cell r="B705" t="str">
            <v>Определение алюминия остаточного в природной, сточной воде</v>
          </cell>
          <cell r="C705" t="str">
            <v>усл. ед.</v>
          </cell>
          <cell r="D705">
            <v>792.5</v>
          </cell>
          <cell r="E705">
            <v>951</v>
          </cell>
          <cell r="F705" t="str">
            <v>атомно-абсорбционный</v>
          </cell>
        </row>
        <row r="706">
          <cell r="A706">
            <v>60000500</v>
          </cell>
          <cell r="B706" t="str">
            <v>Определение полифосфатов, фосфатов в природной, сточной воде</v>
          </cell>
          <cell r="C706" t="str">
            <v>усл. ед.</v>
          </cell>
          <cell r="D706">
            <v>775</v>
          </cell>
          <cell r="E706">
            <v>930</v>
          </cell>
          <cell r="F706" t="str">
            <v>фотометрический</v>
          </cell>
        </row>
        <row r="707">
          <cell r="A707">
            <v>60000501</v>
          </cell>
          <cell r="B707" t="str">
            <v xml:space="preserve">Определение бора в природной, сточной воде </v>
          </cell>
          <cell r="C707" t="str">
            <v>усл. ед.</v>
          </cell>
          <cell r="D707">
            <v>625</v>
          </cell>
          <cell r="E707">
            <v>750</v>
          </cell>
          <cell r="F707" t="str">
            <v>флуориметрический</v>
          </cell>
        </row>
        <row r="708">
          <cell r="A708">
            <v>60000502</v>
          </cell>
          <cell r="B708" t="str">
            <v>Определение стронция в природной, сточной воде</v>
          </cell>
          <cell r="C708" t="str">
            <v>усл. ед.</v>
          </cell>
          <cell r="D708">
            <v>625</v>
          </cell>
          <cell r="E708">
            <v>750</v>
          </cell>
          <cell r="F708" t="str">
            <v>атомно-абсорбционный</v>
          </cell>
        </row>
        <row r="709">
          <cell r="A709">
            <v>60000483</v>
          </cell>
          <cell r="B709" t="str">
            <v>Определение цветности в природной, сточной воде</v>
          </cell>
          <cell r="C709" t="str">
            <v>усл. ед.</v>
          </cell>
          <cell r="D709">
            <v>205</v>
          </cell>
          <cell r="E709">
            <v>246</v>
          </cell>
          <cell r="F709" t="str">
            <v>фотометрический</v>
          </cell>
        </row>
        <row r="710">
          <cell r="A710">
            <v>60000675</v>
          </cell>
          <cell r="B710" t="str">
            <v>Определение лития в водах (ААС методом)</v>
          </cell>
          <cell r="C710" t="str">
            <v>усл. ед.</v>
          </cell>
          <cell r="D710">
            <v>810</v>
          </cell>
          <cell r="E710">
            <v>972</v>
          </cell>
          <cell r="F710" t="str">
            <v>атомно-абсорбционный</v>
          </cell>
        </row>
        <row r="711">
          <cell r="A711">
            <v>60000679</v>
          </cell>
          <cell r="B711" t="str">
            <v>Исследования воды природной на содержание гидрокарбонатов</v>
          </cell>
          <cell r="C711" t="str">
            <v>усл. ед.</v>
          </cell>
          <cell r="D711">
            <v>810</v>
          </cell>
          <cell r="E711">
            <v>972</v>
          </cell>
          <cell r="F711" t="str">
            <v>расчетный</v>
          </cell>
        </row>
        <row r="712">
          <cell r="A712">
            <v>60000680</v>
          </cell>
          <cell r="B712" t="str">
            <v>Исследования воды природной на содержание карбонатов</v>
          </cell>
          <cell r="C712" t="str">
            <v>усл. ед.</v>
          </cell>
          <cell r="D712">
            <v>487.5</v>
          </cell>
          <cell r="E712">
            <v>585</v>
          </cell>
          <cell r="F712" t="str">
            <v>расчетный</v>
          </cell>
        </row>
        <row r="713">
          <cell r="A713">
            <v>60000681</v>
          </cell>
          <cell r="B713" t="str">
            <v>Исследования воды природной на содержание плавающих примесей</v>
          </cell>
          <cell r="C713" t="str">
            <v>усл. ед.</v>
          </cell>
          <cell r="D713">
            <v>155</v>
          </cell>
          <cell r="E713">
            <v>186</v>
          </cell>
          <cell r="F713" t="str">
            <v>визуальный</v>
          </cell>
        </row>
        <row r="714">
          <cell r="A714" t="str">
            <v>7. Определение органолептических и химических показателей дистиллированной воды</v>
          </cell>
          <cell r="B714"/>
          <cell r="C714"/>
          <cell r="D714"/>
          <cell r="E714"/>
          <cell r="F714"/>
        </row>
        <row r="715">
          <cell r="A715">
            <v>60000661</v>
          </cell>
          <cell r="B715" t="str">
            <v>Определение рН в дистиллированной воде</v>
          </cell>
          <cell r="C715" t="str">
            <v>усл. ед.</v>
          </cell>
          <cell r="D715">
            <v>372.5</v>
          </cell>
          <cell r="E715">
            <v>447</v>
          </cell>
          <cell r="F715" t="str">
            <v>потенциометрический</v>
          </cell>
        </row>
        <row r="716">
          <cell r="A716">
            <v>60000991</v>
          </cell>
          <cell r="B716" t="str">
            <v>Органолептические показатели (внешний вид, запах) в дистиллированной воде</v>
          </cell>
          <cell r="C716" t="str">
            <v>усл. ед.</v>
          </cell>
          <cell r="D716">
            <v>270</v>
          </cell>
          <cell r="E716">
            <v>324</v>
          </cell>
          <cell r="F716" t="str">
            <v>органолептический</v>
          </cell>
        </row>
        <row r="717">
          <cell r="A717">
            <v>60000992</v>
          </cell>
          <cell r="B717" t="str">
            <v>Массовая концентрация ионов аммония в дистиллированной воде</v>
          </cell>
          <cell r="C717" t="str">
            <v>усл. ед.</v>
          </cell>
          <cell r="D717">
            <v>222.5</v>
          </cell>
          <cell r="E717">
            <v>267</v>
          </cell>
          <cell r="F717" t="str">
            <v>фотометрический</v>
          </cell>
        </row>
        <row r="718">
          <cell r="A718">
            <v>60000993</v>
          </cell>
          <cell r="B718" t="str">
            <v>Массовая концентрация нитрат-ионов в дистиллированной воде</v>
          </cell>
          <cell r="C718" t="str">
            <v>усл. ед.</v>
          </cell>
          <cell r="D718">
            <v>690</v>
          </cell>
          <cell r="E718">
            <v>828</v>
          </cell>
          <cell r="F718" t="str">
            <v>фотометрический</v>
          </cell>
        </row>
        <row r="719">
          <cell r="A719">
            <v>60000994</v>
          </cell>
          <cell r="B719" t="str">
            <v>Массовая концентрация сульфат-ионов в дистиллированной воде</v>
          </cell>
          <cell r="C719" t="str">
            <v>усл. ед.</v>
          </cell>
          <cell r="D719">
            <v>912.5</v>
          </cell>
          <cell r="E719">
            <v>1095</v>
          </cell>
          <cell r="F719" t="str">
            <v>капиллярный электрофорез</v>
          </cell>
        </row>
        <row r="720">
          <cell r="A720">
            <v>60000995</v>
          </cell>
          <cell r="B720" t="str">
            <v>Массовая концентрация хлорид-ионов в дистиллированной воде</v>
          </cell>
          <cell r="C720" t="str">
            <v>усл. ед.</v>
          </cell>
          <cell r="D720">
            <v>912.5</v>
          </cell>
          <cell r="E720">
            <v>1095</v>
          </cell>
          <cell r="F720" t="str">
            <v>капиллярный электрофорез</v>
          </cell>
        </row>
        <row r="721">
          <cell r="A721">
            <v>60000996</v>
          </cell>
          <cell r="B721" t="str">
            <v>Определение алюминия в дистиллированной воде</v>
          </cell>
          <cell r="C721" t="str">
            <v>усл. ед.</v>
          </cell>
          <cell r="D721">
            <v>262.5</v>
          </cell>
          <cell r="E721">
            <v>315</v>
          </cell>
          <cell r="F721" t="str">
            <v>атомно-абсорбционный</v>
          </cell>
        </row>
        <row r="722">
          <cell r="A722">
            <v>60000997</v>
          </cell>
          <cell r="B722" t="str">
            <v>Определение железа в дистиллированной воде</v>
          </cell>
          <cell r="C722" t="str">
            <v>усл. ед.</v>
          </cell>
          <cell r="D722">
            <v>200</v>
          </cell>
          <cell r="E722">
            <v>240</v>
          </cell>
          <cell r="F722" t="str">
            <v>атомно-абсорбционный</v>
          </cell>
        </row>
        <row r="723">
          <cell r="A723">
            <v>60000998</v>
          </cell>
          <cell r="B723" t="str">
            <v>Массовая концентрация кальция в дистиллированной воде</v>
          </cell>
          <cell r="C723" t="str">
            <v>усл. ед.</v>
          </cell>
          <cell r="D723">
            <v>895</v>
          </cell>
          <cell r="E723">
            <v>1074</v>
          </cell>
          <cell r="F723" t="str">
            <v>капиллярный электрофорез</v>
          </cell>
        </row>
        <row r="724">
          <cell r="A724">
            <v>60000999</v>
          </cell>
          <cell r="B724" t="str">
            <v>Определение меди в дистиллированной воде</v>
          </cell>
          <cell r="C724" t="str">
            <v>усл. ед.</v>
          </cell>
          <cell r="D724">
            <v>230</v>
          </cell>
          <cell r="E724">
            <v>276</v>
          </cell>
          <cell r="F724" t="str">
            <v>атомно-абсорбционный</v>
          </cell>
        </row>
        <row r="725">
          <cell r="A725">
            <v>60001000</v>
          </cell>
          <cell r="B725" t="str">
            <v>Определение свинца в дистиллированной воде</v>
          </cell>
          <cell r="C725" t="str">
            <v>усл. ед.</v>
          </cell>
          <cell r="D725">
            <v>230</v>
          </cell>
          <cell r="E725">
            <v>276</v>
          </cell>
          <cell r="F725" t="str">
            <v>атомно-абсорбционный</v>
          </cell>
        </row>
        <row r="726">
          <cell r="A726">
            <v>60001001</v>
          </cell>
          <cell r="B726" t="str">
            <v>Определение цинка в дистиллированной воде</v>
          </cell>
          <cell r="C726" t="str">
            <v>усл. ед.</v>
          </cell>
          <cell r="D726">
            <v>230</v>
          </cell>
          <cell r="E726">
            <v>276</v>
          </cell>
          <cell r="F726" t="str">
            <v>атомно-абсорбционный</v>
          </cell>
        </row>
        <row r="727">
          <cell r="A727">
            <v>60000676</v>
          </cell>
          <cell r="B727" t="str">
            <v>Исследования воды питьевой на содержание суммы NO2 и NO3</v>
          </cell>
          <cell r="C727" t="str">
            <v>усл. ед.</v>
          </cell>
          <cell r="D727">
            <v>607.5</v>
          </cell>
          <cell r="E727">
            <v>729</v>
          </cell>
          <cell r="F727" t="str">
            <v>расчетный</v>
          </cell>
        </row>
        <row r="728">
          <cell r="A728">
            <v>60000677</v>
          </cell>
          <cell r="B728" t="str">
            <v>Исследования воды питьевой на содержание гидрокарбонатов</v>
          </cell>
          <cell r="C728" t="str">
            <v>усл. ед.</v>
          </cell>
          <cell r="D728">
            <v>677.5</v>
          </cell>
          <cell r="E728">
            <v>813</v>
          </cell>
          <cell r="F728" t="str">
            <v>расчетный</v>
          </cell>
        </row>
        <row r="729">
          <cell r="A729">
            <v>60000678</v>
          </cell>
          <cell r="B729" t="str">
            <v>Исследования воды питьевой на содержание карбонатов</v>
          </cell>
          <cell r="C729" t="str">
            <v>усл. ед.</v>
          </cell>
          <cell r="D729">
            <v>620</v>
          </cell>
          <cell r="E729">
            <v>744</v>
          </cell>
          <cell r="F729" t="str">
            <v>расчетный</v>
          </cell>
        </row>
        <row r="730">
          <cell r="A730">
            <v>60000682</v>
          </cell>
          <cell r="B730" t="str">
            <v>Исследования воды питьевой на содержание озона</v>
          </cell>
          <cell r="C730" t="str">
            <v>усл. ед.</v>
          </cell>
          <cell r="D730">
            <v>602.5</v>
          </cell>
          <cell r="E730">
            <v>723</v>
          </cell>
          <cell r="F730" t="str">
            <v>титриметрический</v>
          </cell>
        </row>
        <row r="731">
          <cell r="A731">
            <v>60001002</v>
          </cell>
          <cell r="B731" t="str">
            <v>Содержание веществ, восстанавливающих перманганат калия в дистиллированной воде</v>
          </cell>
          <cell r="C731" t="str">
            <v>усл. ед.</v>
          </cell>
          <cell r="D731">
            <v>222.5</v>
          </cell>
          <cell r="E731">
            <v>267</v>
          </cell>
          <cell r="F731" t="str">
            <v>визуальный</v>
          </cell>
        </row>
        <row r="732">
          <cell r="A732" t="str">
            <v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32"/>
          <cell r="C732"/>
          <cell r="D732"/>
          <cell r="E732"/>
          <cell r="F732"/>
        </row>
        <row r="733">
          <cell r="A733">
            <v>60000503</v>
          </cell>
          <cell r="B733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33" t="str">
            <v>усл. ед.</v>
          </cell>
          <cell r="D733">
            <v>1045</v>
          </cell>
          <cell r="E733">
            <v>1254</v>
          </cell>
          <cell r="F733" t="str">
            <v>тонкослойная хроматография</v>
          </cell>
        </row>
        <row r="734">
          <cell r="A734">
            <v>60000504</v>
          </cell>
          <cell r="B734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34" t="str">
            <v>усл. ед.</v>
          </cell>
          <cell r="D734">
            <v>1045</v>
          </cell>
          <cell r="E734">
            <v>1254</v>
          </cell>
          <cell r="F734" t="str">
            <v>тонкослойная хроматография</v>
          </cell>
        </row>
        <row r="735">
          <cell r="A735">
            <v>60000505</v>
          </cell>
          <cell r="B735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35" t="str">
            <v>усл. ед.</v>
          </cell>
          <cell r="D735">
            <v>1287.5</v>
          </cell>
          <cell r="E735">
            <v>1545</v>
          </cell>
          <cell r="F735" t="str">
            <v>тонкослойная хроматография</v>
          </cell>
        </row>
        <row r="736">
          <cell r="A736">
            <v>60000507</v>
          </cell>
          <cell r="B736" t="str">
            <v>Определение одного пестицида в продуктах питания и продовольственное сырье методом тонкослойной хроматографии</v>
          </cell>
          <cell r="C736" t="str">
            <v>усл. ед.</v>
          </cell>
          <cell r="D736">
            <v>1340</v>
          </cell>
          <cell r="E736">
            <v>1608</v>
          </cell>
          <cell r="F736" t="str">
            <v>тонкослойная хроматография</v>
          </cell>
        </row>
        <row r="737">
          <cell r="A737">
            <v>60000508</v>
          </cell>
          <cell r="B737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37" t="str">
            <v>усл. ед.</v>
          </cell>
          <cell r="D737">
            <v>1527.5</v>
          </cell>
          <cell r="E737">
            <v>1833</v>
          </cell>
          <cell r="F737" t="str">
            <v>газожидкостная хроматография</v>
          </cell>
        </row>
        <row r="738">
          <cell r="A738">
            <v>60000509</v>
          </cell>
          <cell r="B738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38" t="str">
            <v>усл. ед.</v>
          </cell>
          <cell r="D738">
            <v>1300</v>
          </cell>
          <cell r="E738">
            <v>1560</v>
          </cell>
          <cell r="F738" t="str">
            <v>газожидкостная хроматография</v>
          </cell>
        </row>
        <row r="739">
          <cell r="A739">
            <v>60000510</v>
          </cell>
          <cell r="B739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39" t="str">
            <v>усл. ед.</v>
          </cell>
          <cell r="D739">
            <v>1340</v>
          </cell>
          <cell r="E739">
            <v>1608</v>
          </cell>
          <cell r="F739" t="str">
            <v>газожидкостная хроматография</v>
          </cell>
        </row>
        <row r="740">
          <cell r="A740">
            <v>60000512</v>
          </cell>
          <cell r="B740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40" t="str">
            <v>усл. ед.</v>
          </cell>
          <cell r="D740">
            <v>1527.5</v>
          </cell>
          <cell r="E740">
            <v>1833</v>
          </cell>
          <cell r="F740" t="str">
            <v>газожидкостная хроматография</v>
          </cell>
        </row>
        <row r="741">
          <cell r="A741">
            <v>60000665</v>
          </cell>
          <cell r="B741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41" t="str">
            <v>усл. ед.</v>
          </cell>
          <cell r="D741">
            <v>2500</v>
          </cell>
          <cell r="E741">
            <v>3000</v>
          </cell>
          <cell r="F741" t="str">
            <v>высокоэффективная жидкостная хроматография</v>
          </cell>
        </row>
        <row r="742">
          <cell r="A742">
            <v>60000666</v>
          </cell>
          <cell r="B742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42" t="str">
            <v>усл. ед.</v>
          </cell>
          <cell r="D742">
            <v>2500</v>
          </cell>
          <cell r="E742">
            <v>3000</v>
          </cell>
          <cell r="F742" t="str">
            <v>высокоэффективная жидкостная хроматография</v>
          </cell>
        </row>
        <row r="743">
          <cell r="A743">
            <v>60000667</v>
          </cell>
          <cell r="B743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43" t="str">
            <v>усл. ед.</v>
          </cell>
          <cell r="D743">
            <v>2275</v>
          </cell>
          <cell r="E743">
            <v>2730</v>
          </cell>
          <cell r="F743" t="str">
            <v>высокоэффективная жидкостная хроматография</v>
          </cell>
        </row>
        <row r="744">
          <cell r="A744">
            <v>60000668</v>
          </cell>
          <cell r="B744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44" t="str">
            <v>усл. ед.</v>
          </cell>
          <cell r="D744">
            <v>1915</v>
          </cell>
          <cell r="E744">
            <v>2298</v>
          </cell>
          <cell r="F744" t="str">
            <v>высокоэффективная жидкостная хроматография</v>
          </cell>
        </row>
        <row r="745">
          <cell r="A745" t="str">
            <v>9. Исследования почвы атомно-абсорбционным методом</v>
          </cell>
          <cell r="B745"/>
          <cell r="C745"/>
          <cell r="D745"/>
          <cell r="E745"/>
          <cell r="F745"/>
        </row>
        <row r="746">
          <cell r="A746">
            <v>60000518</v>
          </cell>
          <cell r="B746" t="str">
            <v>Исследование почвы  на содержание меди</v>
          </cell>
          <cell r="C746" t="str">
            <v>усл. ед.</v>
          </cell>
          <cell r="D746">
            <v>1240</v>
          </cell>
          <cell r="E746">
            <v>1488</v>
          </cell>
          <cell r="F746" t="str">
            <v>атомно-абсорбционный</v>
          </cell>
        </row>
        <row r="747">
          <cell r="A747">
            <v>60000519</v>
          </cell>
          <cell r="B747" t="str">
            <v>Исследование почвы  на содержание свинца</v>
          </cell>
          <cell r="C747" t="str">
            <v>усл. ед.</v>
          </cell>
          <cell r="D747">
            <v>1240</v>
          </cell>
          <cell r="E747">
            <v>1488</v>
          </cell>
          <cell r="F747" t="str">
            <v>атомно-абсорбционный</v>
          </cell>
        </row>
        <row r="748">
          <cell r="A748">
            <v>60000520</v>
          </cell>
          <cell r="B748" t="str">
            <v>Исследование почвы  на содержание никеля</v>
          </cell>
          <cell r="C748" t="str">
            <v>усл. ед.</v>
          </cell>
          <cell r="D748">
            <v>1240</v>
          </cell>
          <cell r="E748">
            <v>1488</v>
          </cell>
          <cell r="F748" t="str">
            <v>атомно-абсорбционный</v>
          </cell>
        </row>
        <row r="749">
          <cell r="A749">
            <v>60000521</v>
          </cell>
          <cell r="B749" t="str">
            <v>Исследование почвы на содержание кадмия</v>
          </cell>
          <cell r="C749" t="str">
            <v>усл. ед.</v>
          </cell>
          <cell r="D749">
            <v>1240</v>
          </cell>
          <cell r="E749">
            <v>1488</v>
          </cell>
          <cell r="F749" t="str">
            <v>атомно-абсорбционный</v>
          </cell>
        </row>
        <row r="750">
          <cell r="A750">
            <v>60000522</v>
          </cell>
          <cell r="B750" t="str">
            <v>Исследование почвы  на содержание цинка</v>
          </cell>
          <cell r="C750" t="str">
            <v>усл. ед.</v>
          </cell>
          <cell r="D750">
            <v>1240</v>
          </cell>
          <cell r="E750">
            <v>1488</v>
          </cell>
          <cell r="F750" t="str">
            <v>атомно-абсорбционный</v>
          </cell>
        </row>
        <row r="751">
          <cell r="A751">
            <v>60000523</v>
          </cell>
          <cell r="B751" t="str">
            <v>Исследование почвы атомно-абсорционным методом на содержание хрома</v>
          </cell>
          <cell r="C751" t="str">
            <v>усл. ед.</v>
          </cell>
          <cell r="D751">
            <v>1517.5</v>
          </cell>
          <cell r="E751">
            <v>1821</v>
          </cell>
          <cell r="F751" t="str">
            <v>атомно-абсорбционный</v>
          </cell>
        </row>
        <row r="752">
          <cell r="A752">
            <v>60000524</v>
          </cell>
          <cell r="B752" t="str">
            <v>Исследование почвы атомно-абсорционным методом на содержание кобальта</v>
          </cell>
          <cell r="C752" t="str">
            <v>усл. ед.</v>
          </cell>
          <cell r="D752">
            <v>885</v>
          </cell>
          <cell r="E752">
            <v>1062</v>
          </cell>
          <cell r="F752" t="str">
            <v>атомно-абсорбционный</v>
          </cell>
        </row>
        <row r="753">
          <cell r="A753">
            <v>60000525</v>
          </cell>
          <cell r="B753" t="str">
            <v>Исследование почвы флюриметрическим методом на содержание нефтепродуктов</v>
          </cell>
          <cell r="C753" t="str">
            <v>усл. ед.</v>
          </cell>
          <cell r="D753">
            <v>1420</v>
          </cell>
          <cell r="E753">
            <v>1704</v>
          </cell>
          <cell r="F753" t="str">
            <v>флуориметрический</v>
          </cell>
        </row>
        <row r="754">
          <cell r="A754">
            <v>60000527</v>
          </cell>
          <cell r="B754" t="str">
            <v>Определение массовой концентрации ртути в почве</v>
          </cell>
          <cell r="C754" t="str">
            <v>усл. ед.</v>
          </cell>
          <cell r="D754">
            <v>1447.5</v>
          </cell>
          <cell r="E754">
            <v>1737</v>
          </cell>
          <cell r="F754" t="str">
            <v>атомно-абсорбционный</v>
          </cell>
        </row>
        <row r="755">
          <cell r="A755">
            <v>60000664</v>
          </cell>
          <cell r="B755" t="str">
            <v>Исследование в почве рН</v>
          </cell>
          <cell r="C755" t="str">
            <v>усл. ед.</v>
          </cell>
          <cell r="D755">
            <v>395</v>
          </cell>
          <cell r="E755">
            <v>474</v>
          </cell>
          <cell r="F755" t="str">
            <v>потенциометрический</v>
          </cell>
        </row>
        <row r="756">
          <cell r="A756">
            <v>60000116</v>
          </cell>
          <cell r="B756" t="str">
            <v>Определение марганца в почве</v>
          </cell>
          <cell r="C756" t="str">
            <v>усл. ед.</v>
          </cell>
          <cell r="D756">
            <v>2062.5</v>
          </cell>
          <cell r="E756">
            <v>2475</v>
          </cell>
          <cell r="F756" t="str">
            <v>атомно-абсорбционный</v>
          </cell>
        </row>
        <row r="757">
          <cell r="A757">
            <v>60000117</v>
          </cell>
          <cell r="B757" t="str">
            <v>Определение сурьмы в почве</v>
          </cell>
          <cell r="C757" t="str">
            <v>усл. ед.</v>
          </cell>
          <cell r="D757">
            <v>2080</v>
          </cell>
          <cell r="E757">
            <v>2496</v>
          </cell>
          <cell r="F757" t="str">
            <v>атомно-абсорбционный</v>
          </cell>
        </row>
        <row r="758">
          <cell r="A758">
            <v>60000118</v>
          </cell>
          <cell r="B758" t="str">
            <v>Определение олова в почве</v>
          </cell>
          <cell r="C758" t="str">
            <v>усл. ед.</v>
          </cell>
          <cell r="D758">
            <v>2080</v>
          </cell>
          <cell r="E758">
            <v>2496</v>
          </cell>
          <cell r="F758" t="str">
            <v>атомно-абсорбционный</v>
          </cell>
        </row>
        <row r="759">
          <cell r="A759">
            <v>60000119</v>
          </cell>
          <cell r="B759" t="str">
            <v>Определение железа в почве</v>
          </cell>
          <cell r="C759" t="str">
            <v>усл. ед.</v>
          </cell>
          <cell r="D759">
            <v>2062.5</v>
          </cell>
          <cell r="E759">
            <v>2475</v>
          </cell>
          <cell r="F759" t="str">
            <v>атомно-абсорбционный</v>
          </cell>
        </row>
        <row r="760">
          <cell r="A760">
            <v>60000120</v>
          </cell>
          <cell r="B760" t="str">
            <v>Определение селена в почве</v>
          </cell>
          <cell r="C760" t="str">
            <v>усл. ед.</v>
          </cell>
          <cell r="D760">
            <v>2062.5</v>
          </cell>
          <cell r="E760">
            <v>2475</v>
          </cell>
          <cell r="F760" t="str">
            <v>атомно-абсорбционный</v>
          </cell>
        </row>
        <row r="761">
          <cell r="A761">
            <v>60000121</v>
          </cell>
          <cell r="B761" t="str">
            <v>Определение мышьяка в почве</v>
          </cell>
          <cell r="C761" t="str">
            <v>усл. ед.</v>
          </cell>
          <cell r="D761">
            <v>2062.5</v>
          </cell>
          <cell r="E761">
            <v>2475</v>
          </cell>
          <cell r="F761" t="str">
            <v>атомно-абсорбционный</v>
          </cell>
        </row>
        <row r="762">
          <cell r="A762">
            <v>60000051</v>
          </cell>
          <cell r="B762" t="str">
            <v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v>
          </cell>
          <cell r="C762" t="str">
            <v>усл. ед.</v>
          </cell>
          <cell r="D762">
            <v>1637.5</v>
          </cell>
          <cell r="E762">
            <v>1965</v>
          </cell>
          <cell r="F762" t="str">
            <v>инверсионно-вольамперометрический</v>
          </cell>
        </row>
        <row r="763">
          <cell r="A763" t="str">
            <v>10. Дезинфицирующие средства</v>
          </cell>
          <cell r="B763"/>
          <cell r="C763"/>
          <cell r="D763"/>
          <cell r="E763"/>
          <cell r="F763"/>
        </row>
        <row r="764">
          <cell r="A764">
            <v>60000228</v>
          </cell>
          <cell r="B764" t="str">
            <v>Исследование дез. средства на основе перекиси водорода</v>
          </cell>
          <cell r="C764" t="str">
            <v>усл. ед.</v>
          </cell>
          <cell r="D764">
            <v>377.5</v>
          </cell>
          <cell r="E764">
            <v>453</v>
          </cell>
          <cell r="F764" t="str">
            <v>титриметрический</v>
          </cell>
        </row>
        <row r="765">
          <cell r="A765">
            <v>60000230</v>
          </cell>
          <cell r="B765" t="str">
            <v>Исследование дез. средств на основе ЧАС (алкил диметил бензинаммония хлорида)</v>
          </cell>
          <cell r="C765" t="str">
            <v>усл. ед.</v>
          </cell>
          <cell r="D765">
            <v>1677.5</v>
          </cell>
          <cell r="E765">
            <v>2013</v>
          </cell>
          <cell r="F765" t="str">
            <v>титриметрический</v>
          </cell>
        </row>
        <row r="766">
          <cell r="A766">
            <v>60000419</v>
          </cell>
          <cell r="B766" t="str">
            <v>Исследование дез. средств на основе хлора, кислорода</v>
          </cell>
          <cell r="C766" t="str">
            <v>усл. ед.</v>
          </cell>
          <cell r="D766">
            <v>412.5</v>
          </cell>
          <cell r="E766">
            <v>495</v>
          </cell>
          <cell r="F766" t="str">
            <v>-</v>
          </cell>
        </row>
        <row r="767">
          <cell r="A767">
            <v>60000420</v>
          </cell>
          <cell r="B767" t="str">
            <v>Исследование дез.средства N,N-бис (3-аминопропил) додециламина</v>
          </cell>
          <cell r="C767" t="str">
            <v>усл. ед.</v>
          </cell>
          <cell r="D767">
            <v>337.5</v>
          </cell>
          <cell r="E767">
            <v>405</v>
          </cell>
          <cell r="F767" t="str">
            <v>титриметрический</v>
          </cell>
        </row>
        <row r="768">
          <cell r="A768">
            <v>60000422</v>
          </cell>
          <cell r="B768" t="str">
            <v>Исследование дезинфицирующих средств на щелочные компоненты</v>
          </cell>
          <cell r="C768" t="str">
            <v>усл. ед.</v>
          </cell>
          <cell r="D768">
            <v>510</v>
          </cell>
          <cell r="E768">
            <v>612</v>
          </cell>
          <cell r="F768" t="str">
            <v>-</v>
          </cell>
        </row>
        <row r="769">
          <cell r="A769">
            <v>60001321</v>
          </cell>
          <cell r="B769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769" t="str">
            <v>усл. ед.</v>
          </cell>
          <cell r="D769">
            <v>11402.5</v>
          </cell>
          <cell r="E769">
            <v>13683</v>
          </cell>
          <cell r="F769" t="str">
            <v>-</v>
          </cell>
        </row>
        <row r="770">
          <cell r="A770">
            <v>60001322</v>
          </cell>
          <cell r="B770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770" t="str">
            <v>усл. ед.</v>
          </cell>
          <cell r="D770">
            <v>11402.5</v>
          </cell>
          <cell r="E770">
            <v>13683</v>
          </cell>
          <cell r="F770" t="str">
            <v>-</v>
          </cell>
        </row>
        <row r="771">
          <cell r="A771">
            <v>60001319</v>
          </cell>
          <cell r="B771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771" t="str">
            <v>усл. ед.</v>
          </cell>
          <cell r="D771">
            <v>10367.5</v>
          </cell>
          <cell r="E771">
            <v>12441</v>
          </cell>
          <cell r="F771" t="str">
            <v>-</v>
          </cell>
        </row>
        <row r="772">
          <cell r="A772" t="str">
            <v>11. Химическое исследование атмосферного воздуха и воздуха замкнутых непроизводственных помещений</v>
          </cell>
          <cell r="B772"/>
          <cell r="C772"/>
          <cell r="D772"/>
          <cell r="E772"/>
          <cell r="F772"/>
        </row>
        <row r="773">
          <cell r="A773" t="str">
            <v>11.1. Определение разовых концентраций (однократный отбор и исследование проб)</v>
          </cell>
          <cell r="B773"/>
          <cell r="C773"/>
          <cell r="D773"/>
          <cell r="E773"/>
          <cell r="F773"/>
        </row>
        <row r="774">
          <cell r="A774">
            <v>60000001</v>
          </cell>
          <cell r="B77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74" t="str">
            <v>усл. ед.</v>
          </cell>
          <cell r="D774">
            <v>527.5</v>
          </cell>
          <cell r="E774">
            <v>633</v>
          </cell>
          <cell r="F774" t="str">
            <v>фотометрический</v>
          </cell>
        </row>
        <row r="775">
          <cell r="A775">
            <v>60000002</v>
          </cell>
          <cell r="B775" t="str">
            <v>Определение разовой концентрации гидроцианида (цианида водорода) в атмосферном воздухе и воздухе закрытых непроизводственных помещений</v>
          </cell>
          <cell r="C775" t="str">
            <v>усл. ед.</v>
          </cell>
          <cell r="D775">
            <v>562.5</v>
          </cell>
          <cell r="E775">
            <v>675</v>
          </cell>
          <cell r="F775" t="str">
            <v>фотометрический</v>
          </cell>
        </row>
        <row r="776">
          <cell r="A776">
            <v>60000004</v>
          </cell>
          <cell r="B776" t="str">
            <v>Определение массовой концентрации суммы предельных углеводородов С12-С19 в атмосферном воздухе</v>
          </cell>
          <cell r="C776" t="str">
            <v>усл. ед.</v>
          </cell>
          <cell r="D776">
            <v>1610</v>
          </cell>
          <cell r="E776">
            <v>1932</v>
          </cell>
          <cell r="F776" t="str">
            <v>хроматографический</v>
          </cell>
        </row>
        <row r="777">
          <cell r="A777">
            <v>60000528</v>
          </cell>
          <cell r="B77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77" t="str">
            <v>усл. ед.</v>
          </cell>
          <cell r="D777">
            <v>487.5</v>
          </cell>
          <cell r="E777">
            <v>585</v>
          </cell>
          <cell r="F777" t="str">
            <v>фотометрический</v>
          </cell>
        </row>
        <row r="778">
          <cell r="A778">
            <v>60000529</v>
          </cell>
          <cell r="B778" t="str">
            <v>Определение концентрации  диоксида  азота в атмосферном воздухе и воздухе непроизводственных помещений *</v>
          </cell>
          <cell r="C778" t="str">
            <v>усл. ед.</v>
          </cell>
          <cell r="D778">
            <v>377.5</v>
          </cell>
          <cell r="E778">
            <v>453</v>
          </cell>
          <cell r="F778" t="str">
            <v>фотометрический</v>
          </cell>
        </row>
        <row r="779">
          <cell r="A779">
            <v>60000530</v>
          </cell>
          <cell r="B779" t="str">
            <v>Определение концентрации  фенола (гидроксибензола) в атмосферном воздухе и воздухе замкнутых непроизводственных помещений*</v>
          </cell>
          <cell r="C779" t="str">
            <v>усл. ед.</v>
          </cell>
          <cell r="D779">
            <v>327.5</v>
          </cell>
          <cell r="E779">
            <v>393</v>
          </cell>
          <cell r="F779" t="str">
            <v>фотометрический</v>
          </cell>
        </row>
        <row r="780">
          <cell r="A780">
            <v>60000531</v>
          </cell>
          <cell r="B780" t="str">
            <v>Определение концентрации  формальдегида в атмосферном воздухе и воздухе непроизводственных помещений*</v>
          </cell>
          <cell r="C780" t="str">
            <v>усл. ед.</v>
          </cell>
          <cell r="D780">
            <v>367.5</v>
          </cell>
          <cell r="E780">
            <v>441</v>
          </cell>
          <cell r="F780" t="str">
            <v>фотометрический</v>
          </cell>
        </row>
        <row r="781">
          <cell r="A781">
            <v>60000532</v>
          </cell>
          <cell r="B781" t="str">
            <v>Определение концентрации  серной кислоты в атмосферном воздухе и воздухе непроизводственных помещений*</v>
          </cell>
          <cell r="C781" t="str">
            <v>усл. ед.</v>
          </cell>
          <cell r="D781">
            <v>367.5</v>
          </cell>
          <cell r="E781">
            <v>441</v>
          </cell>
          <cell r="F781" t="str">
            <v>фотометрический</v>
          </cell>
        </row>
        <row r="782">
          <cell r="A782">
            <v>60000533</v>
          </cell>
          <cell r="B782" t="str">
            <v>Определение концентрации  сероводорода (дигидросульфида) в атмосферном воздухе и воздухе замкнутых непроизводственных помещений*</v>
          </cell>
          <cell r="C782" t="str">
            <v>усл. ед.</v>
          </cell>
          <cell r="D782">
            <v>377.5</v>
          </cell>
          <cell r="E782">
            <v>453</v>
          </cell>
          <cell r="F782" t="str">
            <v>фотометрический</v>
          </cell>
        </row>
        <row r="783">
          <cell r="A783">
            <v>60000534</v>
          </cell>
          <cell r="B783" t="str">
            <v>Определение концентрации  двуокиси марганца в атмосферном воздухе и воздухе производственных помещений*</v>
          </cell>
          <cell r="C783" t="str">
            <v>усл. ед.</v>
          </cell>
          <cell r="D783">
            <v>592.5</v>
          </cell>
          <cell r="E783">
            <v>711</v>
          </cell>
          <cell r="F783" t="str">
            <v>фотометрический</v>
          </cell>
        </row>
        <row r="784">
          <cell r="A784">
            <v>60000535</v>
          </cell>
          <cell r="B784" t="str">
            <v>Определение разовой концентрации  ванадия в атмосферном воздухе и воздухе замкнутых непроизводственных помещений*</v>
          </cell>
          <cell r="C784" t="str">
            <v>усл. ед.</v>
          </cell>
          <cell r="D784">
            <v>592.5</v>
          </cell>
          <cell r="E784">
            <v>711</v>
          </cell>
          <cell r="F784" t="str">
            <v>фотометрический</v>
          </cell>
        </row>
        <row r="785">
          <cell r="A785">
            <v>60000035</v>
          </cell>
          <cell r="B785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85" t="str">
            <v>усл. ед.</v>
          </cell>
          <cell r="D785">
            <v>677.5</v>
          </cell>
          <cell r="E785">
            <v>813</v>
          </cell>
          <cell r="F785" t="str">
            <v>фотометрический</v>
          </cell>
        </row>
        <row r="786">
          <cell r="A786">
            <v>60000537</v>
          </cell>
          <cell r="B786" t="str">
            <v>Определение концентрации  пыли (взвешенных частиц) в атмосферном воздухе и воздухе непроизводственных помещений*</v>
          </cell>
          <cell r="C786" t="str">
            <v>усл. ед.</v>
          </cell>
          <cell r="D786">
            <v>315</v>
          </cell>
          <cell r="E786">
            <v>378</v>
          </cell>
          <cell r="F786" t="str">
            <v>весовой (гравиметрический)</v>
          </cell>
        </row>
        <row r="787">
          <cell r="A787">
            <v>60000538</v>
          </cell>
          <cell r="B787" t="str">
            <v>Определение концентрации  хлора в атмосферном воздухе и воздухе непроизводственных помещений*</v>
          </cell>
          <cell r="C787" t="str">
            <v>усл. ед.</v>
          </cell>
          <cell r="D787">
            <v>372.5</v>
          </cell>
          <cell r="E787">
            <v>447</v>
          </cell>
          <cell r="F787" t="str">
            <v>фотометрический</v>
          </cell>
        </row>
        <row r="788">
          <cell r="A788">
            <v>60000539</v>
          </cell>
          <cell r="B788" t="str">
            <v>Определение концентрации окиси углерода в атмосферном воздухе и воздухе непроизводственных помещений*</v>
          </cell>
          <cell r="C788" t="str">
            <v>усл. ед.</v>
          </cell>
          <cell r="D788">
            <v>510</v>
          </cell>
          <cell r="E788">
            <v>612</v>
          </cell>
          <cell r="F788" t="str">
            <v>экспресс-метод с применением газоанализатора Палладий и К-100</v>
          </cell>
        </row>
        <row r="789">
          <cell r="A789">
            <v>60000541</v>
          </cell>
          <cell r="B789" t="str">
            <v>Определение концентрации  хлорида водорода (гидрохлорида) в атмосферном воздухе и воздухе замкнутых непроизводственных помещений*</v>
          </cell>
          <cell r="C789" t="str">
            <v>усл. ед.</v>
          </cell>
          <cell r="D789">
            <v>735</v>
          </cell>
          <cell r="E789">
            <v>882</v>
          </cell>
          <cell r="F789" t="str">
            <v>фотометрический</v>
          </cell>
        </row>
        <row r="790">
          <cell r="A790">
            <v>60000542</v>
          </cell>
          <cell r="B790" t="str">
            <v>Определение концентрации  аммиака в атмосферном воздухе и воздухе непроизводственных помещений*</v>
          </cell>
          <cell r="C790" t="str">
            <v>усл. ед.</v>
          </cell>
          <cell r="D790">
            <v>637.5</v>
          </cell>
          <cell r="E790">
            <v>765</v>
          </cell>
          <cell r="F790" t="str">
            <v>фотометрический</v>
          </cell>
        </row>
        <row r="791">
          <cell r="A791">
            <v>60000543</v>
          </cell>
          <cell r="B791" t="str">
            <v>Определение разовой концентрации  ртути в атмосферном воздухе и воздухе замкнутых непроизводственных помещений*</v>
          </cell>
          <cell r="C791" t="str">
            <v>усл. ед.</v>
          </cell>
          <cell r="D791">
            <v>637.5</v>
          </cell>
          <cell r="E791">
            <v>765</v>
          </cell>
          <cell r="F791" t="str">
            <v>атомно-абсорбционный</v>
          </cell>
        </row>
        <row r="792">
          <cell r="A792">
            <v>60000544</v>
          </cell>
          <cell r="B792" t="str">
            <v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v>
          </cell>
          <cell r="C792" t="str">
            <v>усл. ед.</v>
          </cell>
          <cell r="D792">
            <v>2265</v>
          </cell>
          <cell r="E792">
            <v>2718</v>
          </cell>
          <cell r="F792" t="str">
            <v>хромато-масс-спектрометрический</v>
          </cell>
        </row>
        <row r="793">
          <cell r="A793">
            <v>60000545</v>
          </cell>
          <cell r="B793" t="str">
            <v>Определение оксида азота в атмосферном воздухе и воздухе непроизводственных помещений*</v>
          </cell>
          <cell r="C793" t="str">
            <v>усл. ед.</v>
          </cell>
          <cell r="D793">
            <v>477.5</v>
          </cell>
          <cell r="E793">
            <v>573</v>
          </cell>
          <cell r="F793" t="str">
            <v>фотометрический</v>
          </cell>
        </row>
        <row r="794">
          <cell r="A794">
            <v>60000546</v>
          </cell>
          <cell r="B794" t="str">
            <v>Выезд на отбор проб (1 выезд)</v>
          </cell>
          <cell r="C794" t="str">
            <v>усл. ед.</v>
          </cell>
          <cell r="D794">
            <v>592.5</v>
          </cell>
          <cell r="E794">
            <v>711</v>
          </cell>
          <cell r="F794" t="str">
            <v>-</v>
          </cell>
        </row>
        <row r="795">
          <cell r="A795">
            <v>60001004</v>
          </cell>
          <cell r="B795" t="str">
            <v>Определение разовой концентрации хрома ( VI ) оксида в атмосферном воздухе и воздухе замкнутых непроизводственных помещений*</v>
          </cell>
          <cell r="C795" t="str">
            <v>усл. ед.</v>
          </cell>
          <cell r="D795">
            <v>442.5</v>
          </cell>
          <cell r="E795">
            <v>531</v>
          </cell>
          <cell r="F795" t="str">
            <v>фотометрический</v>
          </cell>
        </row>
        <row r="796">
          <cell r="A796">
            <v>60000671</v>
          </cell>
          <cell r="B796" t="str">
            <v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v>
          </cell>
          <cell r="C796" t="str">
            <v>усл. ед.</v>
          </cell>
          <cell r="D796">
            <v>1080</v>
          </cell>
          <cell r="E796">
            <v>1296</v>
          </cell>
          <cell r="F796" t="str">
            <v>метод инверсионной вольтамперометрии</v>
          </cell>
        </row>
        <row r="797">
          <cell r="A797">
            <v>60000691</v>
          </cell>
          <cell r="B797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797" t="str">
            <v>усл. ед.</v>
          </cell>
          <cell r="D797">
            <v>492.5</v>
          </cell>
          <cell r="E797">
            <v>591</v>
          </cell>
          <cell r="F797" t="str">
            <v>экспресс-метод с применением газоанализатора ГАНК-4</v>
          </cell>
        </row>
        <row r="798">
          <cell r="A798">
            <v>60000694</v>
          </cell>
          <cell r="B798" t="str">
            <v>Определение никотина в атмосферном воздухе и воздухе непроизводственных помещений</v>
          </cell>
          <cell r="C798" t="str">
            <v>усл. ед.</v>
          </cell>
          <cell r="D798">
            <v>2437.5</v>
          </cell>
          <cell r="E798">
            <v>2925</v>
          </cell>
          <cell r="F798" t="str">
            <v>хромато-масс-спектрометрический</v>
          </cell>
        </row>
        <row r="799">
          <cell r="A799">
            <v>60000695</v>
          </cell>
          <cell r="B799" t="str">
            <v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v>
          </cell>
          <cell r="C799" t="str">
            <v>усл. ед.</v>
          </cell>
          <cell r="D799">
            <v>717.5</v>
          </cell>
          <cell r="E799">
            <v>861</v>
          </cell>
          <cell r="F799" t="str">
            <v>хроматографический</v>
          </cell>
        </row>
        <row r="800">
          <cell r="A800">
            <v>60000802</v>
          </cell>
          <cell r="B800" t="str">
            <v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v>
          </cell>
          <cell r="C800" t="str">
            <v>усл. ед.</v>
          </cell>
          <cell r="D800">
            <v>305</v>
          </cell>
          <cell r="E800">
            <v>366</v>
          </cell>
          <cell r="F800" t="str">
            <v>пьезометрический, экспресс-метод с применением анализатора АТМАС</v>
          </cell>
        </row>
        <row r="801">
          <cell r="A801" t="str">
            <v>11.2. Определение среднесуточных концентраций (отбор и исследования проб 4 раза в сутки)</v>
          </cell>
          <cell r="B801"/>
          <cell r="C801"/>
          <cell r="D801"/>
          <cell r="E801"/>
          <cell r="F801"/>
        </row>
        <row r="802">
          <cell r="A802">
            <v>60000803</v>
          </cell>
          <cell r="B802" t="str">
            <v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v>
          </cell>
          <cell r="C802" t="str">
            <v>усл. ед.</v>
          </cell>
          <cell r="D802">
            <v>2370</v>
          </cell>
          <cell r="E802">
            <v>2844</v>
          </cell>
          <cell r="F802" t="str">
            <v>-</v>
          </cell>
        </row>
        <row r="803">
          <cell r="A803">
            <v>60000212</v>
          </cell>
          <cell r="B803" t="str">
            <v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v>
          </cell>
          <cell r="C803" t="str">
            <v>усл. ед.</v>
          </cell>
          <cell r="D803">
            <v>1177.5</v>
          </cell>
          <cell r="E803">
            <v>1413</v>
          </cell>
          <cell r="F803" t="str">
            <v>метод инверсионной вольтамперометрии</v>
          </cell>
        </row>
        <row r="804">
          <cell r="A804">
            <v>60000213</v>
          </cell>
          <cell r="B804" t="str">
            <v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v>
          </cell>
          <cell r="C804" t="str">
            <v>усл. ед.</v>
          </cell>
          <cell r="D804">
            <v>850</v>
          </cell>
          <cell r="E804">
            <v>1020</v>
          </cell>
          <cell r="F804" t="str">
            <v>фотометрический</v>
          </cell>
        </row>
        <row r="805">
          <cell r="A805">
            <v>60000214</v>
          </cell>
          <cell r="B805" t="str">
            <v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v>
          </cell>
          <cell r="C805" t="str">
            <v>усл. ед.</v>
          </cell>
          <cell r="D805">
            <v>695</v>
          </cell>
          <cell r="E805">
            <v>834</v>
          </cell>
          <cell r="F805" t="str">
            <v>фотометрический</v>
          </cell>
        </row>
        <row r="806">
          <cell r="A806">
            <v>60000215</v>
          </cell>
          <cell r="B806" t="str">
            <v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v>
          </cell>
          <cell r="C806" t="str">
            <v>усл. ед.</v>
          </cell>
          <cell r="D806">
            <v>952.5</v>
          </cell>
          <cell r="E806">
            <v>1143</v>
          </cell>
          <cell r="F806" t="str">
            <v>атомно-абсорбционный</v>
          </cell>
        </row>
        <row r="807">
          <cell r="A807">
            <v>60000216</v>
          </cell>
          <cell r="B807" t="str">
            <v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v>
          </cell>
          <cell r="C807" t="str">
            <v>усл. ед.</v>
          </cell>
          <cell r="D807">
            <v>672.5</v>
          </cell>
          <cell r="E807">
            <v>807</v>
          </cell>
          <cell r="F807" t="str">
            <v>фотометрический</v>
          </cell>
        </row>
        <row r="808">
          <cell r="A808">
            <v>60000804</v>
          </cell>
          <cell r="B808" t="str">
            <v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v>
          </cell>
          <cell r="C808" t="str">
            <v>усл. ед.</v>
          </cell>
          <cell r="D808">
            <v>1305</v>
          </cell>
          <cell r="E808">
            <v>1566</v>
          </cell>
          <cell r="F808" t="str">
            <v>пьезометрический, экспресс-метод, расчетный</v>
          </cell>
        </row>
        <row r="809">
          <cell r="A809">
            <v>60000805</v>
          </cell>
          <cell r="B809" t="str">
            <v>Определение среднесуточной концентрации гидрофторида (фторида водорода) в атмосферном воздухе и воздухе замкнутых непроизводственных помещений.</v>
          </cell>
          <cell r="C809" t="str">
            <v>усл. ед.</v>
          </cell>
          <cell r="D809">
            <v>2195</v>
          </cell>
          <cell r="E809">
            <v>2634</v>
          </cell>
          <cell r="F809" t="str">
            <v>фотометрический, расчетный</v>
          </cell>
        </row>
        <row r="810">
          <cell r="A810">
            <v>60000806</v>
          </cell>
          <cell r="B810" t="str">
            <v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v>
          </cell>
          <cell r="C810" t="str">
            <v>усл. ед.</v>
          </cell>
          <cell r="D810">
            <v>2035</v>
          </cell>
          <cell r="E810">
            <v>2442</v>
          </cell>
          <cell r="F810" t="str">
            <v>фотометрический, расчетный</v>
          </cell>
        </row>
        <row r="811">
          <cell r="A811">
            <v>60000807</v>
          </cell>
          <cell r="B811" t="str">
            <v>Определение среднесуточной концентрации  диоксида  азота в атмосферном воздухе и воздухе  замкнутых непроизводственных помещений*.</v>
          </cell>
          <cell r="C811" t="str">
            <v>усл. ед.</v>
          </cell>
          <cell r="D811">
            <v>1595</v>
          </cell>
          <cell r="E811">
            <v>1914</v>
          </cell>
          <cell r="F811" t="str">
            <v>фотометрический, расчетный</v>
          </cell>
        </row>
        <row r="812">
          <cell r="A812">
            <v>60000808</v>
          </cell>
          <cell r="B812" t="str">
            <v>Определение среднесуточной концентрации  фенола (гидроксибензола) в атмосферном воздухе и воздухе замкнутых непроизводственных помещений*.</v>
          </cell>
          <cell r="C812" t="str">
            <v>усл. ед.</v>
          </cell>
          <cell r="D812">
            <v>1395</v>
          </cell>
          <cell r="E812">
            <v>1674</v>
          </cell>
          <cell r="F812" t="str">
            <v>фотометрический, расчетный</v>
          </cell>
        </row>
        <row r="813">
          <cell r="A813">
            <v>60000809</v>
          </cell>
          <cell r="B813" t="str">
            <v>Определение среднесуточной концентрации  формальдегида в атмосферном воздухе и воздухе замкнутых  непроизводственных помещений*.</v>
          </cell>
          <cell r="C813" t="str">
            <v>усл. ед.</v>
          </cell>
          <cell r="D813">
            <v>1555</v>
          </cell>
          <cell r="E813">
            <v>1866</v>
          </cell>
          <cell r="F813" t="str">
            <v>фотометрический, расчетный</v>
          </cell>
        </row>
        <row r="814">
          <cell r="A814">
            <v>60000810</v>
          </cell>
          <cell r="B814" t="str">
            <v>Определение среднесуточной концентрации  двуокиси марганца в атмосферном воздухе и воздухе замкнутых  непроизводственных помещений*.</v>
          </cell>
          <cell r="C814" t="str">
            <v>усл. ед.</v>
          </cell>
          <cell r="D814">
            <v>2455</v>
          </cell>
          <cell r="E814">
            <v>2946</v>
          </cell>
          <cell r="F814" t="str">
            <v>фотометрический, расчетный</v>
          </cell>
        </row>
        <row r="815">
          <cell r="A815">
            <v>60000811</v>
          </cell>
          <cell r="B815" t="str">
            <v>Определение среднесуточной концентрации  углесодержащего аэрозоля (сажи) в атмосферном воздухе и воздухе  замкнутых непроизводственных помещений.</v>
          </cell>
          <cell r="C815" t="str">
            <v>усл. ед.</v>
          </cell>
          <cell r="D815">
            <v>2795</v>
          </cell>
          <cell r="E815">
            <v>3354</v>
          </cell>
          <cell r="F815" t="str">
            <v>фотометрический, расчетный</v>
          </cell>
        </row>
        <row r="816">
          <cell r="A816">
            <v>60000812</v>
          </cell>
          <cell r="B816" t="str">
            <v>Определение среднесуточной концентрации  пыли (взвешенных частиц) в атмосферном воздухе и воздухе  замкнутых непроизводственных помещений*.</v>
          </cell>
          <cell r="C816" t="str">
            <v>усл. ед.</v>
          </cell>
          <cell r="D816">
            <v>1345</v>
          </cell>
          <cell r="E816">
            <v>1614</v>
          </cell>
          <cell r="F816" t="str">
            <v>весовой, расчетный</v>
          </cell>
        </row>
        <row r="817">
          <cell r="A817">
            <v>60000813</v>
          </cell>
          <cell r="B817" t="str">
            <v>Определение среднесуточной концентрации  хлора в атмосферном воздухе и воздухе  замкнутых непроизводственных помещений*.</v>
          </cell>
          <cell r="C817" t="str">
            <v>усл. ед.</v>
          </cell>
          <cell r="D817">
            <v>1575</v>
          </cell>
          <cell r="E817">
            <v>1890</v>
          </cell>
          <cell r="F817" t="str">
            <v>фотометрический, расчетный</v>
          </cell>
        </row>
        <row r="818">
          <cell r="A818">
            <v>60000814</v>
          </cell>
          <cell r="B818" t="str">
            <v>Определение среднесуточной концентрации окиси углерода в атмосферном воздухе и воздухе  замкнутых непроизводственных помещений*.</v>
          </cell>
          <cell r="C818" t="str">
            <v>усл. ед.</v>
          </cell>
          <cell r="D818">
            <v>2125</v>
          </cell>
          <cell r="E818">
            <v>2550</v>
          </cell>
          <cell r="F818" t="str">
            <v>экспресс-метод с применением газоанализатора Палладий, К-100; расчетный</v>
          </cell>
        </row>
        <row r="819">
          <cell r="A819">
            <v>60000815</v>
          </cell>
          <cell r="B819" t="str">
            <v>Определение среднесуточной концентрации  хлорида водорода (гидрохлорида) в атмосферном воздухе и воздухе замкнутых непроизводственных помещений*.</v>
          </cell>
          <cell r="C819" t="str">
            <v>усл. ед.</v>
          </cell>
          <cell r="D819">
            <v>3025</v>
          </cell>
          <cell r="E819">
            <v>3630</v>
          </cell>
          <cell r="F819" t="str">
            <v>фотометрический, расчетный</v>
          </cell>
        </row>
        <row r="820">
          <cell r="A820">
            <v>60000816</v>
          </cell>
          <cell r="B820" t="str">
            <v>Определение среднесуточной концентрации   аммиака в атмосферном воздухе и воздухе  замкнутых непроизводственных помещений*.</v>
          </cell>
          <cell r="C820" t="str">
            <v>усл. ед.</v>
          </cell>
          <cell r="D820">
            <v>2635</v>
          </cell>
          <cell r="E820">
            <v>3162</v>
          </cell>
          <cell r="F820" t="str">
            <v>фотометрический, расчетный</v>
          </cell>
        </row>
        <row r="821">
          <cell r="A821">
            <v>60000817</v>
          </cell>
          <cell r="B821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821" t="str">
            <v>усл. ед.</v>
          </cell>
          <cell r="D821">
            <v>2055</v>
          </cell>
          <cell r="E821">
            <v>2466</v>
          </cell>
          <cell r="F821" t="str">
            <v>экспресс-метод, расчетный</v>
          </cell>
        </row>
        <row r="822">
          <cell r="A822">
            <v>60000818</v>
          </cell>
          <cell r="B822" t="str">
            <v>Определение среднесуточной концентрации  бензола, метанола в атмосферном воздухе и воздухе замкнутых непроизводственных помещений  (1 вещество).</v>
          </cell>
          <cell r="C822" t="str">
            <v>усл. ед.</v>
          </cell>
          <cell r="D822">
            <v>2955</v>
          </cell>
          <cell r="E822">
            <v>3546</v>
          </cell>
          <cell r="F822" t="str">
            <v>хроматографический, расчетный</v>
          </cell>
        </row>
        <row r="823">
          <cell r="A823">
            <v>60000725</v>
          </cell>
          <cell r="B823" t="str">
            <v>Определение среднесуточной концентрации бенз(а)пирена в атмосферном воздухе и возду-хе замкнутых непроизводственных помеще-ний методом высокоэффективной жидкостной хроматографии</v>
          </cell>
          <cell r="C823" t="str">
            <v>усл. ед.</v>
          </cell>
          <cell r="D823">
            <v>3180</v>
          </cell>
          <cell r="E823">
            <v>3816</v>
          </cell>
          <cell r="F823" t="str">
            <v>высокоэффективная жидкостная хроматография</v>
          </cell>
        </row>
        <row r="824">
          <cell r="A824" t="str">
            <v>12. Химическое исследование воздуха рабочей зоны экспресс-методом</v>
          </cell>
          <cell r="B824"/>
          <cell r="C824"/>
          <cell r="D824"/>
          <cell r="E824"/>
          <cell r="F824"/>
        </row>
        <row r="825">
          <cell r="A825">
            <v>60000610</v>
          </cell>
          <cell r="B825" t="str">
            <v>Определение концентрации окислов азота экспресс методом в воздухе рабочей зоны</v>
          </cell>
          <cell r="C825" t="str">
            <v>усл. ед.</v>
          </cell>
          <cell r="D825">
            <v>1115</v>
          </cell>
          <cell r="E825">
            <v>1338</v>
          </cell>
          <cell r="F825" t="str">
            <v>экспресс-метод</v>
          </cell>
        </row>
        <row r="826">
          <cell r="A826">
            <v>60000611</v>
          </cell>
          <cell r="B826" t="str">
            <v>Определение концентрации  аммиака экспресс методом в воздухе рабочей зоны</v>
          </cell>
          <cell r="C826" t="str">
            <v>усл. ед.</v>
          </cell>
          <cell r="D826">
            <v>1115</v>
          </cell>
          <cell r="E826">
            <v>1338</v>
          </cell>
          <cell r="F826" t="str">
            <v>экспресс-метод</v>
          </cell>
        </row>
        <row r="827">
          <cell r="A827">
            <v>60000612</v>
          </cell>
          <cell r="B827" t="str">
            <v>Определение концентрации  акролеина (проп-2-не-1-аль) экспресс методом в воздухе рабочей зоны</v>
          </cell>
          <cell r="C827" t="str">
            <v>усл. ед.</v>
          </cell>
          <cell r="D827">
            <v>1115</v>
          </cell>
          <cell r="E827">
            <v>1338</v>
          </cell>
          <cell r="F827" t="str">
            <v>экспресс-метод</v>
          </cell>
        </row>
        <row r="828">
          <cell r="A828">
            <v>60000613</v>
          </cell>
          <cell r="B828" t="str">
            <v>Определение концентрации ацетона (пропан-2-он)экспресс методом в воздухе рабочей зоны</v>
          </cell>
          <cell r="C828" t="str">
            <v>усл. ед.</v>
          </cell>
          <cell r="D828">
            <v>1115</v>
          </cell>
          <cell r="E828">
            <v>1338</v>
          </cell>
          <cell r="F828" t="str">
            <v>экспресс-метод</v>
          </cell>
        </row>
        <row r="829">
          <cell r="A829">
            <v>60000614</v>
          </cell>
          <cell r="B829" t="str">
            <v>Определение концентрации бензола экспресс методом в воздухе рабочей зоны</v>
          </cell>
          <cell r="C829" t="str">
            <v>усл. ед.</v>
          </cell>
          <cell r="D829">
            <v>1115</v>
          </cell>
          <cell r="E829">
            <v>1338</v>
          </cell>
          <cell r="F829" t="str">
            <v>экспресс-метод</v>
          </cell>
        </row>
        <row r="830">
          <cell r="A830">
            <v>60000615</v>
          </cell>
          <cell r="B830" t="str">
            <v>Определение концентрации бензина экспресс методом в воздухе рабочей зоны</v>
          </cell>
          <cell r="C830" t="str">
            <v>усл. ед.</v>
          </cell>
          <cell r="D830">
            <v>1115</v>
          </cell>
          <cell r="E830">
            <v>1338</v>
          </cell>
          <cell r="F830" t="str">
            <v>экспресс-метод</v>
          </cell>
        </row>
        <row r="831">
          <cell r="A831">
            <v>60000616</v>
          </cell>
          <cell r="B831" t="str">
            <v>Определение концентрации гексана экспресс методом в воздухе рабочей зоны</v>
          </cell>
          <cell r="C831" t="str">
            <v>усл. ед.</v>
          </cell>
          <cell r="D831">
            <v>1115</v>
          </cell>
          <cell r="E831">
            <v>1338</v>
          </cell>
          <cell r="F831" t="str">
            <v>экспресс-метод</v>
          </cell>
        </row>
        <row r="832">
          <cell r="A832">
            <v>60000617</v>
          </cell>
          <cell r="B832" t="str">
            <v>Определение концентрации спирта (изо)пропилового экспресс методом в воздухе рабочей зоны</v>
          </cell>
          <cell r="C832" t="str">
            <v>усл. ед.</v>
          </cell>
          <cell r="D832">
            <v>1115</v>
          </cell>
          <cell r="E832">
            <v>1338</v>
          </cell>
          <cell r="F832" t="str">
            <v>экспресс-метод</v>
          </cell>
        </row>
        <row r="833">
          <cell r="A833">
            <v>60000618</v>
          </cell>
          <cell r="B833" t="str">
            <v>Определение концентрации ксилола (диметилбензол смесь 0-, м-, п-изомеров) экспресс методом в воздухе рабочей зоны</v>
          </cell>
          <cell r="C833" t="str">
            <v>усл. ед.</v>
          </cell>
          <cell r="D833">
            <v>1115</v>
          </cell>
          <cell r="E833">
            <v>1338</v>
          </cell>
          <cell r="F833" t="str">
            <v>экспресс-метод</v>
          </cell>
        </row>
        <row r="834">
          <cell r="A834">
            <v>60000619</v>
          </cell>
          <cell r="B834" t="str">
            <v>Определение концентрации озона экспресс методом в воздухе рабочей зоны</v>
          </cell>
          <cell r="C834" t="str">
            <v>усл. ед.</v>
          </cell>
          <cell r="D834">
            <v>1115</v>
          </cell>
          <cell r="E834">
            <v>1338</v>
          </cell>
          <cell r="F834" t="str">
            <v>экспресс-метод</v>
          </cell>
        </row>
        <row r="835">
          <cell r="A835">
            <v>60000620</v>
          </cell>
          <cell r="B835" t="str">
            <v>Определение концентрации толуола (метилбензол) экспресс методом в воздухе рабочей зоны</v>
          </cell>
          <cell r="C835" t="str">
            <v>усл. ед.</v>
          </cell>
          <cell r="D835">
            <v>1115</v>
          </cell>
          <cell r="E835">
            <v>1338</v>
          </cell>
          <cell r="F835" t="str">
            <v>экспресс-метод</v>
          </cell>
        </row>
        <row r="836">
          <cell r="A836">
            <v>60000621</v>
          </cell>
          <cell r="B836" t="str">
            <v>Определение концентрации уайт-спирита экспресс методом в воздухе рабочей зоны</v>
          </cell>
          <cell r="C836" t="str">
            <v>усл. ед.</v>
          </cell>
          <cell r="D836">
            <v>1115</v>
          </cell>
          <cell r="E836">
            <v>1338</v>
          </cell>
          <cell r="F836" t="str">
            <v>экспресс-метод</v>
          </cell>
        </row>
        <row r="837">
          <cell r="A837">
            <v>60000622</v>
          </cell>
          <cell r="B837" t="str">
            <v>Определение концентрации оксида углерода (угарного газа) экспресс методом в воздухе рабочей зоны</v>
          </cell>
          <cell r="C837" t="str">
            <v>усл. ед.</v>
          </cell>
          <cell r="D837">
            <v>1115</v>
          </cell>
          <cell r="E837">
            <v>1338</v>
          </cell>
          <cell r="F837" t="str">
            <v>экспресс-метод</v>
          </cell>
        </row>
        <row r="838">
          <cell r="A838">
            <v>60000623</v>
          </cell>
          <cell r="B838" t="str">
            <v>Определение концентрации диоксида углерода экспресс методом в воздухе рабочей зоны</v>
          </cell>
          <cell r="C838" t="str">
            <v>усл. ед.</v>
          </cell>
          <cell r="D838">
            <v>1115</v>
          </cell>
          <cell r="E838">
            <v>1338</v>
          </cell>
          <cell r="F838" t="str">
            <v>экспресс-метод</v>
          </cell>
        </row>
        <row r="839">
          <cell r="A839">
            <v>60000624</v>
          </cell>
          <cell r="B839" t="str">
            <v>Определение концентрации углерода четыреххлористого экспресс методом в воздухе рабочей зоны</v>
          </cell>
          <cell r="C839" t="str">
            <v>усл. ед.</v>
          </cell>
          <cell r="D839">
            <v>1115</v>
          </cell>
          <cell r="E839">
            <v>1338</v>
          </cell>
          <cell r="F839" t="str">
            <v>экспресс-метод</v>
          </cell>
        </row>
        <row r="840">
          <cell r="A840">
            <v>60000625</v>
          </cell>
          <cell r="B840" t="str">
            <v>Определение концентрации уксусной кислоты  (этановой кислоты) экспресс методом в воздухе рабочей зоны</v>
          </cell>
          <cell r="C840" t="str">
            <v>усл. ед.</v>
          </cell>
          <cell r="D840">
            <v>1115</v>
          </cell>
          <cell r="E840">
            <v>1338</v>
          </cell>
          <cell r="F840" t="str">
            <v>экспресс-метод</v>
          </cell>
        </row>
        <row r="841">
          <cell r="A841">
            <v>60000626</v>
          </cell>
          <cell r="B841" t="str">
            <v>Определение концентрации углеводородов нефти экспресс методом в воздухе рабочей зоны</v>
          </cell>
          <cell r="C841" t="str">
            <v>усл. ед.</v>
          </cell>
          <cell r="D841">
            <v>1115</v>
          </cell>
          <cell r="E841">
            <v>1338</v>
          </cell>
          <cell r="F841" t="str">
            <v>экспресс-метод</v>
          </cell>
        </row>
        <row r="842">
          <cell r="A842">
            <v>60000628</v>
          </cell>
          <cell r="B842" t="str">
            <v>Определение концентрации хлора экспресс методом в воздухе рабочей зоны</v>
          </cell>
          <cell r="C842" t="str">
            <v>усл. ед.</v>
          </cell>
          <cell r="D842">
            <v>1115</v>
          </cell>
          <cell r="E842">
            <v>1338</v>
          </cell>
          <cell r="F842" t="str">
            <v>экспресс-метод</v>
          </cell>
        </row>
        <row r="843">
          <cell r="A843">
            <v>60000629</v>
          </cell>
          <cell r="B843" t="str">
            <v>Определение концентрации соляной кислоты (гидрохлорида, хлороводорода) экспресс методом в воздухе рабочей зоны</v>
          </cell>
          <cell r="C843" t="str">
            <v>усл. ед.</v>
          </cell>
          <cell r="D843">
            <v>1115</v>
          </cell>
          <cell r="E843">
            <v>1338</v>
          </cell>
          <cell r="F843" t="str">
            <v>экспресс-метод</v>
          </cell>
        </row>
        <row r="844">
          <cell r="A844">
            <v>60000630</v>
          </cell>
          <cell r="B844" t="str">
            <v>Определение концентрации этанола экспресс методом в воздухе рабочей зоны</v>
          </cell>
          <cell r="C844" t="str">
            <v>усл. ед.</v>
          </cell>
          <cell r="D844">
            <v>1115</v>
          </cell>
          <cell r="E844">
            <v>1338</v>
          </cell>
          <cell r="F844" t="str">
            <v>экспресс-метод</v>
          </cell>
        </row>
        <row r="845">
          <cell r="A845">
            <v>60000631</v>
          </cell>
          <cell r="B845" t="str">
            <v>Определение концентрации диэтилового эфира (этоксиэтана) экспресс методом в воздухе рабочей зоны</v>
          </cell>
          <cell r="C845" t="str">
            <v>усл. ед.</v>
          </cell>
          <cell r="D845">
            <v>1115</v>
          </cell>
          <cell r="E845">
            <v>1338</v>
          </cell>
          <cell r="F845" t="str">
            <v>экспресс-метод</v>
          </cell>
        </row>
        <row r="846">
          <cell r="A846">
            <v>60000632</v>
          </cell>
          <cell r="B846" t="str">
            <v>Определение концентрации хлороформа (трихлорметана) экспресс методом в воздухе рабочей зоны</v>
          </cell>
          <cell r="C846" t="str">
            <v>усл. ед.</v>
          </cell>
          <cell r="D846">
            <v>1115</v>
          </cell>
          <cell r="E846">
            <v>1338</v>
          </cell>
          <cell r="F846" t="str">
            <v>экспресс-метод</v>
          </cell>
        </row>
        <row r="847">
          <cell r="A847">
            <v>60000633</v>
          </cell>
          <cell r="B847" t="str">
            <v>Определение концентрации сернистого ангидрида ( диоксида серы) экспресс методом в воздухе рабочей зоны</v>
          </cell>
          <cell r="C847" t="str">
            <v>усл. ед.</v>
          </cell>
          <cell r="D847">
            <v>1115</v>
          </cell>
          <cell r="E847">
            <v>1338</v>
          </cell>
          <cell r="F847" t="str">
            <v>экспресс-метод</v>
          </cell>
        </row>
        <row r="848">
          <cell r="A848">
            <v>60000634</v>
          </cell>
          <cell r="B848" t="str">
            <v>Определение концентрации винилхлорида (хлорэтена) экспресс методом в воздухе рабочей зоны</v>
          </cell>
          <cell r="C848" t="str">
            <v>усл. ед.</v>
          </cell>
          <cell r="D848">
            <v>1115</v>
          </cell>
          <cell r="E848">
            <v>1338</v>
          </cell>
          <cell r="F848" t="str">
            <v>экспресс-метод</v>
          </cell>
        </row>
        <row r="849">
          <cell r="A849">
            <v>60000635</v>
          </cell>
          <cell r="B849" t="str">
            <v>Определение концентрации керосина экспресс методом в воздухе рабочей зоны</v>
          </cell>
          <cell r="C849" t="str">
            <v>усл. ед.</v>
          </cell>
          <cell r="D849">
            <v>1115</v>
          </cell>
          <cell r="E849">
            <v>1338</v>
          </cell>
          <cell r="F849" t="str">
            <v>экспресс-метод</v>
          </cell>
        </row>
        <row r="850">
          <cell r="A850">
            <v>60000638</v>
          </cell>
          <cell r="B850" t="str">
            <v>Определение концентрации стирола (этенилбензола) экспресс методом в воздухе рабочей зоны</v>
          </cell>
          <cell r="C850" t="str">
            <v>усл. ед.</v>
          </cell>
          <cell r="D850">
            <v>1115</v>
          </cell>
          <cell r="E850">
            <v>1338</v>
          </cell>
          <cell r="F850" t="str">
            <v>экспресс-метод</v>
          </cell>
        </row>
        <row r="851">
          <cell r="A851">
            <v>60000639</v>
          </cell>
          <cell r="B851" t="str">
            <v>Определение концентрации азотной кислоты (диоксида азота) экспресс методом в воздухе рабочей зоны</v>
          </cell>
          <cell r="C851" t="str">
            <v>усл. ед.</v>
          </cell>
          <cell r="D851">
            <v>1115</v>
          </cell>
          <cell r="E851">
            <v>1338</v>
          </cell>
          <cell r="F851" t="str">
            <v>экспресс-метод</v>
          </cell>
        </row>
        <row r="852">
          <cell r="A852">
            <v>60000641</v>
          </cell>
          <cell r="B852" t="str">
            <v>Определение концентрации фтористого водорода (гидрофторид) экспресс методом в воздухе рабочей зоны</v>
          </cell>
          <cell r="C852" t="str">
            <v>усл. ед.</v>
          </cell>
          <cell r="D852">
            <v>1115</v>
          </cell>
          <cell r="E852">
            <v>1338</v>
          </cell>
          <cell r="F852" t="str">
            <v>экспресс-метод</v>
          </cell>
        </row>
        <row r="853">
          <cell r="A853">
            <v>60000643</v>
          </cell>
          <cell r="B853" t="str">
            <v>Определение концентрации трихлорэтилена экспресс методом в воздухе рабочей зоны</v>
          </cell>
          <cell r="C853" t="str">
            <v>усл. ед.</v>
          </cell>
          <cell r="D853">
            <v>1115</v>
          </cell>
          <cell r="E853">
            <v>1338</v>
          </cell>
          <cell r="F853" t="str">
            <v>экспресс-метод</v>
          </cell>
        </row>
        <row r="854">
          <cell r="A854">
            <v>60000644</v>
          </cell>
          <cell r="B854" t="str">
            <v>Определение концентрации сероводорода (дигидросульфит) экспресс методом в воздухе рабочей зоны</v>
          </cell>
          <cell r="C854" t="str">
            <v>усл. ед.</v>
          </cell>
          <cell r="D854">
            <v>1115</v>
          </cell>
          <cell r="E854">
            <v>1338</v>
          </cell>
          <cell r="F854" t="str">
            <v>экспресс-метод</v>
          </cell>
        </row>
        <row r="855">
          <cell r="A855">
            <v>60001320</v>
          </cell>
          <cell r="B855" t="str">
            <v>Определение концентрации фенола (гидроксибензола) экспресс методом в воздухе рабочей зоны</v>
          </cell>
          <cell r="C855" t="str">
            <v>усл. ед.</v>
          </cell>
          <cell r="D855">
            <v>1115</v>
          </cell>
          <cell r="E855">
            <v>1338</v>
          </cell>
          <cell r="F855" t="str">
            <v>экспресс-метод</v>
          </cell>
        </row>
        <row r="856">
          <cell r="A856">
            <v>60000627</v>
          </cell>
          <cell r="B856" t="str">
            <v>Определение концентрации формальдегида экспресс методом в воздухе рабочей зоны</v>
          </cell>
          <cell r="C856" t="str">
            <v>усл. ед.</v>
          </cell>
          <cell r="D856">
            <v>1115</v>
          </cell>
          <cell r="E856">
            <v>1338</v>
          </cell>
          <cell r="F856" t="str">
            <v>экспресс-метод</v>
          </cell>
        </row>
        <row r="857">
          <cell r="A857">
            <v>60000103</v>
          </cell>
          <cell r="B857" t="str">
            <v>Определение концентрации этилацетата экспресс методом в воздухе рабочей зоны</v>
          </cell>
          <cell r="C857" t="str">
            <v>усл. ед.</v>
          </cell>
          <cell r="D857">
            <v>1115</v>
          </cell>
          <cell r="E857">
            <v>1338</v>
          </cell>
          <cell r="F857" t="str">
            <v>экспресс-метод</v>
          </cell>
        </row>
        <row r="858">
          <cell r="A858">
            <v>60000104</v>
          </cell>
          <cell r="B858" t="str">
            <v>Определение концентрации бутил ацетата экспресс методом в воздухе рабочей зоны</v>
          </cell>
          <cell r="C858" t="str">
            <v>усл. ед.</v>
          </cell>
          <cell r="D858">
            <v>1115</v>
          </cell>
          <cell r="E858">
            <v>1338</v>
          </cell>
          <cell r="F858" t="str">
            <v>экспресс-метод</v>
          </cell>
        </row>
        <row r="859">
          <cell r="A859" t="str">
            <v>13. Химическое исследование воздуха рабочей зоны</v>
          </cell>
          <cell r="B859"/>
          <cell r="C859"/>
          <cell r="D859"/>
          <cell r="E859"/>
          <cell r="F859"/>
        </row>
        <row r="860">
          <cell r="A860">
            <v>60000547</v>
          </cell>
          <cell r="B860" t="str">
            <v>Определение концентрации азота диоксида (азотная кислота) в воздухе рабочей зоны</v>
          </cell>
          <cell r="C860" t="str">
            <v>усл. ед.</v>
          </cell>
          <cell r="D860">
            <v>430</v>
          </cell>
          <cell r="E860">
            <v>516</v>
          </cell>
          <cell r="F860" t="str">
            <v>фотометрический</v>
          </cell>
        </row>
        <row r="861">
          <cell r="A861">
            <v>60000548</v>
          </cell>
          <cell r="B861" t="str">
            <v>Определение концентрации железа (дижелезо триоксид) оксида в воздухе рабочей зоны</v>
          </cell>
          <cell r="C861" t="str">
            <v>усл. ед.</v>
          </cell>
          <cell r="D861">
            <v>682.5</v>
          </cell>
          <cell r="E861">
            <v>819</v>
          </cell>
          <cell r="F861" t="str">
            <v>фотометрический</v>
          </cell>
        </row>
        <row r="862">
          <cell r="A862">
            <v>60000549</v>
          </cell>
          <cell r="B862" t="str">
            <v>Определение концентрации хлористого водорода  (гидрохлорид, соляная кислота) в воздухе рабочей зоны</v>
          </cell>
          <cell r="C862" t="str">
            <v>усл. ед.</v>
          </cell>
          <cell r="D862">
            <v>510</v>
          </cell>
          <cell r="E862">
            <v>612</v>
          </cell>
          <cell r="F862" t="str">
            <v>фотометрический</v>
          </cell>
        </row>
        <row r="863">
          <cell r="A863">
            <v>60000550</v>
          </cell>
          <cell r="B863" t="str">
            <v>Определение концентрации серной кислоты в воздухе рабочей зоны</v>
          </cell>
          <cell r="C863" t="str">
            <v>усл. ед.</v>
          </cell>
          <cell r="D863">
            <v>395</v>
          </cell>
          <cell r="E863">
            <v>474</v>
          </cell>
          <cell r="F863" t="str">
            <v>фотометрический</v>
          </cell>
        </row>
        <row r="864">
          <cell r="A864">
            <v>60000551</v>
          </cell>
          <cell r="B864" t="str">
            <v>Определение концентрации уксусной кислоты (этановой кислоты) в воздухе рабочей зоны</v>
          </cell>
          <cell r="C864" t="str">
            <v>усл. ед.</v>
          </cell>
          <cell r="D864">
            <v>190</v>
          </cell>
          <cell r="E864">
            <v>228</v>
          </cell>
          <cell r="F864" t="str">
            <v>фотометрический</v>
          </cell>
        </row>
        <row r="865">
          <cell r="A865">
            <v>60000552</v>
          </cell>
          <cell r="B865" t="str">
            <v>Определение концентрации кремния в воздухе рабочей зоны</v>
          </cell>
          <cell r="C865" t="str">
            <v>усл. ед.</v>
          </cell>
          <cell r="D865">
            <v>1040</v>
          </cell>
          <cell r="E865">
            <v>1248</v>
          </cell>
          <cell r="F865" t="str">
            <v>фотометрический</v>
          </cell>
        </row>
        <row r="866">
          <cell r="A866">
            <v>60000553</v>
          </cell>
          <cell r="B866" t="str">
            <v>Определение концентрации марганца в воздухе рабочей зоны</v>
          </cell>
          <cell r="C866" t="str">
            <v>усл. ед.</v>
          </cell>
          <cell r="D866">
            <v>682.5</v>
          </cell>
          <cell r="E866">
            <v>819</v>
          </cell>
          <cell r="F866" t="str">
            <v>фотометрический</v>
          </cell>
        </row>
        <row r="867">
          <cell r="A867">
            <v>60000554</v>
          </cell>
          <cell r="B867" t="str">
            <v>Определение концентрации масла минерального в воздухе рабочей зоны</v>
          </cell>
          <cell r="C867" t="str">
            <v>усл. ед.</v>
          </cell>
          <cell r="D867">
            <v>270</v>
          </cell>
          <cell r="E867">
            <v>324</v>
          </cell>
          <cell r="F867" t="str">
            <v>гравиметрический</v>
          </cell>
        </row>
        <row r="868">
          <cell r="A868">
            <v>60000555</v>
          </cell>
          <cell r="B868" t="str">
            <v>Определение концентрации меди атомно-абсорбционным методом в воздухе рабочей зоны</v>
          </cell>
          <cell r="C868" t="str">
            <v>усл. ед.</v>
          </cell>
          <cell r="D868">
            <v>465</v>
          </cell>
          <cell r="E868">
            <v>558</v>
          </cell>
          <cell r="F868" t="str">
            <v>атомно-абсорбционный</v>
          </cell>
        </row>
        <row r="869">
          <cell r="A869">
            <v>60000557</v>
          </cell>
          <cell r="B869" t="str">
            <v>Определение концентрации пыли (массовой концентрации дисперсной фазы аэрозолей) в воздухе рабочей зоны</v>
          </cell>
          <cell r="C869" t="str">
            <v>усл. ед.</v>
          </cell>
          <cell r="D869">
            <v>270</v>
          </cell>
          <cell r="E869">
            <v>324</v>
          </cell>
          <cell r="F869" t="str">
            <v>гравиметрический</v>
          </cell>
        </row>
        <row r="870">
          <cell r="A870">
            <v>60000558</v>
          </cell>
          <cell r="B870" t="str">
            <v>Определение концентрации свинца (свинец и его неорганические соединения (по свинцу)) в воздухе рабочей зоны</v>
          </cell>
          <cell r="C870" t="str">
            <v>усл. ед.</v>
          </cell>
          <cell r="D870">
            <v>690</v>
          </cell>
          <cell r="E870">
            <v>828</v>
          </cell>
          <cell r="F870" t="str">
            <v>фотометрический</v>
          </cell>
        </row>
        <row r="871">
          <cell r="A871">
            <v>60000559</v>
          </cell>
          <cell r="B871" t="str">
            <v>Определение концентрации фенола (гидроксибензола) в воздухе рабочей зоны</v>
          </cell>
          <cell r="C871" t="str">
            <v>усл. ед.</v>
          </cell>
          <cell r="D871">
            <v>712.5</v>
          </cell>
          <cell r="E871">
            <v>855</v>
          </cell>
          <cell r="F871" t="str">
            <v>фотометрический</v>
          </cell>
        </row>
        <row r="872">
          <cell r="A872">
            <v>60000560</v>
          </cell>
          <cell r="B872" t="str">
            <v>Определение концентрации формальдегида в воздухе рабочей зоны</v>
          </cell>
          <cell r="C872" t="str">
            <v>усл. ед.</v>
          </cell>
          <cell r="D872">
            <v>712.5</v>
          </cell>
          <cell r="E872">
            <v>855</v>
          </cell>
          <cell r="F872" t="str">
            <v>фотометрический</v>
          </cell>
        </row>
        <row r="873">
          <cell r="A873">
            <v>60000561</v>
          </cell>
          <cell r="B873" t="str">
            <v>Определение концентрации щелочи (щелочи едкие (в пересчете на гидроксид натрия)) в воздухе рабочей зоны</v>
          </cell>
          <cell r="C873" t="str">
            <v>усл. ед.</v>
          </cell>
          <cell r="D873">
            <v>452.5</v>
          </cell>
          <cell r="E873">
            <v>543</v>
          </cell>
          <cell r="F873" t="str">
            <v>фотометрический</v>
          </cell>
        </row>
        <row r="874">
          <cell r="A874">
            <v>60000562</v>
          </cell>
          <cell r="B874" t="str">
            <v>Определение концентрации фосфорного ангидрида в воздухе рабочей зоны</v>
          </cell>
          <cell r="C874" t="str">
            <v>усл. ед.</v>
          </cell>
          <cell r="D874">
            <v>412.5</v>
          </cell>
          <cell r="E874">
            <v>495</v>
          </cell>
          <cell r="F874" t="str">
            <v>фотометрический</v>
          </cell>
        </row>
        <row r="875">
          <cell r="A875">
            <v>60000565</v>
          </cell>
          <cell r="B875" t="str">
            <v>Определение концентрации ртути в воздухе рабочей зоны</v>
          </cell>
          <cell r="C875" t="str">
            <v>усл. ед.</v>
          </cell>
          <cell r="D875">
            <v>585</v>
          </cell>
          <cell r="E875">
            <v>702</v>
          </cell>
          <cell r="F875" t="str">
            <v>атомно-абсорбционный</v>
          </cell>
        </row>
        <row r="876">
          <cell r="A876">
            <v>60000566</v>
          </cell>
          <cell r="B876" t="str">
            <v>Определение концентрации аминосоединений (ароматические) (аминобензол) в воздухе рабочей зоны</v>
          </cell>
          <cell r="C876" t="str">
            <v>усл. ед.</v>
          </cell>
          <cell r="D876">
            <v>385</v>
          </cell>
          <cell r="E876">
            <v>462</v>
          </cell>
          <cell r="F876" t="str">
            <v>газохроматографический</v>
          </cell>
        </row>
        <row r="877">
          <cell r="A877">
            <v>60000567</v>
          </cell>
          <cell r="B877" t="str">
            <v>Определение концентрации свинца в смывах</v>
          </cell>
          <cell r="C877" t="str">
            <v>усл. ед.</v>
          </cell>
          <cell r="D877">
            <v>562.5</v>
          </cell>
          <cell r="E877">
            <v>675</v>
          </cell>
          <cell r="F877" t="str">
            <v>фотометрический</v>
          </cell>
        </row>
        <row r="878">
          <cell r="A878">
            <v>60000569</v>
          </cell>
          <cell r="B878" t="str">
            <v>Определение концентрации хрома, хромового ангидрида (хрома (VI) триоксид, оксида хрома (VI)) в воздухе рабочей зоны</v>
          </cell>
          <cell r="C878" t="str">
            <v>усл. ед.</v>
          </cell>
          <cell r="D878">
            <v>585</v>
          </cell>
          <cell r="E878">
            <v>702</v>
          </cell>
          <cell r="F878" t="str">
            <v>фотометрический</v>
          </cell>
        </row>
        <row r="879">
          <cell r="A879">
            <v>60000572</v>
          </cell>
          <cell r="B879" t="str">
            <v>Определение концентрации мышьяковистого ангидрида (мышьяк неорганические соединения (по мышьяку)) в воздухе рабочей зоны</v>
          </cell>
          <cell r="C879" t="str">
            <v>усл. ед.</v>
          </cell>
          <cell r="D879">
            <v>545</v>
          </cell>
          <cell r="E879">
            <v>654</v>
          </cell>
          <cell r="F879" t="str">
            <v>фотометрический</v>
          </cell>
        </row>
        <row r="880">
          <cell r="A880">
            <v>60000573</v>
          </cell>
          <cell r="B880" t="str">
            <v>Определение концентрации канифоли в воздухе рабочей зоны</v>
          </cell>
          <cell r="C880" t="str">
            <v>усл. ед.</v>
          </cell>
          <cell r="D880">
            <v>1247.5</v>
          </cell>
          <cell r="E880">
            <v>1497</v>
          </cell>
          <cell r="F880" t="str">
            <v>фотометрический</v>
          </cell>
        </row>
        <row r="881">
          <cell r="A881">
            <v>60000584</v>
          </cell>
          <cell r="B881" t="str">
            <v>Определение концентрации спиртов (С1по С8) газохроматографическим методом в воздухе рабочей зоны</v>
          </cell>
          <cell r="C881" t="str">
            <v>усл. ед.</v>
          </cell>
          <cell r="D881">
            <v>625</v>
          </cell>
          <cell r="E881">
            <v>750</v>
          </cell>
          <cell r="F881" t="str">
            <v>газохроматографический</v>
          </cell>
        </row>
        <row r="882">
          <cell r="A882">
            <v>60000589</v>
          </cell>
          <cell r="B882" t="str">
            <v>Определение концентрации этилацетата, бутилацетата газохроматографическим методом  в воздухе рабочей зоны</v>
          </cell>
          <cell r="C882" t="str">
            <v>усл. ед.</v>
          </cell>
          <cell r="D882">
            <v>477.5</v>
          </cell>
          <cell r="E882">
            <v>573</v>
          </cell>
          <cell r="F882" t="str">
            <v>газохроматографический</v>
          </cell>
        </row>
        <row r="883">
          <cell r="A883">
            <v>60000591</v>
          </cell>
          <cell r="B883" t="str">
            <v>Определение концентрации аммиака  в воздухе рабочей зоны</v>
          </cell>
          <cell r="C883" t="str">
            <v>усл. ед.</v>
          </cell>
          <cell r="D883">
            <v>527.5</v>
          </cell>
          <cell r="E883">
            <v>633</v>
          </cell>
          <cell r="F883" t="str">
            <v>фотометрический</v>
          </cell>
        </row>
        <row r="884">
          <cell r="A884">
            <v>60000592</v>
          </cell>
          <cell r="B884" t="str">
            <v>Определение концентрации водорода фтористого  в воздухе рабочей зоны</v>
          </cell>
          <cell r="C884" t="str">
            <v>усл. ед.</v>
          </cell>
          <cell r="D884">
            <v>592.5</v>
          </cell>
          <cell r="E884">
            <v>711</v>
          </cell>
          <cell r="F884" t="str">
            <v>фотометрический</v>
          </cell>
        </row>
        <row r="885">
          <cell r="A885">
            <v>60000593</v>
          </cell>
          <cell r="B885" t="str">
            <v>Определение концентрации алюминия   в воздухе рабочей зоны</v>
          </cell>
          <cell r="C885" t="str">
            <v>усл. ед.</v>
          </cell>
          <cell r="D885">
            <v>545</v>
          </cell>
          <cell r="E885">
            <v>654</v>
          </cell>
          <cell r="F885" t="str">
            <v>фотометрический</v>
          </cell>
        </row>
        <row r="886">
          <cell r="A886">
            <v>60000596</v>
          </cell>
          <cell r="B886" t="str">
            <v>Определение концентрации цинка атомно-абсорбционным методом в воздухе рабочей зоны</v>
          </cell>
          <cell r="C886" t="str">
            <v>усл. ед.</v>
          </cell>
          <cell r="D886">
            <v>460</v>
          </cell>
          <cell r="E886">
            <v>552</v>
          </cell>
          <cell r="F886" t="str">
            <v>атомно-абсорбционный</v>
          </cell>
        </row>
        <row r="887">
          <cell r="A887">
            <v>60000200</v>
          </cell>
          <cell r="B887" t="str">
            <v>Химическое исследование воздуха рабочей зоны экспресс-методом</v>
          </cell>
          <cell r="C887" t="str">
            <v>усл. ед.</v>
          </cell>
          <cell r="D887">
            <v>1027.5</v>
          </cell>
          <cell r="E887">
            <v>1233</v>
          </cell>
          <cell r="F887" t="str">
            <v>экспресс-метод</v>
          </cell>
        </row>
        <row r="888">
          <cell r="A888">
            <v>60000039</v>
          </cell>
          <cell r="B888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v>
          </cell>
          <cell r="C888" t="str">
            <v>усл. ед.</v>
          </cell>
          <cell r="D888">
            <v>1432.5</v>
          </cell>
          <cell r="E888">
            <v>1719</v>
          </cell>
          <cell r="F888" t="str">
            <v>экспресс-метод (газоанализатор)</v>
          </cell>
        </row>
        <row r="889">
          <cell r="A889">
            <v>60000564</v>
          </cell>
          <cell r="B889" t="str">
            <v>Определение концентрации скипидара в воздухе рабочей зоны</v>
          </cell>
          <cell r="C889" t="str">
            <v>усл. ед.</v>
          </cell>
          <cell r="D889">
            <v>620</v>
          </cell>
          <cell r="E889">
            <v>744</v>
          </cell>
          <cell r="F889" t="str">
            <v>фотометрический</v>
          </cell>
        </row>
        <row r="890">
          <cell r="A890">
            <v>60001301</v>
          </cell>
          <cell r="B890" t="str">
            <v>Выполнение работ по аттестации промышленной лаборатории с выходом на объект</v>
          </cell>
          <cell r="C890" t="str">
            <v>усл. ед.</v>
          </cell>
          <cell r="D890">
            <v>18565</v>
          </cell>
          <cell r="E890">
            <v>22278</v>
          </cell>
          <cell r="F890" t="str">
            <v>-</v>
          </cell>
        </row>
        <row r="891">
          <cell r="A891">
            <v>60001302</v>
          </cell>
          <cell r="B891" t="str">
            <v>Выполнение работ по аттестации промышленной лаборатории без выхода на объект</v>
          </cell>
          <cell r="C891" t="str">
            <v>усл. ед.</v>
          </cell>
          <cell r="D891">
            <v>10367.5</v>
          </cell>
          <cell r="E891">
            <v>12441</v>
          </cell>
          <cell r="F891" t="str">
            <v>-</v>
          </cell>
        </row>
        <row r="892">
          <cell r="A892">
            <v>60000726</v>
          </cell>
          <cell r="B892" t="str">
            <v>Определение концентрации бенз(а)пирена в воздухе рабочей зоны методом высокоэффективной жидкостной хроматографии</v>
          </cell>
          <cell r="C892" t="str">
            <v>усл. ед.</v>
          </cell>
          <cell r="D892">
            <v>2410</v>
          </cell>
          <cell r="E892">
            <v>2892</v>
          </cell>
          <cell r="F892" t="str">
            <v>высокоэффективная жидкостная хроматография</v>
          </cell>
        </row>
        <row r="893">
          <cell r="A893">
            <v>60000571</v>
          </cell>
          <cell r="B893" t="str">
            <v>Определение эпихлоргидрина в воздухе рабочей зоны</v>
          </cell>
          <cell r="C893" t="str">
            <v>усл. ед.</v>
          </cell>
          <cell r="D893">
            <v>1280</v>
          </cell>
          <cell r="E893">
            <v>1536</v>
          </cell>
          <cell r="F893" t="str">
            <v>фотометрический</v>
          </cell>
        </row>
        <row r="894">
          <cell r="A894" t="str">
            <v>14. Исследование объектов окружающей среды на токсичность</v>
          </cell>
          <cell r="B894"/>
          <cell r="C894"/>
          <cell r="D894"/>
          <cell r="E894"/>
          <cell r="F894"/>
        </row>
        <row r="895">
          <cell r="A895">
            <v>60000722</v>
          </cell>
          <cell r="B895" t="str">
            <v>Определение индекса токсичности воды пить-евой, воды природной, воды сточной</v>
          </cell>
          <cell r="C895" t="str">
            <v>усл. ед.</v>
          </cell>
          <cell r="D895">
            <v>1885</v>
          </cell>
          <cell r="E895">
            <v>2262</v>
          </cell>
          <cell r="F895" t="str">
            <v>токсикологический</v>
          </cell>
        </row>
        <row r="896">
          <cell r="A896">
            <v>60000723</v>
          </cell>
          <cell r="B896" t="str">
            <v>Определение индекса токсичности осадков сточных вод, почвы, почвогрунтов</v>
          </cell>
          <cell r="C896" t="str">
            <v>усл. ед.</v>
          </cell>
          <cell r="D896">
            <v>2825</v>
          </cell>
          <cell r="E896">
            <v>3390</v>
          </cell>
          <cell r="F896" t="str">
            <v>токсикологический</v>
          </cell>
        </row>
        <row r="897">
          <cell r="A897" t="str">
            <v>Радиологическая лаборатория</v>
          </cell>
          <cell r="B897"/>
          <cell r="C897"/>
          <cell r="D897"/>
          <cell r="E897"/>
          <cell r="F897"/>
        </row>
        <row r="898">
          <cell r="A898" t="str">
            <v>Спектрометрический метод</v>
          </cell>
          <cell r="B898"/>
          <cell r="C898"/>
          <cell r="D898"/>
          <cell r="E898"/>
          <cell r="F898"/>
        </row>
        <row r="899">
          <cell r="A899">
            <v>70000741</v>
          </cell>
          <cell r="B899" t="str">
            <v>Спектрометрическое исследование лесоматериалов</v>
          </cell>
          <cell r="C899" t="str">
            <v>усл. ед.</v>
          </cell>
          <cell r="D899">
            <v>1420</v>
          </cell>
          <cell r="E899">
            <v>1704</v>
          </cell>
          <cell r="F899" t="str">
            <v>спектрометрический</v>
          </cell>
        </row>
        <row r="900">
          <cell r="A900">
            <v>70000742</v>
          </cell>
          <cell r="B900" t="str">
            <v>Спектрометрическое исследование пищевых продуктов</v>
          </cell>
          <cell r="C900" t="str">
            <v>усл. ед.</v>
          </cell>
          <cell r="D900">
            <v>1822.5</v>
          </cell>
          <cell r="E900">
            <v>2187</v>
          </cell>
          <cell r="F900" t="str">
            <v>спектрометрический</v>
          </cell>
        </row>
        <row r="901">
          <cell r="A901">
            <v>70000743</v>
          </cell>
          <cell r="B901" t="str">
            <v>Спектрометрическое исследование воды поверхностных водоемов (цезий - 137, стронций - 90)</v>
          </cell>
          <cell r="C901" t="str">
            <v>усл. ед.</v>
          </cell>
          <cell r="D901">
            <v>1817.5</v>
          </cell>
          <cell r="E901">
            <v>2181</v>
          </cell>
          <cell r="F901" t="str">
            <v>спектрометрический</v>
          </cell>
        </row>
        <row r="902">
          <cell r="A902">
            <v>70000744</v>
          </cell>
          <cell r="B902" t="str">
            <v>Спектрометрическое исследование стройматериалов, шлаков, песка песочниц детских организаций</v>
          </cell>
          <cell r="C902" t="str">
            <v>усл. ед.</v>
          </cell>
          <cell r="D902">
            <v>2632.5</v>
          </cell>
          <cell r="E902">
            <v>3159</v>
          </cell>
          <cell r="F902" t="str">
            <v>спектрометрический</v>
          </cell>
        </row>
        <row r="903">
          <cell r="A903">
            <v>70000745</v>
          </cell>
          <cell r="B903" t="str">
            <v>Спектрометрическое исследование почвы</v>
          </cell>
          <cell r="C903" t="str">
            <v>усл. ед.</v>
          </cell>
          <cell r="D903">
            <v>1075</v>
          </cell>
          <cell r="E903">
            <v>1290</v>
          </cell>
          <cell r="F903" t="str">
            <v>спектрометрический</v>
          </cell>
        </row>
        <row r="904">
          <cell r="A904">
            <v>70000775</v>
          </cell>
          <cell r="B904" t="str">
            <v>Спектрометрическое исследование минерального сырья</v>
          </cell>
          <cell r="C904" t="str">
            <v>усл. ед.</v>
          </cell>
          <cell r="D904">
            <v>4627.5</v>
          </cell>
          <cell r="E904">
            <v>5553</v>
          </cell>
          <cell r="F904" t="str">
            <v>спектрометрический</v>
          </cell>
        </row>
        <row r="905">
          <cell r="A905">
            <v>70000786</v>
          </cell>
          <cell r="B905" t="str">
            <v>Спектрометрическое исследование древесного угля на цезий - 137 и стронций - 90</v>
          </cell>
          <cell r="C905" t="str">
            <v>усл. ед.</v>
          </cell>
          <cell r="D905">
            <v>1717.5</v>
          </cell>
          <cell r="E905">
            <v>2061</v>
          </cell>
          <cell r="F905" t="str">
            <v>спектрометрический</v>
          </cell>
        </row>
        <row r="906">
          <cell r="A906">
            <v>70000787</v>
          </cell>
          <cell r="B906" t="str">
            <v>Спектрометрическое исследование мебельной продукции</v>
          </cell>
          <cell r="C906" t="str">
            <v>усл. ед.</v>
          </cell>
          <cell r="D906">
            <v>3265</v>
          </cell>
          <cell r="E906">
            <v>3918</v>
          </cell>
          <cell r="F906" t="str">
            <v>спектрометрический</v>
          </cell>
        </row>
        <row r="907">
          <cell r="A907">
            <v>70000761</v>
          </cell>
          <cell r="B907" t="str">
            <v>Измерение активности радона в пробе воды.</v>
          </cell>
          <cell r="C907" t="str">
            <v>усл. ед.</v>
          </cell>
          <cell r="D907">
            <v>1930</v>
          </cell>
          <cell r="E907">
            <v>2316</v>
          </cell>
          <cell r="F907" t="str">
            <v>спектрометрический</v>
          </cell>
        </row>
        <row r="908">
          <cell r="A908" t="str">
            <v>Дозиметрический метод</v>
          </cell>
          <cell r="B908"/>
          <cell r="C908"/>
          <cell r="D908"/>
          <cell r="E908"/>
          <cell r="F908"/>
        </row>
        <row r="909">
          <cell r="A909">
            <v>70000750</v>
          </cell>
          <cell r="B909" t="str">
            <v>Измерение МАЭД гамма-излучения на местности, в здании (не менее 5 исследований)</v>
          </cell>
          <cell r="C909" t="str">
            <v>усл. ед.</v>
          </cell>
          <cell r="D909">
            <v>107.5</v>
          </cell>
          <cell r="E909">
            <v>129</v>
          </cell>
          <cell r="F909" t="str">
            <v>дозиметрический</v>
          </cell>
        </row>
        <row r="910">
          <cell r="A910">
            <v>70000751</v>
          </cell>
          <cell r="B910" t="str">
            <v>Измерение МАЭД гамма-и рентгеновского - излучения на радиологическом объекте (не менее 5 исследований)</v>
          </cell>
          <cell r="C910" t="str">
            <v>усл. ед.</v>
          </cell>
          <cell r="D910">
            <v>205</v>
          </cell>
          <cell r="E910">
            <v>246</v>
          </cell>
          <cell r="F910" t="str">
            <v>дозиметрический</v>
          </cell>
        </row>
        <row r="911">
          <cell r="A911">
            <v>70000752</v>
          </cell>
          <cell r="B911" t="str">
            <v>Измерение плотности потока альфа-,бета-частиц, МД нейтронного излучения</v>
          </cell>
          <cell r="C911" t="str">
            <v>усл. ед.</v>
          </cell>
          <cell r="D911">
            <v>230</v>
          </cell>
          <cell r="E911">
            <v>276</v>
          </cell>
          <cell r="F911" t="str">
            <v>дозиметрический</v>
          </cell>
        </row>
        <row r="912">
          <cell r="A912">
            <v>70000041</v>
          </cell>
          <cell r="B912" t="str">
            <v>Радиационный контроль партии черного металлолома массой до 25 тонн, загруженного в транспортное средство</v>
          </cell>
          <cell r="C912" t="str">
            <v>усл. ед.</v>
          </cell>
          <cell r="D912">
            <v>1465</v>
          </cell>
          <cell r="E912">
            <v>1758</v>
          </cell>
          <cell r="F912" t="str">
            <v>дозиметрический</v>
          </cell>
        </row>
        <row r="913">
          <cell r="A913">
            <v>70000042</v>
          </cell>
          <cell r="B913" t="str">
            <v>Радиационный контроль партии черного металлолома массой от 25 тонн, загруженное в транспотрное средство</v>
          </cell>
          <cell r="C913" t="str">
            <v>усл. ед.</v>
          </cell>
          <cell r="D913">
            <v>1517.5</v>
          </cell>
          <cell r="E913">
            <v>1821</v>
          </cell>
          <cell r="F913" t="str">
            <v>дозиметрический</v>
          </cell>
        </row>
        <row r="914">
          <cell r="A914">
            <v>70000043</v>
          </cell>
          <cell r="B914" t="str">
            <v>Радиационный контроль партии цветного металлолома массой до 25 тонн, загруженного в транспортное средство</v>
          </cell>
          <cell r="C914" t="str">
            <v>усл. ед.</v>
          </cell>
          <cell r="D914">
            <v>2102.5</v>
          </cell>
          <cell r="E914">
            <v>2523</v>
          </cell>
          <cell r="F914" t="str">
            <v>дозиметрический</v>
          </cell>
        </row>
        <row r="915">
          <cell r="A915">
            <v>70000044</v>
          </cell>
          <cell r="B915" t="str">
            <v>Радиационный контроль партии цветного металлолома массой от 25 тонн, загруженного в транспортное средство</v>
          </cell>
          <cell r="C915" t="str">
            <v>усл. ед.</v>
          </cell>
          <cell r="D915">
            <v>3800</v>
          </cell>
          <cell r="E915">
            <v>4560</v>
          </cell>
          <cell r="F915" t="str">
            <v>дозиметрический</v>
          </cell>
        </row>
        <row r="916">
          <cell r="A916">
            <v>70000045</v>
          </cell>
          <cell r="B916" t="str">
            <v>Радиационный контроль черного металла в штабелях для партий до 25 тонн</v>
          </cell>
          <cell r="C916" t="str">
            <v>усл. ед.</v>
          </cell>
          <cell r="D916">
            <v>1465</v>
          </cell>
          <cell r="E916">
            <v>1758</v>
          </cell>
          <cell r="F916" t="str">
            <v>дозиметрический</v>
          </cell>
        </row>
        <row r="917">
          <cell r="A917">
            <v>70000046</v>
          </cell>
          <cell r="B917" t="str">
            <v>Радиационный контроль цветного металла в штабелях для партий до 25 тонн</v>
          </cell>
          <cell r="C917" t="str">
            <v>усл. ед.</v>
          </cell>
          <cell r="D917">
            <v>2102.5</v>
          </cell>
          <cell r="E917">
            <v>2523</v>
          </cell>
          <cell r="F917" t="str">
            <v>дозиметрический</v>
          </cell>
        </row>
        <row r="918">
          <cell r="A918">
            <v>70000047</v>
          </cell>
          <cell r="B918" t="str">
            <v>Радиационный контроль черного металла в штабелях для партий от 25 тонн</v>
          </cell>
          <cell r="C918" t="str">
            <v>усл. ед.</v>
          </cell>
          <cell r="D918">
            <v>1517.5</v>
          </cell>
          <cell r="E918">
            <v>1821</v>
          </cell>
          <cell r="F918" t="str">
            <v>дозиметрический</v>
          </cell>
        </row>
        <row r="919">
          <cell r="A919">
            <v>70000048</v>
          </cell>
          <cell r="B919" t="str">
            <v>Радиационный контроль цветного металла в штабелях для партий от 25 тонн</v>
          </cell>
          <cell r="C919" t="str">
            <v>усл. ед.</v>
          </cell>
          <cell r="D919">
            <v>3800</v>
          </cell>
          <cell r="E919">
            <v>4560</v>
          </cell>
          <cell r="F919" t="str">
            <v>дозиметрический</v>
          </cell>
        </row>
        <row r="920">
          <cell r="A920">
            <v>70000103</v>
          </cell>
          <cell r="B920" t="str">
            <v>Передвижной (палатный) рентгеновский аппарат. Дозиметрический контроль рабочих мест</v>
          </cell>
          <cell r="C920" t="str">
            <v>усл. ед.</v>
          </cell>
          <cell r="D920">
            <v>1437.5</v>
          </cell>
          <cell r="E920">
            <v>1725</v>
          </cell>
          <cell r="F920" t="str">
            <v>дозиметрический</v>
          </cell>
        </row>
        <row r="921">
          <cell r="A921">
            <v>70000104</v>
          </cell>
          <cell r="B921" t="str">
            <v>Маммограф, дентальный аппарат. Дозиметрический контроль рабочих мест, смежных помещений, территорий</v>
          </cell>
          <cell r="C921" t="str">
            <v>усл. ед.</v>
          </cell>
          <cell r="D921">
            <v>6180</v>
          </cell>
          <cell r="E921">
            <v>7416</v>
          </cell>
          <cell r="F921" t="str">
            <v>дозиметрический</v>
          </cell>
        </row>
        <row r="922">
          <cell r="A922">
            <v>70000105</v>
          </cell>
          <cell r="B922" t="str">
            <v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v>
          </cell>
          <cell r="C922" t="str">
            <v>усл. ед.</v>
          </cell>
          <cell r="D922">
            <v>6990</v>
          </cell>
          <cell r="E922">
            <v>8388</v>
          </cell>
          <cell r="F922" t="str">
            <v>дозиметрический</v>
          </cell>
        </row>
        <row r="923">
          <cell r="A923">
            <v>70000106</v>
          </cell>
          <cell r="B923" t="str">
            <v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v>
          </cell>
          <cell r="C923" t="str">
            <v>усл. ед.</v>
          </cell>
          <cell r="D923">
            <v>14805</v>
          </cell>
          <cell r="E923">
            <v>17766</v>
          </cell>
          <cell r="F923" t="str">
            <v>дозиметрический</v>
          </cell>
        </row>
        <row r="924">
          <cell r="A924">
            <v>70000107</v>
          </cell>
          <cell r="B924" t="str">
            <v>КТ, ангиограф (с-дуга), остеоденситометр. Дозиметрический контроль рабочих мест, смежных помещений, территорий</v>
          </cell>
          <cell r="C924" t="str">
            <v>усл. ед.</v>
          </cell>
          <cell r="D924">
            <v>7475</v>
          </cell>
          <cell r="E924">
            <v>8970</v>
          </cell>
          <cell r="F924" t="str">
            <v>дозиметрический</v>
          </cell>
        </row>
        <row r="925">
          <cell r="A925">
            <v>70000108</v>
          </cell>
          <cell r="B925" t="str">
            <v>Гамма - терапевтический аппарат, ускоритель.. Дозиметрический контроль рабочих мест, смежных помещений, территорий</v>
          </cell>
          <cell r="C925" t="str">
            <v>усл. ед.</v>
          </cell>
          <cell r="D925">
            <v>14862.5</v>
          </cell>
          <cell r="E925">
            <v>17835</v>
          </cell>
          <cell r="F925" t="str">
            <v>дозиметрический</v>
          </cell>
        </row>
        <row r="926">
          <cell r="A926">
            <v>70000109</v>
          </cell>
          <cell r="B926" t="str">
            <v>Лучевые досмотровые установки (РУДБТ, ИДК, НЛДУ)</v>
          </cell>
          <cell r="C926" t="str">
            <v>усл. ед.</v>
          </cell>
          <cell r="D926">
            <v>14375</v>
          </cell>
          <cell r="E926">
            <v>17250</v>
          </cell>
          <cell r="F926" t="str">
            <v>дозиметрический</v>
          </cell>
        </row>
        <row r="927">
          <cell r="A927" t="str">
            <v>Термолюминесцентный метод</v>
          </cell>
          <cell r="B927"/>
          <cell r="C927"/>
          <cell r="D927"/>
          <cell r="E927"/>
          <cell r="F927"/>
        </row>
        <row r="928">
          <cell r="A928">
            <v>70000749</v>
          </cell>
          <cell r="B928" t="str">
            <v>Годовое обслуживание ИДК (1 дозиметр)</v>
          </cell>
          <cell r="C928" t="str">
            <v>усл. ед.</v>
          </cell>
          <cell r="D928">
            <v>2250</v>
          </cell>
          <cell r="E928">
            <v>2700</v>
          </cell>
          <cell r="F928" t="str">
            <v>термолюминесцентный</v>
          </cell>
        </row>
        <row r="929">
          <cell r="A929">
            <v>70000777</v>
          </cell>
          <cell r="B929" t="str">
            <v>Квартальное обслуживание ИДК (1 дозиметр)</v>
          </cell>
          <cell r="C929" t="str">
            <v>усл. ед.</v>
          </cell>
          <cell r="D929">
            <v>562.5</v>
          </cell>
          <cell r="E929">
            <v>675</v>
          </cell>
          <cell r="F929" t="str">
            <v>термолюминесцентный</v>
          </cell>
        </row>
        <row r="930">
          <cell r="A930" t="str">
            <v>Радонометрический метод</v>
          </cell>
          <cell r="B930"/>
          <cell r="C930"/>
          <cell r="D930"/>
          <cell r="E930"/>
          <cell r="F930"/>
        </row>
        <row r="931">
          <cell r="A931">
            <v>70000760</v>
          </cell>
          <cell r="B931" t="str">
            <v>Измерение активности изотопов радона в воздухе помещений</v>
          </cell>
          <cell r="C931" t="str">
            <v>усл. ед.</v>
          </cell>
          <cell r="D931">
            <v>620</v>
          </cell>
          <cell r="E931">
            <v>744</v>
          </cell>
          <cell r="F931" t="str">
            <v>радонометрический</v>
          </cell>
        </row>
        <row r="932">
          <cell r="A932">
            <v>70000762</v>
          </cell>
          <cell r="B932" t="str">
            <v>Измерение плотности потока радона с поверхности грунта</v>
          </cell>
          <cell r="C932" t="str">
            <v>усл. ед.</v>
          </cell>
          <cell r="D932">
            <v>827.5</v>
          </cell>
          <cell r="E932">
            <v>993</v>
          </cell>
          <cell r="F932" t="str">
            <v>радонометрический</v>
          </cell>
        </row>
        <row r="933">
          <cell r="A933" t="str">
            <v>Радиометрический метод</v>
          </cell>
          <cell r="B933"/>
          <cell r="C933"/>
          <cell r="D933"/>
          <cell r="E933"/>
          <cell r="F933"/>
        </row>
        <row r="934">
          <cell r="A934">
            <v>70000754</v>
          </cell>
          <cell r="B934" t="str">
            <v>Определение общей альфа- и бета- активности в пробе питьевой воды, воды поверхностных водоемов</v>
          </cell>
          <cell r="C934" t="str">
            <v>усл. ед.</v>
          </cell>
          <cell r="D934">
            <v>2460</v>
          </cell>
          <cell r="E934">
            <v>2952</v>
          </cell>
          <cell r="F934" t="str">
            <v>радиометрический</v>
          </cell>
        </row>
        <row r="935">
          <cell r="A935" t="str">
            <v>Прочие услуги</v>
          </cell>
          <cell r="B935"/>
          <cell r="C935"/>
          <cell r="D935"/>
          <cell r="E935"/>
          <cell r="F935"/>
        </row>
        <row r="936">
          <cell r="A936">
            <v>70000125</v>
          </cell>
          <cell r="B936" t="str">
            <v>Возмещение за порчу и утерю дозиметра термолюминесцентного</v>
          </cell>
          <cell r="C936" t="str">
            <v>усл. ед.</v>
          </cell>
          <cell r="D936">
            <v>5887.5</v>
          </cell>
          <cell r="E936">
            <v>7065</v>
          </cell>
          <cell r="F936" t="str">
            <v>-</v>
          </cell>
        </row>
        <row r="937">
          <cell r="A937">
            <v>70000789</v>
          </cell>
          <cell r="B937" t="str">
            <v>Оформление картограммы земельного участка</v>
          </cell>
          <cell r="C937" t="str">
            <v>усл. ед.</v>
          </cell>
          <cell r="D937">
            <v>1562.5</v>
          </cell>
          <cell r="E937">
            <v>1875</v>
          </cell>
          <cell r="F937" t="str">
            <v>-</v>
          </cell>
        </row>
        <row r="938">
          <cell r="A938">
            <v>70000096</v>
          </cell>
          <cell r="B938" t="str">
            <v>Подготовка отчета 1-ДОЗ персонала (до 10 чел.)</v>
          </cell>
          <cell r="C938" t="str">
            <v>усл. ед.</v>
          </cell>
          <cell r="D938">
            <v>1650</v>
          </cell>
          <cell r="E938">
            <v>1980</v>
          </cell>
          <cell r="F938" t="str">
            <v>-</v>
          </cell>
        </row>
        <row r="939">
          <cell r="A939">
            <v>70000097</v>
          </cell>
          <cell r="B939" t="str">
            <v>Подготовка отчета 1-ДОЗ персонала (более 10 чел.)</v>
          </cell>
          <cell r="C939" t="str">
            <v>усл. ед.</v>
          </cell>
          <cell r="D939">
            <v>2645</v>
          </cell>
          <cell r="E939">
            <v>3174</v>
          </cell>
          <cell r="F939" t="str">
            <v>-</v>
          </cell>
        </row>
        <row r="940">
          <cell r="A940" t="str">
            <v>Санитарно-гигиеническая лаборатория испытательного лабораторного центра Исследования непродовольственной продукции (товаров народного потребления)</v>
          </cell>
          <cell r="B940"/>
          <cell r="C940"/>
          <cell r="D940"/>
          <cell r="E940"/>
          <cell r="F940"/>
        </row>
        <row r="941">
          <cell r="A941">
            <v>80000644</v>
          </cell>
          <cell r="B941" t="str">
            <v>Приготовление модельных  вытяжек из керамической, стеклянной, металлической  посуды</v>
          </cell>
          <cell r="C941" t="str">
            <v>усл. ед.</v>
          </cell>
          <cell r="D941">
            <v>575</v>
          </cell>
          <cell r="E941">
            <v>690</v>
          </cell>
          <cell r="F941" t="str">
            <v>-</v>
          </cell>
        </row>
        <row r="942">
          <cell r="A942">
            <v>80000645</v>
          </cell>
          <cell r="B942" t="str">
            <v>Приготовление модельных вытяжек из жестяной тары</v>
          </cell>
          <cell r="C942" t="str">
            <v>усл. ед.</v>
          </cell>
          <cell r="D942">
            <v>575</v>
          </cell>
          <cell r="E942">
            <v>690</v>
          </cell>
          <cell r="F942" t="str">
            <v>-</v>
          </cell>
        </row>
        <row r="943">
          <cell r="A943">
            <v>80000646</v>
          </cell>
          <cell r="B943" t="str">
            <v>Приготовление вытяжек из игрушек</v>
          </cell>
          <cell r="C943" t="str">
            <v>усл. ед.</v>
          </cell>
          <cell r="D943">
            <v>540</v>
          </cell>
          <cell r="E943">
            <v>648</v>
          </cell>
          <cell r="F943" t="str">
            <v>-</v>
          </cell>
        </row>
        <row r="944">
          <cell r="A944">
            <v>80000647</v>
          </cell>
          <cell r="B944" t="str">
            <v>Приготовление вытяжек из одежды, обуви, тканей, средств индивидуальной защиты</v>
          </cell>
          <cell r="C944" t="str">
            <v>усл. ед.</v>
          </cell>
          <cell r="D944">
            <v>442.5</v>
          </cell>
          <cell r="E944">
            <v>531</v>
          </cell>
          <cell r="F944" t="str">
            <v>-</v>
          </cell>
        </row>
        <row r="945">
          <cell r="A945">
            <v>80000648</v>
          </cell>
          <cell r="B945" t="str">
            <v>Приготовление вытяжек из посуды из полимерных материалов и изделий,  контактирующих с пищевыми продуктами</v>
          </cell>
          <cell r="C945" t="str">
            <v>усл. ед.</v>
          </cell>
          <cell r="D945">
            <v>337.5</v>
          </cell>
          <cell r="E945">
            <v>405</v>
          </cell>
          <cell r="F945" t="str">
            <v>-</v>
          </cell>
        </row>
        <row r="946">
          <cell r="A946">
            <v>80000649</v>
          </cell>
          <cell r="B946" t="str">
            <v>Определение  индекса токсичности образца</v>
          </cell>
          <cell r="C946" t="str">
            <v>усл. ед.</v>
          </cell>
          <cell r="D946">
            <v>1620</v>
          </cell>
          <cell r="E946">
            <v>1944</v>
          </cell>
          <cell r="F946" t="str">
            <v>токсикологический</v>
          </cell>
        </row>
        <row r="947">
          <cell r="A947">
            <v>80000650</v>
          </cell>
          <cell r="B947" t="str">
            <v>Исследование игрушек на запах</v>
          </cell>
          <cell r="C947" t="str">
            <v>усл. ед.</v>
          </cell>
          <cell r="D947">
            <v>275</v>
          </cell>
          <cell r="E947">
            <v>330</v>
          </cell>
          <cell r="F947" t="str">
            <v>органолептический</v>
          </cell>
        </row>
        <row r="948">
          <cell r="A948">
            <v>80000654</v>
          </cell>
          <cell r="B948" t="str">
            <v>Определение сурьмы в игрушке</v>
          </cell>
          <cell r="C948" t="str">
            <v>усл. ед.</v>
          </cell>
          <cell r="D948">
            <v>1085</v>
          </cell>
          <cell r="E948">
            <v>1302</v>
          </cell>
          <cell r="F948" t="str">
            <v>атомно-абсорбционный</v>
          </cell>
        </row>
        <row r="949">
          <cell r="A949">
            <v>80000655</v>
          </cell>
          <cell r="B949" t="str">
            <v>Определение  мышьяка в игрушке</v>
          </cell>
          <cell r="C949" t="str">
            <v>усл. ед.</v>
          </cell>
          <cell r="D949">
            <v>1085</v>
          </cell>
          <cell r="E949">
            <v>1302</v>
          </cell>
          <cell r="F949" t="str">
            <v>атомно-абсорбционный</v>
          </cell>
        </row>
        <row r="950">
          <cell r="A950">
            <v>80000656</v>
          </cell>
          <cell r="B950" t="str">
            <v>Определение кадмия, свинца, в игрушке</v>
          </cell>
          <cell r="C950" t="str">
            <v>усл. ед.</v>
          </cell>
          <cell r="D950">
            <v>1150</v>
          </cell>
          <cell r="E950">
            <v>1380</v>
          </cell>
          <cell r="F950" t="str">
            <v>атомно-абсорбционный</v>
          </cell>
        </row>
        <row r="951">
          <cell r="A951">
            <v>80000658</v>
          </cell>
          <cell r="B951" t="str">
            <v>Определение ртути в игрушке</v>
          </cell>
          <cell r="C951" t="str">
            <v>усл. ед.</v>
          </cell>
          <cell r="D951">
            <v>1085</v>
          </cell>
          <cell r="E951">
            <v>1302</v>
          </cell>
          <cell r="F951" t="str">
            <v>атомно-абсорбционный</v>
          </cell>
        </row>
        <row r="952">
          <cell r="A952">
            <v>80000659</v>
          </cell>
          <cell r="B952" t="str">
            <v>Определение селена в игрушке</v>
          </cell>
          <cell r="C952" t="str">
            <v>усл. ед.</v>
          </cell>
          <cell r="D952">
            <v>1045</v>
          </cell>
          <cell r="E952">
            <v>1254</v>
          </cell>
          <cell r="F952" t="str">
            <v>атомно-абсорбционный</v>
          </cell>
        </row>
        <row r="953">
          <cell r="A953">
            <v>80000660</v>
          </cell>
          <cell r="B953" t="str">
            <v>Определение формальдегида в  модельной вытяжке из образца (игрушки, материалы, контактирующие с пищевыми продуктами, средства индивидуальной защиты)</v>
          </cell>
          <cell r="C953" t="str">
            <v>усл. ед.</v>
          </cell>
          <cell r="D953">
            <v>1190</v>
          </cell>
          <cell r="E953">
            <v>1428</v>
          </cell>
          <cell r="F953" t="str">
            <v>Фотометрический</v>
          </cell>
        </row>
        <row r="954">
          <cell r="A954">
            <v>80000666</v>
          </cell>
          <cell r="B954" t="str">
            <v>Исследование одежды и тканей на гигроскопичность</v>
          </cell>
          <cell r="C954" t="str">
            <v>усл. ед.</v>
          </cell>
          <cell r="D954">
            <v>930</v>
          </cell>
          <cell r="E954">
            <v>1116</v>
          </cell>
          <cell r="F954" t="str">
            <v>гравиметрический</v>
          </cell>
        </row>
        <row r="955">
          <cell r="A955">
            <v>80000667</v>
          </cell>
          <cell r="B955" t="str">
            <v>Исследование одежды и тканей на содержание  формальдегида</v>
          </cell>
          <cell r="C955" t="str">
            <v>усл. ед.</v>
          </cell>
          <cell r="D955">
            <v>1190</v>
          </cell>
          <cell r="E955">
            <v>1428</v>
          </cell>
          <cell r="F955" t="str">
            <v>фотометрический</v>
          </cell>
        </row>
        <row r="956">
          <cell r="A956">
            <v>80000669</v>
          </cell>
          <cell r="B956" t="str">
            <v>Определение  устойчивости окраски тканей и одежды к поту.</v>
          </cell>
          <cell r="C956" t="str">
            <v>усл. ед.</v>
          </cell>
          <cell r="D956">
            <v>585</v>
          </cell>
          <cell r="E956">
            <v>702</v>
          </cell>
          <cell r="F956" t="str">
            <v>визуальный</v>
          </cell>
        </row>
        <row r="957">
          <cell r="A957">
            <v>80000670</v>
          </cell>
          <cell r="B957" t="str">
            <v>Определение  устойчивости окраски тканей и одежды к стирке</v>
          </cell>
          <cell r="C957" t="str">
            <v>усл. ед.</v>
          </cell>
          <cell r="D957">
            <v>585</v>
          </cell>
          <cell r="E957">
            <v>702</v>
          </cell>
          <cell r="F957" t="str">
            <v>визуальный</v>
          </cell>
        </row>
        <row r="958">
          <cell r="A958">
            <v>80000671</v>
          </cell>
          <cell r="B958" t="str">
            <v>Определение  устойчивости окраски тканей и изделий  к морской воде</v>
          </cell>
          <cell r="C958" t="str">
            <v>усл. ед.</v>
          </cell>
          <cell r="D958">
            <v>517.5</v>
          </cell>
          <cell r="E958">
            <v>621</v>
          </cell>
          <cell r="F958" t="str">
            <v>визуальный</v>
          </cell>
        </row>
        <row r="959">
          <cell r="A959">
            <v>80000673</v>
          </cell>
          <cell r="B959" t="str">
            <v>Определение  устойчивости окраски тканей и изделий  к сухому трению</v>
          </cell>
          <cell r="C959" t="str">
            <v>усл. ед.</v>
          </cell>
          <cell r="D959">
            <v>477.5</v>
          </cell>
          <cell r="E959">
            <v>573</v>
          </cell>
          <cell r="F959" t="str">
            <v>визуальный</v>
          </cell>
        </row>
        <row r="960">
          <cell r="A960">
            <v>80000674</v>
          </cell>
          <cell r="B960" t="str">
            <v>Определение  устойчивости окраски тканей и изделий  к органическим растворителям</v>
          </cell>
          <cell r="C960" t="str">
            <v>усл. ед.</v>
          </cell>
          <cell r="D960">
            <v>540</v>
          </cell>
          <cell r="E960">
            <v>648</v>
          </cell>
          <cell r="F960" t="str">
            <v>визуальный</v>
          </cell>
        </row>
        <row r="961">
          <cell r="A961">
            <v>80000675</v>
          </cell>
          <cell r="B961" t="str">
            <v>Определение массовой доли химических волокон в изделиях и ткани</v>
          </cell>
          <cell r="C961" t="str">
            <v>усл. ед.</v>
          </cell>
          <cell r="D961">
            <v>1747.5</v>
          </cell>
          <cell r="E961">
            <v>2097</v>
          </cell>
          <cell r="F961" t="str">
            <v>гравиметрический</v>
          </cell>
        </row>
        <row r="962">
          <cell r="A962">
            <v>80000679</v>
          </cell>
          <cell r="B962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62" t="str">
            <v>усл. ед.</v>
          </cell>
          <cell r="D962">
            <v>210</v>
          </cell>
          <cell r="E962">
            <v>252</v>
          </cell>
          <cell r="F962" t="str">
            <v>органолептический</v>
          </cell>
        </row>
        <row r="963">
          <cell r="A963">
            <v>80000680</v>
          </cell>
          <cell r="B963" t="str">
            <v>Определение нормируемых органических веществ в водных вытяжках из материалов различного состава</v>
          </cell>
          <cell r="C963" t="str">
            <v>усл. ед.</v>
          </cell>
          <cell r="D963">
            <v>5255</v>
          </cell>
          <cell r="E963">
            <v>6306</v>
          </cell>
          <cell r="F963" t="str">
            <v>газохроматографический</v>
          </cell>
        </row>
        <row r="964">
          <cell r="A964">
            <v>80000682</v>
          </cell>
          <cell r="B964" t="str">
            <v>Определение диоктилфталата в модельных вытяжках из образца</v>
          </cell>
          <cell r="C964" t="str">
            <v>усл. ед.</v>
          </cell>
          <cell r="D964">
            <v>1402.5</v>
          </cell>
          <cell r="E964">
            <v>1683</v>
          </cell>
          <cell r="F964" t="str">
            <v>газохроматографический</v>
          </cell>
        </row>
        <row r="965">
          <cell r="A965">
            <v>80000688</v>
          </cell>
          <cell r="B965" t="str">
            <v>Определение свинца, меди, цинка, кадмия в модельных вытяжках из образца</v>
          </cell>
          <cell r="C965" t="str">
            <v>усл. ед.</v>
          </cell>
          <cell r="D965">
            <v>1252.5</v>
          </cell>
          <cell r="E965">
            <v>1503</v>
          </cell>
          <cell r="F965" t="str">
            <v>атомно-абсорбционный</v>
          </cell>
        </row>
        <row r="966">
          <cell r="A966">
            <v>80000690</v>
          </cell>
          <cell r="B966" t="str">
            <v>Определение марганца в модельных вытяжках из образца</v>
          </cell>
          <cell r="C966" t="str">
            <v>усл. ед.</v>
          </cell>
          <cell r="D966">
            <v>862.5</v>
          </cell>
          <cell r="E966">
            <v>1035</v>
          </cell>
          <cell r="F966" t="str">
            <v>атомно-абсорбционный</v>
          </cell>
        </row>
        <row r="967">
          <cell r="A967">
            <v>80000691</v>
          </cell>
          <cell r="B967" t="str">
            <v>Определение диметилтерефталата в модельной вытяжке из образца</v>
          </cell>
          <cell r="C967" t="str">
            <v>усл. ед.</v>
          </cell>
          <cell r="D967">
            <v>1367.5</v>
          </cell>
          <cell r="E967">
            <v>1641</v>
          </cell>
          <cell r="F967" t="str">
            <v>газохроматографический</v>
          </cell>
        </row>
        <row r="968">
          <cell r="A968">
            <v>80000692</v>
          </cell>
          <cell r="B968" t="str">
            <v>Определение  тиурама в модельных вытяжках из образца</v>
          </cell>
          <cell r="C968" t="str">
            <v>усл. ед.</v>
          </cell>
          <cell r="D968">
            <v>1337.5</v>
          </cell>
          <cell r="E968">
            <v>1605</v>
          </cell>
          <cell r="F968" t="str">
            <v>тонкослойная хроматография</v>
          </cell>
        </row>
        <row r="969">
          <cell r="A969">
            <v>80000693</v>
          </cell>
          <cell r="B969" t="str">
            <v>Определение  альтакса в модельных вытяжках из образца</v>
          </cell>
          <cell r="C969" t="str">
            <v>усл. ед.</v>
          </cell>
          <cell r="D969">
            <v>1337.5</v>
          </cell>
          <cell r="E969">
            <v>1605</v>
          </cell>
          <cell r="F969" t="str">
            <v>тонкослойная хроматография</v>
          </cell>
        </row>
        <row r="970">
          <cell r="A970">
            <v>80000697</v>
          </cell>
          <cell r="B970" t="str">
            <v>Определение фенола, выделяющегося из образца в воздух.</v>
          </cell>
          <cell r="C970" t="str">
            <v>усл. ед.</v>
          </cell>
          <cell r="D970">
            <v>1570</v>
          </cell>
          <cell r="E970">
            <v>1884</v>
          </cell>
          <cell r="F970" t="str">
            <v>фотометрический</v>
          </cell>
        </row>
        <row r="971">
          <cell r="A971">
            <v>80000698</v>
          </cell>
          <cell r="B971" t="str">
            <v>Определение формальдегида, выделяющегося из образца в воздух.</v>
          </cell>
          <cell r="C971" t="str">
            <v>усл. ед.</v>
          </cell>
          <cell r="D971">
            <v>1725</v>
          </cell>
          <cell r="E971">
            <v>2070</v>
          </cell>
          <cell r="F971" t="str">
            <v>фотометрический</v>
          </cell>
        </row>
        <row r="972">
          <cell r="A972">
            <v>80000699</v>
          </cell>
          <cell r="B972" t="str">
            <v>Определение аммиака, выделяющегося из образца в воздух.</v>
          </cell>
          <cell r="C972" t="str">
            <v>усл. ед.</v>
          </cell>
          <cell r="D972">
            <v>1572.5</v>
          </cell>
          <cell r="E972">
            <v>1887</v>
          </cell>
          <cell r="F972" t="str">
            <v>фотометрический</v>
          </cell>
        </row>
        <row r="973">
          <cell r="A973">
            <v>80000701</v>
          </cell>
          <cell r="B973" t="str">
            <v>Определение метилового спирта, выделяющегося из образца в воздух.</v>
          </cell>
          <cell r="C973" t="str">
            <v>усл. ед.</v>
          </cell>
          <cell r="D973">
            <v>1570</v>
          </cell>
          <cell r="E973">
            <v>1884</v>
          </cell>
          <cell r="F973" t="str">
            <v>газохроматографический</v>
          </cell>
        </row>
        <row r="974">
          <cell r="A974">
            <v>80000702</v>
          </cell>
          <cell r="B974" t="str">
            <v>Определение бензола, толуола, ксилола, выделяющегося из образца в воздух.</v>
          </cell>
          <cell r="C974" t="str">
            <v>усл. ед.</v>
          </cell>
          <cell r="D974">
            <v>1915</v>
          </cell>
          <cell r="E974">
            <v>2298</v>
          </cell>
          <cell r="F974" t="str">
            <v>газохроматографический</v>
          </cell>
        </row>
        <row r="975">
          <cell r="A975">
            <v>80000703</v>
          </cell>
          <cell r="B975" t="str">
            <v>Определение винилацетата, выделяющегося из образца в воздух.</v>
          </cell>
          <cell r="C975" t="str">
            <v>усл. ед.</v>
          </cell>
          <cell r="D975">
            <v>2005</v>
          </cell>
          <cell r="E975">
            <v>2406</v>
          </cell>
          <cell r="F975" t="str">
            <v>фотометрический</v>
          </cell>
        </row>
        <row r="976">
          <cell r="A976">
            <v>80000705</v>
          </cell>
          <cell r="B976" t="str">
            <v>Определение органолептики модельных растворов посуды металлической, эмалированной, стеклянной, фарфоровой.</v>
          </cell>
          <cell r="C976" t="str">
            <v>усл. ед.</v>
          </cell>
          <cell r="D976">
            <v>337.5</v>
          </cell>
          <cell r="E976">
            <v>405</v>
          </cell>
          <cell r="F976" t="str">
            <v>органолептический</v>
          </cell>
        </row>
        <row r="977">
          <cell r="A977">
            <v>80000708</v>
          </cell>
          <cell r="B977" t="str">
            <v>Определение бора в модельных вытяжках из образца</v>
          </cell>
          <cell r="C977" t="str">
            <v>усл. ед.</v>
          </cell>
          <cell r="D977">
            <v>585</v>
          </cell>
          <cell r="E977">
            <v>702</v>
          </cell>
          <cell r="F977" t="str">
            <v>флюориметрический</v>
          </cell>
        </row>
        <row r="978">
          <cell r="A978">
            <v>80000709</v>
          </cell>
          <cell r="B978" t="str">
            <v>Определение фтора в модельных вытяжках из образца</v>
          </cell>
          <cell r="C978" t="str">
            <v>усл. ед.</v>
          </cell>
          <cell r="D978">
            <v>240</v>
          </cell>
          <cell r="E978">
            <v>288</v>
          </cell>
          <cell r="F978" t="str">
            <v>атомно-абсорбционный</v>
          </cell>
        </row>
        <row r="979">
          <cell r="A979">
            <v>80000710</v>
          </cell>
          <cell r="B979" t="str">
            <v>Определение никеля в модельных вытяжках из образца</v>
          </cell>
          <cell r="C979" t="str">
            <v>усл. ед.</v>
          </cell>
          <cell r="D979">
            <v>1085</v>
          </cell>
          <cell r="E979">
            <v>1302</v>
          </cell>
          <cell r="F979" t="str">
            <v>атомно-абсорбционный</v>
          </cell>
        </row>
        <row r="980">
          <cell r="A980">
            <v>80000711</v>
          </cell>
          <cell r="B980" t="str">
            <v>Определение кобальта в модельных вытяжках из образца</v>
          </cell>
          <cell r="C980" t="str">
            <v>усл. ед.</v>
          </cell>
          <cell r="D980">
            <v>1085</v>
          </cell>
          <cell r="E980">
            <v>1302</v>
          </cell>
          <cell r="F980" t="str">
            <v>атомно-абсорбционный</v>
          </cell>
        </row>
        <row r="981">
          <cell r="A981">
            <v>80000712</v>
          </cell>
          <cell r="B981" t="str">
            <v>Определение мышьяка в модельных вытяжках из образца</v>
          </cell>
          <cell r="C981" t="str">
            <v>усл. ед.</v>
          </cell>
          <cell r="D981">
            <v>1085</v>
          </cell>
          <cell r="E981">
            <v>1302</v>
          </cell>
          <cell r="F981" t="str">
            <v>атомно-абсорбционный</v>
          </cell>
        </row>
        <row r="982">
          <cell r="A982">
            <v>80000713</v>
          </cell>
          <cell r="B982" t="str">
            <v>Определение алюминия в модельных вытяжках из образца</v>
          </cell>
          <cell r="C982" t="str">
            <v>усл. ед.</v>
          </cell>
          <cell r="D982">
            <v>1035</v>
          </cell>
          <cell r="E982">
            <v>1242</v>
          </cell>
          <cell r="F982" t="str">
            <v>фотометрический</v>
          </cell>
        </row>
        <row r="983">
          <cell r="A983">
            <v>80000716</v>
          </cell>
          <cell r="B983" t="str">
            <v>Определение хрома в модельных вытяжках из образца</v>
          </cell>
          <cell r="C983" t="str">
            <v>усл. ед.</v>
          </cell>
          <cell r="D983">
            <v>942.5</v>
          </cell>
          <cell r="E983">
            <v>1131</v>
          </cell>
          <cell r="F983" t="str">
            <v>атомно-абсорбционный</v>
          </cell>
        </row>
        <row r="984">
          <cell r="A984">
            <v>80000718</v>
          </cell>
          <cell r="B984" t="str">
            <v>Определение железа в модельных вытяжках из образца</v>
          </cell>
          <cell r="C984" t="str">
            <v>усл. ед.</v>
          </cell>
          <cell r="D984">
            <v>730</v>
          </cell>
          <cell r="E984">
            <v>876</v>
          </cell>
          <cell r="F984" t="str">
            <v>фотометрический</v>
          </cell>
        </row>
        <row r="985">
          <cell r="A985">
            <v>80000721</v>
          </cell>
          <cell r="B985" t="str">
            <v>Определение водородного показателя (РН) в непродовольственной продукции</v>
          </cell>
          <cell r="C985" t="str">
            <v>усл. ед.</v>
          </cell>
          <cell r="D985">
            <v>695</v>
          </cell>
          <cell r="E985">
            <v>834</v>
          </cell>
          <cell r="F985" t="str">
            <v>потенциометрический</v>
          </cell>
        </row>
        <row r="986">
          <cell r="A986">
            <v>80000742</v>
          </cell>
          <cell r="B986" t="str">
            <v>Определение органолептических показателей тканей и изделий.</v>
          </cell>
          <cell r="C986" t="str">
            <v>усл. ед.</v>
          </cell>
          <cell r="D986">
            <v>337.5</v>
          </cell>
          <cell r="E986">
            <v>405</v>
          </cell>
          <cell r="F986" t="str">
            <v>органолептический</v>
          </cell>
        </row>
        <row r="987">
          <cell r="A987">
            <v>80000747</v>
          </cell>
          <cell r="B987" t="str">
            <v>Определение ртути в модельных вытяжках из образца</v>
          </cell>
          <cell r="C987" t="str">
            <v>усл. ед.</v>
          </cell>
          <cell r="D987">
            <v>1235</v>
          </cell>
          <cell r="E987">
            <v>1482</v>
          </cell>
          <cell r="F987" t="str">
            <v>атомно-абсорбционный</v>
          </cell>
        </row>
        <row r="988">
          <cell r="A988">
            <v>80000750</v>
          </cell>
          <cell r="B988" t="str">
            <v>Определение смываемости с посуды</v>
          </cell>
          <cell r="C988" t="str">
            <v>усл. ед.</v>
          </cell>
          <cell r="D988">
            <v>970</v>
          </cell>
          <cell r="E988">
            <v>1164</v>
          </cell>
          <cell r="F988" t="str">
            <v>фотометрический</v>
          </cell>
        </row>
        <row r="989">
          <cell r="A989">
            <v>80000752</v>
          </cell>
          <cell r="B989" t="str">
            <v>Определение органолептических показателей парфюмерно-косметических изделий</v>
          </cell>
          <cell r="C989" t="str">
            <v>усл. ед.</v>
          </cell>
          <cell r="D989">
            <v>337.5</v>
          </cell>
          <cell r="E989">
            <v>405</v>
          </cell>
          <cell r="F989" t="str">
            <v>органолептический</v>
          </cell>
        </row>
        <row r="990">
          <cell r="A990">
            <v>80000753</v>
          </cell>
          <cell r="B990" t="str">
            <v>Определение пенообразующей способности синтетических моющих средств и шампуней</v>
          </cell>
          <cell r="C990" t="str">
            <v>усл. ед.</v>
          </cell>
          <cell r="D990">
            <v>937.5</v>
          </cell>
          <cell r="E990">
            <v>1125</v>
          </cell>
          <cell r="F990" t="str">
            <v>расчетный</v>
          </cell>
        </row>
        <row r="991">
          <cell r="A991">
            <v>80000754</v>
          </cell>
          <cell r="B991" t="str">
            <v>Определение термостабильности косметических изделий</v>
          </cell>
          <cell r="C991" t="str">
            <v>усл. ед.</v>
          </cell>
          <cell r="D991">
            <v>407.5</v>
          </cell>
          <cell r="E991">
            <v>489</v>
          </cell>
          <cell r="F991" t="str">
            <v>визуальный</v>
          </cell>
        </row>
        <row r="992">
          <cell r="A992">
            <v>80000755</v>
          </cell>
          <cell r="B992" t="str">
            <v>Определение коллоидной стабильности косметических изделий</v>
          </cell>
          <cell r="C992" t="str">
            <v>усл. ед.</v>
          </cell>
          <cell r="D992">
            <v>372.5</v>
          </cell>
          <cell r="E992">
            <v>447</v>
          </cell>
          <cell r="F992" t="str">
            <v>визуальный</v>
          </cell>
        </row>
        <row r="993">
          <cell r="A993">
            <v>80000758</v>
          </cell>
          <cell r="B993" t="str">
            <v>Определение хрома в игрушках</v>
          </cell>
          <cell r="C993" t="str">
            <v>усл. ед.</v>
          </cell>
          <cell r="D993">
            <v>1252.5</v>
          </cell>
          <cell r="E993">
            <v>1503</v>
          </cell>
          <cell r="F993" t="str">
            <v>атомно-абсорбционный</v>
          </cell>
        </row>
        <row r="994">
          <cell r="A994">
            <v>80000759</v>
          </cell>
          <cell r="B994" t="str">
            <v>Определение бария в игрушках</v>
          </cell>
          <cell r="C994" t="str">
            <v>усл. ед.</v>
          </cell>
          <cell r="D994">
            <v>1252.5</v>
          </cell>
          <cell r="E994">
            <v>1503</v>
          </cell>
          <cell r="F994" t="str">
            <v>атомно-абсорбционный</v>
          </cell>
        </row>
        <row r="995">
          <cell r="A995">
            <v>80000760</v>
          </cell>
          <cell r="B995" t="str">
            <v>Определение дибутилфталата в модельных вытяжках</v>
          </cell>
          <cell r="C995" t="str">
            <v>усл. ед.</v>
          </cell>
          <cell r="D995">
            <v>1482.5</v>
          </cell>
          <cell r="E995">
            <v>1779</v>
          </cell>
          <cell r="F995" t="str">
            <v>газохроматографический</v>
          </cell>
        </row>
        <row r="996">
          <cell r="A996">
            <v>80000761</v>
          </cell>
          <cell r="B996" t="str">
            <v>Определение этиленгликоля в модельных вытяжках</v>
          </cell>
          <cell r="C996" t="str">
            <v>усл. ед.</v>
          </cell>
          <cell r="D996">
            <v>1252.5</v>
          </cell>
          <cell r="E996">
            <v>1503</v>
          </cell>
          <cell r="F996" t="str">
            <v>колориметрический</v>
          </cell>
        </row>
        <row r="997">
          <cell r="A997">
            <v>80000762</v>
          </cell>
          <cell r="B997" t="str">
            <v>Определение массовой доли свободной едкой щелочи в мыле</v>
          </cell>
          <cell r="C997" t="str">
            <v>усл. ед.</v>
          </cell>
          <cell r="D997">
            <v>420</v>
          </cell>
          <cell r="E997">
            <v>504</v>
          </cell>
          <cell r="F997" t="str">
            <v>титриметрический</v>
          </cell>
        </row>
        <row r="998">
          <cell r="A998">
            <v>80000763</v>
          </cell>
          <cell r="B998" t="str">
            <v>Определение массовой доли свободного углекислого натрия в мыле</v>
          </cell>
          <cell r="C998" t="str">
            <v>усл. ед.</v>
          </cell>
          <cell r="D998">
            <v>385</v>
          </cell>
          <cell r="E998">
            <v>462</v>
          </cell>
          <cell r="F998" t="str">
            <v>титриметрический</v>
          </cell>
        </row>
        <row r="999">
          <cell r="A999">
            <v>80000764</v>
          </cell>
          <cell r="B999" t="str">
            <v>Определение капролактама в водной вытяжке</v>
          </cell>
          <cell r="C999" t="str">
            <v>усл. ед.</v>
          </cell>
          <cell r="D999">
            <v>1042.5</v>
          </cell>
          <cell r="E999">
            <v>1251</v>
          </cell>
          <cell r="F999" t="str">
            <v>тонкослойная хроматография</v>
          </cell>
        </row>
        <row r="1000">
          <cell r="A1000">
            <v>80001026</v>
          </cell>
          <cell r="B1000" t="str">
            <v>Определение  устойчивости окраски тканей и одежды  к дистиллированной воде</v>
          </cell>
          <cell r="C1000" t="str">
            <v>усл. ед.</v>
          </cell>
          <cell r="D1000">
            <v>527.5</v>
          </cell>
          <cell r="E1000">
            <v>633</v>
          </cell>
          <cell r="F1000" t="str">
            <v>визуальный</v>
          </cell>
        </row>
        <row r="1001">
          <cell r="A1001">
            <v>80001035</v>
          </cell>
          <cell r="B1001" t="str">
            <v>Определение химической стойкости лакокрасочного покрытия металлических крышек (кипячение в модельных растворах)</v>
          </cell>
          <cell r="C1001" t="str">
            <v>усл. ед.</v>
          </cell>
          <cell r="D1001">
            <v>1650</v>
          </cell>
          <cell r="E1001">
            <v>1980</v>
          </cell>
          <cell r="F1001" t="str">
            <v>визуальный</v>
          </cell>
        </row>
        <row r="1002">
          <cell r="A1002">
            <v>80001036</v>
          </cell>
          <cell r="B1002" t="str">
            <v>Определение фенола в модельной вытяжке из образца (игрушки, средства индивидуальной защиты, одежда, ткани, обувь)</v>
          </cell>
          <cell r="C1002" t="str">
            <v>усл. ед.</v>
          </cell>
          <cell r="D1002">
            <v>977.5</v>
          </cell>
          <cell r="E1002">
            <v>1173</v>
          </cell>
          <cell r="F1002" t="str">
            <v>флюориметрический</v>
          </cell>
        </row>
        <row r="1003">
          <cell r="A1003">
            <v>80001037</v>
          </cell>
          <cell r="B1003" t="str">
            <v xml:space="preserve">Определение стойкости защитно-декоративного покрытия игрушки </v>
          </cell>
          <cell r="C1003" t="str">
            <v>усл. ед.</v>
          </cell>
          <cell r="D1003">
            <v>465</v>
          </cell>
          <cell r="E1003">
            <v>558</v>
          </cell>
          <cell r="F1003" t="str">
            <v>визуальный</v>
          </cell>
        </row>
        <row r="1004">
          <cell r="A1004">
            <v>80001301</v>
          </cell>
          <cell r="B1004" t="str">
            <v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v>
          </cell>
          <cell r="C1004" t="str">
            <v>усл. ед.</v>
          </cell>
          <cell r="D1004">
            <v>2557.5</v>
          </cell>
          <cell r="E1004">
            <v>3069</v>
          </cell>
          <cell r="F1004" t="str">
            <v>газохроматографический</v>
          </cell>
        </row>
        <row r="1005">
          <cell r="A1005">
            <v>80000695</v>
          </cell>
          <cell r="B1005" t="str">
            <v>Исследование обуви на запах</v>
          </cell>
          <cell r="C1005" t="str">
            <v>усл. ед.</v>
          </cell>
          <cell r="D1005">
            <v>252.5</v>
          </cell>
          <cell r="E1005">
            <v>303</v>
          </cell>
          <cell r="F1005" t="str">
            <v>органолептический</v>
          </cell>
        </row>
        <row r="1006">
          <cell r="A1006">
            <v>80000704</v>
          </cell>
          <cell r="B1006" t="str">
            <v>Определение воздухопроницаемости текстильных материалов и изделий</v>
          </cell>
          <cell r="C1006" t="str">
            <v>усл. ед.</v>
          </cell>
          <cell r="D1006">
            <v>1115</v>
          </cell>
          <cell r="E1006">
            <v>1338</v>
          </cell>
          <cell r="F1006" t="str">
            <v>-</v>
          </cell>
        </row>
        <row r="1007">
          <cell r="A1007">
            <v>80001302</v>
          </cell>
          <cell r="B1007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v>
          </cell>
          <cell r="C1007" t="str">
            <v>усл. ед.</v>
          </cell>
          <cell r="D1007">
            <v>4690</v>
          </cell>
          <cell r="E1007">
            <v>5628</v>
          </cell>
          <cell r="F1007" t="str">
            <v>газохроматографический</v>
          </cell>
        </row>
        <row r="1008">
          <cell r="A1008">
            <v>80001303</v>
          </cell>
          <cell r="B1008" t="str">
            <v>Определение 1 элемента атомно-абсорбционным методом в модельных вытяжках из образца</v>
          </cell>
          <cell r="C1008" t="str">
            <v>усл. ед.</v>
          </cell>
          <cell r="D1008">
            <v>947.5</v>
          </cell>
          <cell r="E1008">
            <v>1137</v>
          </cell>
          <cell r="F1008" t="str">
            <v>атомно-абсорбционный</v>
          </cell>
        </row>
        <row r="1009">
          <cell r="A1009">
            <v>80001305</v>
          </cell>
          <cell r="B1009" t="str">
            <v>Стойкость к горячей обработке металлических крышек</v>
          </cell>
          <cell r="C1009" t="str">
            <v>усл. ед.</v>
          </cell>
          <cell r="D1009">
            <v>252.5</v>
          </cell>
          <cell r="E1009">
            <v>303</v>
          </cell>
          <cell r="F1009" t="str">
            <v>визуальный</v>
          </cell>
        </row>
        <row r="1010">
          <cell r="A1010">
            <v>80001312</v>
          </cell>
          <cell r="B1010" t="str">
            <v>Изменение рН водной вытяжки</v>
          </cell>
          <cell r="C1010" t="str">
            <v>усл. ед.</v>
          </cell>
          <cell r="D1010">
            <v>677.5</v>
          </cell>
          <cell r="E1010">
            <v>813</v>
          </cell>
          <cell r="F1010" t="str">
            <v>потенциометрический</v>
          </cell>
        </row>
        <row r="1011">
          <cell r="A1011">
            <v>80000642</v>
          </cell>
          <cell r="B1011" t="str">
            <v>Определение активного хлора в товарах бытовой химии</v>
          </cell>
          <cell r="C1011" t="str">
            <v>усл. ед.</v>
          </cell>
          <cell r="D1011">
            <v>607.5</v>
          </cell>
          <cell r="E1011">
            <v>729</v>
          </cell>
          <cell r="F1011" t="str">
            <v>титриметрический</v>
          </cell>
        </row>
        <row r="1012">
          <cell r="A1012">
            <v>80000643</v>
          </cell>
          <cell r="B1012" t="str">
            <v>Изменение кислотного числа (в упаковке)</v>
          </cell>
          <cell r="C1012" t="str">
            <v>усл. ед.</v>
          </cell>
          <cell r="D1012">
            <v>607.5</v>
          </cell>
          <cell r="E1012">
            <v>729</v>
          </cell>
          <cell r="F1012" t="str">
            <v>титриметрический</v>
          </cell>
        </row>
        <row r="1013">
          <cell r="A1013">
            <v>80000767</v>
          </cell>
          <cell r="B1013" t="str">
            <v>Определение водонепроницаемости</v>
          </cell>
          <cell r="C1013" t="str">
            <v>усл. ед.</v>
          </cell>
          <cell r="D1013">
            <v>367.5</v>
          </cell>
          <cell r="E1013">
            <v>441</v>
          </cell>
          <cell r="F1013" t="str">
            <v>визуальный</v>
          </cell>
        </row>
        <row r="1014">
          <cell r="A1014">
            <v>80000768</v>
          </cell>
          <cell r="B1014" t="str">
            <v>Определение стойкости запаха</v>
          </cell>
          <cell r="C1014" t="str">
            <v>усл. ед.</v>
          </cell>
          <cell r="D1014">
            <v>425</v>
          </cell>
          <cell r="E1014">
            <v>510</v>
          </cell>
          <cell r="F1014" t="str">
            <v>органолептический</v>
          </cell>
        </row>
        <row r="1015">
          <cell r="A1015">
            <v>80000769</v>
          </cell>
          <cell r="B1015" t="str">
            <v>Определение объемной доли этилового спирта</v>
          </cell>
          <cell r="C1015" t="str">
            <v>усл. ед.</v>
          </cell>
          <cell r="D1015">
            <v>730</v>
          </cell>
          <cell r="E1015">
            <v>876</v>
          </cell>
          <cell r="F1015" t="str">
            <v>ареометрический</v>
          </cell>
        </row>
        <row r="1016">
          <cell r="A1016">
            <v>80000770</v>
          </cell>
          <cell r="B1016" t="str">
            <v>Определение массы изделия для учащихся</v>
          </cell>
          <cell r="C1016" t="str">
            <v>усл. ед.</v>
          </cell>
          <cell r="D1016">
            <v>230</v>
          </cell>
          <cell r="E1016">
            <v>276</v>
          </cell>
          <cell r="F1016" t="str">
            <v>гравиметрический</v>
          </cell>
        </row>
        <row r="1017">
          <cell r="A1017">
            <v>80000771</v>
          </cell>
          <cell r="B1017" t="str">
            <v>Определение устойчивости окраски к воздействию сухого и мокрого трения (сумки, ранцы)</v>
          </cell>
          <cell r="C1017" t="str">
            <v>усл. ед.</v>
          </cell>
          <cell r="D1017">
            <v>230</v>
          </cell>
          <cell r="E1017">
            <v>276</v>
          </cell>
          <cell r="F1017" t="str">
            <v>визуальный</v>
          </cell>
        </row>
        <row r="1018">
          <cell r="A1018">
            <v>80000772</v>
          </cell>
          <cell r="B1018" t="str">
            <v>Определение высоты каблука</v>
          </cell>
          <cell r="C1018" t="str">
            <v>усл. ед.</v>
          </cell>
          <cell r="D1018">
            <v>230</v>
          </cell>
          <cell r="E1018">
            <v>276</v>
          </cell>
          <cell r="F1018" t="str">
            <v>расчетный</v>
          </cell>
        </row>
        <row r="1019">
          <cell r="A1019">
            <v>80000773</v>
          </cell>
          <cell r="B1019" t="str">
            <v>Определение содержания свободного формальдегида в коже</v>
          </cell>
          <cell r="C1019" t="str">
            <v>усл. ед.</v>
          </cell>
          <cell r="D1019">
            <v>1125</v>
          </cell>
          <cell r="E1019">
            <v>1350</v>
          </cell>
          <cell r="F1019" t="str">
            <v>фотометрический</v>
          </cell>
        </row>
        <row r="1020">
          <cell r="A1020">
            <v>80000774</v>
          </cell>
          <cell r="B1020" t="str">
            <v>Определение пенообразования</v>
          </cell>
          <cell r="C1020" t="str">
            <v>усл. ед.</v>
          </cell>
          <cell r="D1020">
            <v>230</v>
          </cell>
          <cell r="E1020">
            <v>276</v>
          </cell>
          <cell r="F1020" t="str">
            <v>-</v>
          </cell>
        </row>
        <row r="1021">
          <cell r="A1021">
            <v>80000775</v>
          </cell>
          <cell r="B1021" t="str">
            <v>Приготовление вытяжек из материалов для водоочистки и водоподготовки</v>
          </cell>
          <cell r="C1021" t="str">
            <v>усл. ед.</v>
          </cell>
          <cell r="D1021">
            <v>182.5</v>
          </cell>
          <cell r="E1021">
            <v>219</v>
          </cell>
          <cell r="F1021" t="str">
            <v>-</v>
          </cell>
        </row>
        <row r="1022">
          <cell r="A1022">
            <v>80000778</v>
          </cell>
          <cell r="B1022" t="str">
            <v>Определение массовой доли хлоридов (массовая доля хлористого натрия)</v>
          </cell>
          <cell r="C1022" t="str">
            <v>усл. ед.</v>
          </cell>
          <cell r="D1022">
            <v>2340</v>
          </cell>
          <cell r="E1022">
            <v>2808</v>
          </cell>
          <cell r="F1022" t="str">
            <v>титриметрический</v>
          </cell>
        </row>
        <row r="1023">
          <cell r="A1023">
            <v>80000779</v>
          </cell>
          <cell r="B1023" t="str">
            <v>Определение отсутствия слипания латексных сосок пустышек</v>
          </cell>
          <cell r="C1023" t="str">
            <v>усл. ед.</v>
          </cell>
          <cell r="D1023">
            <v>182.5</v>
          </cell>
          <cell r="E1023">
            <v>219</v>
          </cell>
          <cell r="F1023" t="str">
            <v>-</v>
          </cell>
        </row>
        <row r="1024">
          <cell r="A1024">
            <v>80000780</v>
          </cell>
          <cell r="B1024" t="str">
            <v>Приготовление вытяжек из средств личной гигиены</v>
          </cell>
          <cell r="C1024" t="str">
            <v>усл. ед.</v>
          </cell>
          <cell r="D1024">
            <v>230</v>
          </cell>
          <cell r="E1024">
            <v>276</v>
          </cell>
          <cell r="F1024" t="str">
            <v>-</v>
          </cell>
        </row>
        <row r="1025">
          <cell r="A1025">
            <v>80000781</v>
          </cell>
          <cell r="B1025" t="str">
            <v>Определение капиллярности</v>
          </cell>
          <cell r="C1025" t="str">
            <v>усл. ед.</v>
          </cell>
          <cell r="D1025">
            <v>637.5</v>
          </cell>
          <cell r="E1025">
            <v>765</v>
          </cell>
          <cell r="F1025" t="str">
            <v>-</v>
          </cell>
        </row>
        <row r="1026">
          <cell r="A1026">
            <v>80000782</v>
          </cell>
          <cell r="B1026" t="str">
            <v>Определение водопоглощения</v>
          </cell>
          <cell r="C1026" t="str">
            <v>усл. ед.</v>
          </cell>
          <cell r="D1026">
            <v>607.5</v>
          </cell>
          <cell r="E1026">
            <v>729</v>
          </cell>
          <cell r="F1026" t="str">
            <v>-</v>
          </cell>
        </row>
        <row r="1027">
          <cell r="A1027">
            <v>80000783</v>
          </cell>
          <cell r="B1027" t="str">
            <v>Определение массы полупары обуви</v>
          </cell>
          <cell r="C1027" t="str">
            <v>усл. ед.</v>
          </cell>
          <cell r="D1027">
            <v>235</v>
          </cell>
          <cell r="E1027">
            <v>282</v>
          </cell>
          <cell r="F1027" t="str">
            <v>гравиметрический</v>
          </cell>
        </row>
        <row r="1028">
          <cell r="A1028">
            <v>80000784</v>
          </cell>
          <cell r="B1028" t="str">
            <v>Определение формальдегида в белковой оболочке</v>
          </cell>
          <cell r="C1028" t="str">
            <v>усл. ед.</v>
          </cell>
          <cell r="D1028">
            <v>1132.5</v>
          </cell>
          <cell r="E1028">
            <v>1359</v>
          </cell>
          <cell r="F1028" t="str">
            <v>фотометрический</v>
          </cell>
        </row>
        <row r="1029">
          <cell r="A1029">
            <v>80000786</v>
          </cell>
          <cell r="B1029" t="str">
            <v>Приготовление вытяжек из латексных сосок-пустышек</v>
          </cell>
          <cell r="C1029" t="str">
            <v>усл. ед.</v>
          </cell>
          <cell r="D1029">
            <v>115</v>
          </cell>
          <cell r="E1029">
            <v>138</v>
          </cell>
          <cell r="F1029" t="str">
            <v>-</v>
          </cell>
        </row>
        <row r="1030">
          <cell r="A1030">
            <v>80000787</v>
          </cell>
          <cell r="B1030" t="str">
            <v>Определение устойчивости латексных сосок-пустышек к 5-кратной дезинфекции</v>
          </cell>
          <cell r="C1030" t="str">
            <v>усл. ед.</v>
          </cell>
          <cell r="D1030">
            <v>240</v>
          </cell>
          <cell r="E1030">
            <v>288</v>
          </cell>
          <cell r="F1030" t="str">
            <v>-</v>
          </cell>
        </row>
        <row r="1031">
          <cell r="A1031">
            <v>80000788</v>
          </cell>
          <cell r="B1031" t="str">
            <v>Определение дибутилфталата, выделяющегося из образца в воздух</v>
          </cell>
          <cell r="C1031" t="str">
            <v>усл. ед.</v>
          </cell>
          <cell r="D1031">
            <v>780</v>
          </cell>
          <cell r="E1031">
            <v>936</v>
          </cell>
          <cell r="F1031" t="str">
            <v>газохроматографический</v>
          </cell>
        </row>
        <row r="1032">
          <cell r="A1032">
            <v>80000641</v>
          </cell>
          <cell r="B1032" t="str">
            <v>Определение окисляемости (общее количество органических веществ) в товарах народного потребления</v>
          </cell>
          <cell r="C1032" t="str">
            <v>усл. ед.</v>
          </cell>
          <cell r="D1032">
            <v>377.5</v>
          </cell>
          <cell r="E1032">
            <v>453</v>
          </cell>
          <cell r="F1032" t="str">
            <v>фотометрический</v>
          </cell>
        </row>
        <row r="1033">
          <cell r="A1033">
            <v>80000640</v>
          </cell>
          <cell r="B1033" t="str">
            <v>Определение цветности в товарах народного потребления</v>
          </cell>
          <cell r="C1033" t="str">
            <v>усл. ед.</v>
          </cell>
          <cell r="D1033">
            <v>827.5</v>
          </cell>
          <cell r="E1033">
            <v>993</v>
          </cell>
          <cell r="F1033" t="str">
            <v>фотометрический</v>
          </cell>
        </row>
        <row r="1034">
          <cell r="A1034">
            <v>80000639</v>
          </cell>
          <cell r="B1034" t="str">
            <v>Определение мутности в товарах народного потребления</v>
          </cell>
          <cell r="C1034" t="str">
            <v>усл. ед.</v>
          </cell>
          <cell r="D1034">
            <v>867.5</v>
          </cell>
          <cell r="E1034">
            <v>1041</v>
          </cell>
          <cell r="F1034" t="str">
            <v>фотометрический</v>
          </cell>
        </row>
        <row r="1035">
          <cell r="A1035">
            <v>80000638</v>
          </cell>
          <cell r="B1035" t="str">
            <v>Определение массовой доли воды и летучих веществ (или сухого вещества) в парфюмерно-косметической продукции</v>
          </cell>
          <cell r="C1035" t="str">
            <v>усл. ед.</v>
          </cell>
          <cell r="D1035">
            <v>460</v>
          </cell>
          <cell r="E1035">
            <v>552</v>
          </cell>
          <cell r="F1035" t="str">
            <v>гравиметрический</v>
          </cell>
        </row>
        <row r="1036">
          <cell r="A1036">
            <v>80000634</v>
          </cell>
          <cell r="B1036" t="str">
            <v>Определение стойкости красителя к горячей воде в игрушках.</v>
          </cell>
          <cell r="C1036" t="str">
            <v>усл. ед.</v>
          </cell>
          <cell r="D1036">
            <v>80</v>
          </cell>
          <cell r="E1036">
            <v>96</v>
          </cell>
          <cell r="F1036" t="str">
            <v>визуальный</v>
          </cell>
        </row>
        <row r="1037">
          <cell r="A1037">
            <v>80000635</v>
          </cell>
          <cell r="B1037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1037" t="str">
            <v>усл. ед.</v>
          </cell>
          <cell r="D1037">
            <v>1067.5</v>
          </cell>
          <cell r="E1037">
            <v>1281</v>
          </cell>
          <cell r="F1037" t="str">
            <v>газохроматографический</v>
          </cell>
        </row>
        <row r="1038">
          <cell r="A1038">
            <v>80000636</v>
          </cell>
          <cell r="B1038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1038" t="str">
            <v>усл. ед.</v>
          </cell>
          <cell r="D1038">
            <v>1075</v>
          </cell>
          <cell r="E1038">
            <v>1290</v>
          </cell>
          <cell r="F1038" t="str">
            <v>газохроматографический</v>
          </cell>
        </row>
        <row r="1039">
          <cell r="A1039">
            <v>80000637</v>
          </cell>
          <cell r="B1039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1039" t="str">
            <v>усл. ед.</v>
          </cell>
          <cell r="D1039">
            <v>1297.5</v>
          </cell>
          <cell r="E1039">
            <v>1557</v>
          </cell>
          <cell r="F1039" t="str">
            <v>атомно-абсорбционный</v>
          </cell>
        </row>
        <row r="1040">
          <cell r="A1040">
            <v>80000633</v>
          </cell>
          <cell r="B1040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1040" t="str">
            <v>усл. ед.</v>
          </cell>
          <cell r="D1040">
            <v>982.5</v>
          </cell>
          <cell r="E1040">
            <v>1179</v>
          </cell>
          <cell r="F1040" t="str">
            <v>атомно-абсорбционный</v>
          </cell>
        </row>
        <row r="1041">
          <cell r="A1041">
            <v>80000632</v>
          </cell>
          <cell r="B1041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1041" t="str">
            <v>усл. ед.</v>
          </cell>
          <cell r="D1041">
            <v>780</v>
          </cell>
          <cell r="E1041">
            <v>936</v>
          </cell>
          <cell r="F1041" t="str">
            <v>атомно-абсорбционный</v>
          </cell>
        </row>
        <row r="1042">
          <cell r="A1042">
            <v>80000629</v>
          </cell>
          <cell r="B1042" t="str">
            <v>Массовая концентрация марганца в водных вытяжках из товаров народного потребления</v>
          </cell>
          <cell r="C1042" t="str">
            <v>усл. ед.</v>
          </cell>
          <cell r="D1042">
            <v>1467.5</v>
          </cell>
          <cell r="E1042">
            <v>1761</v>
          </cell>
          <cell r="F1042" t="str">
            <v>фотометрический</v>
          </cell>
        </row>
        <row r="1043">
          <cell r="A1043">
            <v>80000630</v>
          </cell>
          <cell r="B1043" t="str">
            <v>Идентификация материалов (изделия из кожи)</v>
          </cell>
          <cell r="C1043" t="str">
            <v>усл. ед.</v>
          </cell>
          <cell r="D1043">
            <v>445</v>
          </cell>
          <cell r="E1043">
            <v>534</v>
          </cell>
          <cell r="F1043" t="str">
            <v>визуальный</v>
          </cell>
        </row>
        <row r="1044">
          <cell r="A1044">
            <v>80000631</v>
          </cell>
          <cell r="B1044" t="str">
            <v>Массовая концентрация винилацетата в водных вытяжках из товаров народного потребления</v>
          </cell>
          <cell r="C1044" t="str">
            <v>усл. ед.</v>
          </cell>
          <cell r="D1044">
            <v>1297.5</v>
          </cell>
          <cell r="E1044">
            <v>1557</v>
          </cell>
          <cell r="F1044" t="str">
            <v>газохроматографический</v>
          </cell>
        </row>
        <row r="1045">
          <cell r="A1045">
            <v>80000628</v>
          </cell>
          <cell r="B1045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</v>
          </cell>
          <cell r="C1045" t="str">
            <v>усл. ед.</v>
          </cell>
          <cell r="D1045">
            <v>1165</v>
          </cell>
          <cell r="E1045">
            <v>1398</v>
          </cell>
          <cell r="F1045" t="str">
            <v>фотометрический</v>
          </cell>
        </row>
        <row r="1046">
          <cell r="A1046" t="str">
            <v>Лаборатория неионизирующих излучений</v>
          </cell>
          <cell r="B1046"/>
          <cell r="C1046"/>
          <cell r="D1046"/>
          <cell r="E1046"/>
          <cell r="F1046"/>
        </row>
        <row r="1047">
          <cell r="A1047">
            <v>90000602</v>
          </cell>
          <cell r="B1047" t="str">
            <v>Измерение интенсивности ИК-излучения</v>
          </cell>
          <cell r="C1047" t="str">
            <v>усл. ед.</v>
          </cell>
          <cell r="D1047">
            <v>527.5</v>
          </cell>
          <cell r="E1047">
            <v>633</v>
          </cell>
          <cell r="F1047" t="str">
            <v>-</v>
          </cell>
        </row>
        <row r="1048">
          <cell r="A1048">
            <v>90000603</v>
          </cell>
          <cell r="B1048" t="str">
            <v>Измерение эквивалентного уровня  шума (непостоянный)</v>
          </cell>
          <cell r="C1048" t="str">
            <v>усл. ед.</v>
          </cell>
          <cell r="D1048">
            <v>987.5</v>
          </cell>
          <cell r="E1048">
            <v>1185</v>
          </cell>
          <cell r="F1048" t="str">
            <v>-</v>
          </cell>
        </row>
        <row r="1049">
          <cell r="A1049">
            <v>90000102</v>
          </cell>
          <cell r="B1049" t="str">
            <v>Измерение общей вибрации</v>
          </cell>
          <cell r="C1049" t="str">
            <v>усл. ед.</v>
          </cell>
          <cell r="D1049">
            <v>987.5</v>
          </cell>
          <cell r="E1049">
            <v>1185</v>
          </cell>
          <cell r="F1049" t="str">
            <v>-</v>
          </cell>
        </row>
        <row r="1050">
          <cell r="A1050">
            <v>90000606</v>
          </cell>
          <cell r="B1050" t="str">
            <v>Измерение лазерного излучения</v>
          </cell>
          <cell r="C1050" t="str">
            <v>усл. ед.</v>
          </cell>
          <cell r="D1050">
            <v>2512.5</v>
          </cell>
          <cell r="E1050">
            <v>3015</v>
          </cell>
          <cell r="F1050" t="str">
            <v>-</v>
          </cell>
        </row>
        <row r="1051">
          <cell r="A1051">
            <v>90000607</v>
          </cell>
          <cell r="B1051" t="str">
            <v>Измерение воздушного ультразвука</v>
          </cell>
          <cell r="C1051" t="str">
            <v>усл. ед.</v>
          </cell>
          <cell r="D1051">
            <v>822.5</v>
          </cell>
          <cell r="E1051">
            <v>987</v>
          </cell>
          <cell r="F1051" t="str">
            <v>-</v>
          </cell>
        </row>
        <row r="1052">
          <cell r="A1052">
            <v>90000609</v>
          </cell>
          <cell r="B1052" t="str">
            <v>Измерение освещенности рабочих мест</v>
          </cell>
          <cell r="C1052" t="str">
            <v>усл. ед.</v>
          </cell>
          <cell r="D1052">
            <v>137.5</v>
          </cell>
          <cell r="E1052">
            <v>165</v>
          </cell>
          <cell r="F1052" t="str">
            <v>-</v>
          </cell>
        </row>
        <row r="1053">
          <cell r="A1053">
            <v>90000617</v>
          </cell>
          <cell r="B1053" t="str">
            <v>Измерение уровней искусственной освещенности (за пределами регламентированного рабочего дня)</v>
          </cell>
          <cell r="C1053" t="str">
            <v>усл. ед.</v>
          </cell>
          <cell r="D1053">
            <v>205</v>
          </cell>
          <cell r="E1053">
            <v>246</v>
          </cell>
          <cell r="F1053" t="str">
            <v>-</v>
          </cell>
        </row>
        <row r="1054">
          <cell r="A1054">
            <v>90000611</v>
          </cell>
          <cell r="B1054" t="str">
            <v>Измерение яркости</v>
          </cell>
          <cell r="C1054" t="str">
            <v>усл. ед.</v>
          </cell>
          <cell r="D1054">
            <v>107.5</v>
          </cell>
          <cell r="E1054">
            <v>129</v>
          </cell>
          <cell r="F1054" t="str">
            <v>-</v>
          </cell>
        </row>
        <row r="1055">
          <cell r="A1055">
            <v>90000612</v>
          </cell>
          <cell r="B1055" t="str">
            <v>Измерение пульсации</v>
          </cell>
          <cell r="C1055" t="str">
            <v>усл. ед.</v>
          </cell>
          <cell r="D1055">
            <v>107.5</v>
          </cell>
          <cell r="E1055">
            <v>129</v>
          </cell>
          <cell r="F1055" t="str">
            <v>-</v>
          </cell>
        </row>
        <row r="1056">
          <cell r="A1056">
            <v>90000613</v>
          </cell>
          <cell r="B1056" t="str">
            <v>Измерение максимального уровня звукового давления</v>
          </cell>
          <cell r="C1056" t="str">
            <v>усл. ед.</v>
          </cell>
          <cell r="D1056">
            <v>907.5</v>
          </cell>
          <cell r="E1056">
            <v>1089</v>
          </cell>
          <cell r="F1056" t="str">
            <v>-</v>
          </cell>
        </row>
        <row r="1057">
          <cell r="A1057">
            <v>90000614</v>
          </cell>
          <cell r="B1057" t="str">
            <v>Измерение уровня шума по среднегеометрическим частотам (спектральный-постоянный)</v>
          </cell>
          <cell r="C1057" t="str">
            <v>усл. ед.</v>
          </cell>
          <cell r="D1057">
            <v>907.5</v>
          </cell>
          <cell r="E1057">
            <v>1089</v>
          </cell>
          <cell r="F1057" t="str">
            <v>-</v>
          </cell>
        </row>
        <row r="1058">
          <cell r="A1058">
            <v>90000103</v>
          </cell>
          <cell r="B1058" t="str">
            <v>Измерение локальной вибрации</v>
          </cell>
          <cell r="C1058" t="str">
            <v>усл. ед.</v>
          </cell>
          <cell r="D1058">
            <v>942.5</v>
          </cell>
          <cell r="E1058">
            <v>1131</v>
          </cell>
          <cell r="F1058" t="str">
            <v>-</v>
          </cell>
        </row>
        <row r="1059">
          <cell r="A1059">
            <v>90000645</v>
          </cell>
          <cell r="B1059" t="str">
            <v>Измерение микроклиматических параметров производственной среды</v>
          </cell>
          <cell r="C1059" t="str">
            <v>усл. ед.</v>
          </cell>
          <cell r="D1059">
            <v>182.5</v>
          </cell>
          <cell r="E1059">
            <v>219</v>
          </cell>
          <cell r="F1059" t="str">
            <v>-</v>
          </cell>
        </row>
        <row r="1060">
          <cell r="A1060">
            <v>90000647</v>
          </cell>
          <cell r="B1060" t="str">
            <v>Измерение инфразвука</v>
          </cell>
          <cell r="C1060" t="str">
            <v>усл. ед.</v>
          </cell>
          <cell r="D1060">
            <v>822.5</v>
          </cell>
          <cell r="E1060">
            <v>987</v>
          </cell>
          <cell r="F1060" t="str">
            <v>-</v>
          </cell>
        </row>
        <row r="1061">
          <cell r="A1061">
            <v>90000095</v>
          </cell>
          <cell r="B1061" t="str">
            <v>Измерение ЭМП от передающего радиотехнического объекта(1 объект)</v>
          </cell>
          <cell r="C1061" t="str">
            <v>усл. ед.</v>
          </cell>
          <cell r="D1061">
            <v>10775</v>
          </cell>
          <cell r="E1061">
            <v>12930</v>
          </cell>
          <cell r="F1061" t="str">
            <v>-</v>
          </cell>
        </row>
        <row r="1062">
          <cell r="A1062">
            <v>90000649</v>
          </cell>
          <cell r="B1062" t="str">
            <v>Измерение магнитной индукции постоянного магнитного поля</v>
          </cell>
          <cell r="C1062" t="str">
            <v>усл. ед.</v>
          </cell>
          <cell r="D1062">
            <v>647.5</v>
          </cell>
          <cell r="E1062">
            <v>777</v>
          </cell>
          <cell r="F1062" t="str">
            <v>-</v>
          </cell>
        </row>
        <row r="1063">
          <cell r="A1063">
            <v>90000650</v>
          </cell>
          <cell r="B1063" t="str">
            <v>Измерение магнитной индукции гипогеомагнитного поля</v>
          </cell>
          <cell r="C1063" t="str">
            <v>усл. ед.</v>
          </cell>
          <cell r="D1063">
            <v>1115</v>
          </cell>
          <cell r="E1063">
            <v>1338</v>
          </cell>
          <cell r="F1063" t="str">
            <v>-</v>
          </cell>
        </row>
        <row r="1064">
          <cell r="A1064">
            <v>90000101</v>
          </cell>
          <cell r="B1064" t="str">
            <v>Измерение температуры поверхностей</v>
          </cell>
          <cell r="C1064" t="str">
            <v>усл. ед.</v>
          </cell>
          <cell r="D1064">
            <v>270</v>
          </cell>
          <cell r="E1064">
            <v>324</v>
          </cell>
          <cell r="F1064" t="str">
            <v>-</v>
          </cell>
        </row>
        <row r="1065">
          <cell r="A1065">
            <v>90000619</v>
          </cell>
          <cell r="B1065" t="str">
            <v>Измерение индекса тепловой нагрузки среды (ТНС)</v>
          </cell>
          <cell r="C1065" t="str">
            <v>усл. ед.</v>
          </cell>
          <cell r="D1065">
            <v>535</v>
          </cell>
          <cell r="E1065">
            <v>642</v>
          </cell>
          <cell r="F1065" t="str">
            <v>-</v>
          </cell>
        </row>
        <row r="1066">
          <cell r="A1066">
            <v>90000620</v>
          </cell>
          <cell r="B1066" t="str">
            <v>Измерение электромагнитного поля от ЛЭП  промышленной  частоты  50Гц</v>
          </cell>
          <cell r="C1066" t="str">
            <v>усл. ед.</v>
          </cell>
          <cell r="D1066">
            <v>970</v>
          </cell>
          <cell r="E1066">
            <v>1164</v>
          </cell>
          <cell r="F1066" t="str">
            <v>-</v>
          </cell>
        </row>
        <row r="1067">
          <cell r="A1067">
            <v>90000104</v>
          </cell>
          <cell r="B1067" t="str">
            <v>Измерение электростатического поля</v>
          </cell>
          <cell r="C1067" t="str">
            <v>усл. ед.</v>
          </cell>
          <cell r="D1067">
            <v>190</v>
          </cell>
          <cell r="E1067">
            <v>228</v>
          </cell>
          <cell r="F1067" t="str">
            <v>-</v>
          </cell>
        </row>
        <row r="1068">
          <cell r="A1068">
            <v>90000105</v>
          </cell>
          <cell r="B1068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068" t="str">
            <v>усл. ед.</v>
          </cell>
          <cell r="D1068">
            <v>1132.5</v>
          </cell>
          <cell r="E1068">
            <v>1359</v>
          </cell>
          <cell r="F1068" t="str">
            <v>-</v>
          </cell>
        </row>
        <row r="1069">
          <cell r="A1069">
            <v>90000626</v>
          </cell>
          <cell r="B1069" t="str">
            <v>Измерение магнитного поля промышленной частоты 50 Гц в производственных помещениях</v>
          </cell>
          <cell r="C1069" t="str">
            <v>усл. ед.</v>
          </cell>
          <cell r="D1069">
            <v>625</v>
          </cell>
          <cell r="E1069">
            <v>750</v>
          </cell>
          <cell r="F1069" t="str">
            <v>-</v>
          </cell>
        </row>
        <row r="1070">
          <cell r="A1070">
            <v>90000106</v>
          </cell>
          <cell r="B1070" t="str">
            <v>Измерение электромагнитного поля промышленной частоты (50Гц) в помещениях</v>
          </cell>
          <cell r="C1070" t="str">
            <v>усл. ед.</v>
          </cell>
          <cell r="D1070">
            <v>987.5</v>
          </cell>
          <cell r="E1070">
            <v>1185</v>
          </cell>
          <cell r="F1070" t="str">
            <v>-</v>
          </cell>
        </row>
        <row r="1071">
          <cell r="A1071">
            <v>90000631</v>
          </cell>
          <cell r="B1071" t="str">
            <v>Измерение уровней ионных состояний воздуха помещений</v>
          </cell>
          <cell r="C1071" t="str">
            <v>усл. ед.</v>
          </cell>
          <cell r="D1071">
            <v>297.5</v>
          </cell>
          <cell r="E1071">
            <v>357</v>
          </cell>
          <cell r="F1071" t="str">
            <v>-</v>
          </cell>
        </row>
        <row r="1072">
          <cell r="A1072">
            <v>90000094</v>
          </cell>
          <cell r="B1072" t="str">
            <v>Измерение ЭМП в производственных помещениях и на селитебной территории от ЗССС (1 точка)</v>
          </cell>
          <cell r="C1072" t="str">
            <v>усл. ед.</v>
          </cell>
          <cell r="D1072">
            <v>2915</v>
          </cell>
          <cell r="E1072">
            <v>3498</v>
          </cell>
          <cell r="F1072" t="str">
            <v>-</v>
          </cell>
        </row>
        <row r="1073">
          <cell r="A1073">
            <v>90000643</v>
          </cell>
          <cell r="B1073" t="str">
            <v>Измерение электромагнитного поля от ЛЭП промышленной частоты (50Гц) селитебной территории</v>
          </cell>
          <cell r="C1073" t="str">
            <v>усл. ед.</v>
          </cell>
          <cell r="D1073">
            <v>1545</v>
          </cell>
          <cell r="E1073">
            <v>1854</v>
          </cell>
          <cell r="F1073" t="str">
            <v>-</v>
          </cell>
        </row>
        <row r="1074">
          <cell r="A1074">
            <v>90000093</v>
          </cell>
          <cell r="B1074" t="str">
            <v>Измерение напряженности электромагнитного поля от передающего радиотехнического объекта в помещениях (1 точка)</v>
          </cell>
          <cell r="C1074" t="str">
            <v>усл. ед.</v>
          </cell>
          <cell r="D1074">
            <v>1385</v>
          </cell>
          <cell r="E1074">
            <v>1662</v>
          </cell>
          <cell r="F1074" t="str">
            <v>-</v>
          </cell>
        </row>
        <row r="1075">
          <cell r="A1075">
            <v>90000092</v>
          </cell>
          <cell r="B1075" t="str">
            <v>Измерение напряженности электромагнитного поля от передающего радиотехнического объекта на территории (1 точка)</v>
          </cell>
          <cell r="C1075" t="str">
            <v>усл. ед.</v>
          </cell>
          <cell r="D1075">
            <v>1430</v>
          </cell>
          <cell r="E1075">
            <v>1716</v>
          </cell>
          <cell r="F1075" t="str">
            <v>-</v>
          </cell>
        </row>
        <row r="1076">
          <cell r="A1076">
            <v>90000091</v>
          </cell>
          <cell r="B1076" t="str">
            <v>Измерение плотности потока энергии от передающего радиотехнического объекта в помещениях (1 точка)</v>
          </cell>
          <cell r="C1076" t="str">
            <v>усл. ед.</v>
          </cell>
          <cell r="D1076">
            <v>1862.5</v>
          </cell>
          <cell r="E1076">
            <v>2235</v>
          </cell>
          <cell r="F1076" t="str">
            <v>-</v>
          </cell>
        </row>
        <row r="1077">
          <cell r="A1077">
            <v>90000090</v>
          </cell>
          <cell r="B1077" t="str">
            <v>Измерение плотности потока энергии от передающего радиотехнического объекта на территории (1 точка)</v>
          </cell>
          <cell r="C1077" t="str">
            <v>усл. ед.</v>
          </cell>
          <cell r="D1077">
            <v>1545</v>
          </cell>
          <cell r="E1077">
            <v>1854</v>
          </cell>
          <cell r="F1077" t="str">
            <v>-</v>
          </cell>
        </row>
        <row r="1078">
          <cell r="A1078">
            <v>90000641</v>
          </cell>
          <cell r="B1078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78" t="str">
            <v>усл. ед.</v>
          </cell>
          <cell r="D1078">
            <v>1545</v>
          </cell>
          <cell r="E1078">
            <v>1854</v>
          </cell>
          <cell r="F1078" t="str">
            <v>-</v>
          </cell>
        </row>
        <row r="1079">
          <cell r="A1079">
            <v>90000642</v>
          </cell>
          <cell r="B1079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79" t="str">
            <v>усл. ед.</v>
          </cell>
          <cell r="D1079">
            <v>1545</v>
          </cell>
          <cell r="E1079">
            <v>1854</v>
          </cell>
          <cell r="F1079" t="str">
            <v>-</v>
          </cell>
        </row>
        <row r="1080">
          <cell r="A1080">
            <v>90000644</v>
          </cell>
          <cell r="B1080" t="str">
            <v>Измерение плотности потока мощности ЭМП  от микроволновой печи (диапазон частот от 300 МГц до 700 ГГц) (1 точка)</v>
          </cell>
          <cell r="C1080" t="str">
            <v>усл. ед.</v>
          </cell>
          <cell r="D1080">
            <v>907.5</v>
          </cell>
          <cell r="E1080">
            <v>1089</v>
          </cell>
          <cell r="F1080" t="str">
            <v>-</v>
          </cell>
        </row>
        <row r="1081">
          <cell r="A1081">
            <v>90001301</v>
          </cell>
          <cell r="B1081" t="str">
            <v>Выполнение работ по аттестации, аккредитации промышленной лаборатории с выходом на объект</v>
          </cell>
          <cell r="C1081" t="str">
            <v>усл. ед.</v>
          </cell>
          <cell r="D1081">
            <v>16577.5</v>
          </cell>
          <cell r="E1081">
            <v>19893</v>
          </cell>
          <cell r="F1081" t="str">
            <v>-</v>
          </cell>
        </row>
        <row r="1082">
          <cell r="A1082">
            <v>90001302</v>
          </cell>
          <cell r="B1082" t="str">
            <v>Выполнение работ по аттестации, аккредитации промышленной лаборатории без выхода на объект</v>
          </cell>
          <cell r="C1082" t="str">
            <v>усл. ед.</v>
          </cell>
          <cell r="D1082">
            <v>9745</v>
          </cell>
          <cell r="E1082">
            <v>11694</v>
          </cell>
          <cell r="F1082" t="str">
            <v>-</v>
          </cell>
        </row>
        <row r="1083">
          <cell r="A1083">
            <v>90001303</v>
          </cell>
          <cell r="B1083" t="str">
            <v>Подготовка одной контрольной задачи</v>
          </cell>
          <cell r="C1083" t="str">
            <v>усл. ед.</v>
          </cell>
          <cell r="D1083">
            <v>5835</v>
          </cell>
          <cell r="E1083">
            <v>7002</v>
          </cell>
          <cell r="F1083" t="str">
            <v>-</v>
          </cell>
        </row>
        <row r="1084">
          <cell r="A1084">
            <v>90000096</v>
          </cell>
          <cell r="B1084" t="str">
            <v xml:space="preserve">Определение электролизуемости материалов </v>
          </cell>
          <cell r="C1084" t="str">
            <v>усл. ед.</v>
          </cell>
          <cell r="D1084">
            <v>460</v>
          </cell>
          <cell r="E1084">
            <v>552</v>
          </cell>
          <cell r="F1084" t="str">
            <v>-</v>
          </cell>
        </row>
        <row r="1085">
          <cell r="A1085">
            <v>90000097</v>
          </cell>
          <cell r="B1085" t="str">
            <v>Измерение энергетической освещенности в области спектра УФ-А (315-400) нм, УФ-В (280-315)нм, УФ-С (200-280) нм.</v>
          </cell>
          <cell r="C1085" t="str">
            <v>усл. ед.</v>
          </cell>
          <cell r="D1085">
            <v>592.5</v>
          </cell>
          <cell r="E1085">
            <v>711</v>
          </cell>
          <cell r="F1085" t="str">
            <v>-</v>
          </cell>
        </row>
        <row r="1086">
          <cell r="A1086" t="str">
            <v>Учебно-консультационный центр по защите прав потребителей, гигиенического обучения и воспитания населения</v>
          </cell>
          <cell r="B1086"/>
          <cell r="C1086"/>
          <cell r="D1086"/>
          <cell r="E1086"/>
          <cell r="F1086"/>
        </row>
        <row r="1087">
          <cell r="A1087">
            <v>12000006</v>
          </cell>
          <cell r="B1087" t="str">
            <v>Оформление (восстановление) бланка личной медицинской книжки с фотографией</v>
          </cell>
          <cell r="C1087" t="str">
            <v>шт.</v>
          </cell>
          <cell r="D1087">
            <v>690</v>
          </cell>
          <cell r="E1087">
            <v>828</v>
          </cell>
          <cell r="F1087" t="str">
            <v>-</v>
          </cell>
        </row>
        <row r="1088">
          <cell r="A1088">
            <v>12000007</v>
          </cell>
          <cell r="B1088" t="str">
            <v>Предоставление консультационных услуг</v>
          </cell>
          <cell r="C1088" t="str">
            <v>шт.</v>
          </cell>
          <cell r="D1088">
            <v>180</v>
          </cell>
          <cell r="E1088">
            <v>216</v>
          </cell>
          <cell r="F1088" t="str">
            <v>-</v>
          </cell>
        </row>
        <row r="1089">
          <cell r="A1089">
            <v>12000029</v>
          </cell>
          <cell r="B1089" t="str">
            <v>Обучение по проведению входного радиационного контроля металлолома по 5 часовой программе с регистрацией и защитой информации (1 голограмма).</v>
          </cell>
          <cell r="C1089" t="str">
            <v>чел.</v>
          </cell>
          <cell r="D1089">
            <v>2300</v>
          </cell>
          <cell r="E1089">
            <v>2760</v>
          </cell>
          <cell r="F1089" t="str">
            <v>-</v>
          </cell>
        </row>
        <row r="1090">
          <cell r="A1090">
            <v>12000033</v>
          </cell>
          <cell r="B1090" t="str">
            <v>Оформление, выдача удостоверения</v>
          </cell>
          <cell r="C1090" t="str">
            <v>шт.</v>
          </cell>
          <cell r="D1090">
            <v>225</v>
          </cell>
          <cell r="E1090">
            <v>270</v>
          </cell>
          <cell r="F1090" t="str">
            <v>-</v>
          </cell>
        </row>
        <row r="1091">
          <cell r="A1091">
            <v>12000035</v>
          </cell>
          <cell r="B1091" t="str">
            <v>Защита информации на личной медицинской книжке, удостоверении (1 голограмма)</v>
          </cell>
          <cell r="C1091" t="str">
            <v>шт.</v>
          </cell>
          <cell r="D1091">
            <v>75</v>
          </cell>
          <cell r="E1091">
            <v>90</v>
          </cell>
          <cell r="F1091" t="str">
            <v>-</v>
          </cell>
        </row>
        <row r="1092">
          <cell r="A1092">
            <v>12000030</v>
          </cell>
          <cell r="B1092" t="str">
            <v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v>
          </cell>
          <cell r="C1092" t="str">
            <v>чел.</v>
          </cell>
          <cell r="D1092">
            <v>5405</v>
          </cell>
          <cell r="E1092">
            <v>6486</v>
          </cell>
          <cell r="F1092" t="str">
            <v>-</v>
          </cell>
        </row>
        <row r="1093">
          <cell r="A1093">
            <v>12000031</v>
          </cell>
          <cell r="B1093" t="str">
            <v>Обучение дезинфекторов по программе повышения квалификации с регистрацией, защитой информации (1 голограмма), оформлением и выдачей удостоверения.</v>
          </cell>
          <cell r="C1093" t="str">
            <v>чел.</v>
          </cell>
          <cell r="D1093">
            <v>17192.5</v>
          </cell>
          <cell r="E1093">
            <v>20631</v>
          </cell>
          <cell r="F1093" t="str">
            <v>-</v>
          </cell>
        </row>
        <row r="1094">
          <cell r="A1094">
            <v>12000051</v>
          </cell>
          <cell r="B1094" t="str">
            <v>Практическая помощь по разделу защиты прав потребителей (за 1 час)</v>
          </cell>
          <cell r="C1094" t="str">
            <v>час</v>
          </cell>
          <cell r="D1094">
            <v>757.5</v>
          </cell>
          <cell r="E1094">
            <v>909</v>
          </cell>
          <cell r="F1094" t="str">
            <v>-</v>
          </cell>
        </row>
        <row r="1095">
          <cell r="A1095">
            <v>12000043</v>
          </cell>
          <cell r="B1095" t="str">
            <v>Оттиск одного листа методической литературы формата А-4 ( с двух сторон).</v>
          </cell>
          <cell r="C1095" t="str">
            <v>шт.</v>
          </cell>
          <cell r="D1095">
            <v>10</v>
          </cell>
          <cell r="E1095">
            <v>12</v>
          </cell>
          <cell r="F1095" t="str">
            <v>-</v>
          </cell>
        </row>
        <row r="1096">
          <cell r="A1096" t="str">
            <v>12 000 046</v>
          </cell>
          <cell r="B1096" t="str">
            <v>Оформление (восстановление) бланка личной медицинской книжки</v>
          </cell>
          <cell r="C1096" t="str">
            <v>шт.</v>
          </cell>
          <cell r="D1096">
            <v>507.5</v>
          </cell>
          <cell r="E1096">
            <v>609</v>
          </cell>
          <cell r="F1096" t="str">
            <v>-</v>
          </cell>
        </row>
        <row r="1097">
          <cell r="A1097" t="str">
            <v>12 000 047</v>
          </cell>
          <cell r="B1097" t="str">
            <v>Подача заявления на оформление электронной личной медицинской книжки (ЭЛМК) в ЕИАС Роспотребнадзора</v>
          </cell>
          <cell r="C1097" t="str">
            <v>шт.</v>
          </cell>
          <cell r="D1097">
            <v>200</v>
          </cell>
          <cell r="E1097">
            <v>240</v>
          </cell>
          <cell r="F1097" t="str">
            <v>-</v>
          </cell>
        </row>
        <row r="1098">
          <cell r="A1098" t="str">
            <v>12 000 048</v>
          </cell>
          <cell r="B1098" t="str">
            <v>Оформление выписки из ЕИАС Роспотребнадзора с данными ЭЛМК</v>
          </cell>
          <cell r="C1098" t="str">
            <v>шт.</v>
          </cell>
          <cell r="D1098">
            <v>147.5</v>
          </cell>
          <cell r="E1098">
            <v>177</v>
          </cell>
          <cell r="F1098" t="str">
            <v>-</v>
          </cell>
        </row>
        <row r="1099">
          <cell r="A1099" t="str">
            <v>12 000 049</v>
          </cell>
          <cell r="B1099" t="str">
            <v>Гигиеническая подготовка декретированного контингента</v>
          </cell>
          <cell r="C1099" t="str">
            <v>чел.</v>
          </cell>
          <cell r="D1099">
            <v>875</v>
          </cell>
          <cell r="E1099">
            <v>1050</v>
          </cell>
          <cell r="F1099"/>
        </row>
        <row r="1100">
          <cell r="A1100" t="str">
            <v>Отдел эпидемиологии</v>
          </cell>
          <cell r="B1100"/>
          <cell r="C1100"/>
          <cell r="D1100"/>
          <cell r="E1100"/>
          <cell r="F1100"/>
        </row>
        <row r="1101">
          <cell r="A1101">
            <v>21000029</v>
          </cell>
          <cell r="B1101" t="str">
            <v>Энтомологическое обследование территории методом сбора клещей, исследование материала на площади свыше 1га (1 кратно)</v>
          </cell>
          <cell r="C1101" t="str">
            <v>га</v>
          </cell>
          <cell r="D1101">
            <v>2095</v>
          </cell>
          <cell r="E1101">
            <v>2514</v>
          </cell>
          <cell r="F1101" t="str">
            <v>методом сбора клещей</v>
          </cell>
        </row>
        <row r="1102">
          <cell r="A1102">
            <v>21000041</v>
          </cell>
          <cell r="B1102" t="str">
            <v>Энтомологическое обследование территории методом сбора клещей, исследование материала на площади до 1га (1 кратно)</v>
          </cell>
          <cell r="C1102" t="str">
            <v>усл. ед.</v>
          </cell>
          <cell r="D1102">
            <v>2095</v>
          </cell>
          <cell r="E1102">
            <v>2514</v>
          </cell>
          <cell r="F1102" t="str">
            <v>методом сбора клещей</v>
          </cell>
        </row>
        <row r="1103">
          <cell r="A1103">
            <v>21000030</v>
          </cell>
          <cell r="B1103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103" t="str">
            <v>усл. ед.</v>
          </cell>
          <cell r="D1103">
            <v>3265</v>
          </cell>
          <cell r="E1103">
            <v>3918</v>
          </cell>
          <cell r="F1103" t="str">
            <v>методом учета личинок</v>
          </cell>
        </row>
        <row r="1104">
          <cell r="A1104">
            <v>21000040</v>
          </cell>
          <cell r="B1104" t="str">
            <v>Энтомологическое обследование прибрежной зоны на наличие комаров, видовая диагностика (1 объект)</v>
          </cell>
          <cell r="C1104" t="str">
            <v>усл. ед.</v>
          </cell>
          <cell r="D1104">
            <v>3265</v>
          </cell>
          <cell r="E1104">
            <v>3918</v>
          </cell>
          <cell r="F1104" t="str">
            <v>методом учета личинок</v>
          </cell>
        </row>
        <row r="1105">
          <cell r="A1105">
            <v>21000016</v>
          </cell>
          <cell r="B1105" t="str">
            <v>Энтомологическое обследование мест хранения продовольственного сырья с забором проб (1 объект).</v>
          </cell>
          <cell r="C1105" t="str">
            <v>усл. ед.</v>
          </cell>
          <cell r="D1105">
            <v>1567.5</v>
          </cell>
          <cell r="E1105">
            <v>1881</v>
          </cell>
          <cell r="F1105" t="str">
            <v>методом ловушко-суток</v>
          </cell>
        </row>
        <row r="1106">
          <cell r="A1106">
            <v>21000031</v>
          </cell>
          <cell r="B110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106" t="str">
            <v>м2</v>
          </cell>
          <cell r="D1106">
            <v>72.5</v>
          </cell>
          <cell r="E1106">
            <v>87</v>
          </cell>
          <cell r="F1106" t="str">
            <v>методом ловушко-суток</v>
          </cell>
        </row>
        <row r="1107">
          <cell r="A1107">
            <v>21000017</v>
          </cell>
          <cell r="B1107" t="str">
            <v>Видовая диагностика членистоногих с выдачей результата исследования</v>
          </cell>
          <cell r="C1107" t="str">
            <v>усл. ед.</v>
          </cell>
          <cell r="D1107">
            <v>442.5</v>
          </cell>
          <cell r="E1107">
            <v>531</v>
          </cell>
          <cell r="F1107" t="str">
            <v>визуальный</v>
          </cell>
        </row>
        <row r="1108">
          <cell r="A1108">
            <v>21000018</v>
          </cell>
          <cell r="B110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108" t="str">
            <v>усл. ед.</v>
          </cell>
          <cell r="D1108">
            <v>420</v>
          </cell>
          <cell r="E1108">
            <v>504</v>
          </cell>
          <cell r="F1108" t="str">
            <v>визуальный</v>
          </cell>
        </row>
        <row r="1109">
          <cell r="A1109">
            <v>21000025</v>
          </cell>
          <cell r="B110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109" t="str">
            <v>усл. ед.</v>
          </cell>
          <cell r="D1109">
            <v>12017.5</v>
          </cell>
          <cell r="E1109">
            <v>14421</v>
          </cell>
          <cell r="F1109" t="str">
            <v>методом обследования и оценки</v>
          </cell>
        </row>
        <row r="1110">
          <cell r="A1110">
            <v>21000032</v>
          </cell>
          <cell r="B1110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110" t="str">
            <v>м2</v>
          </cell>
          <cell r="D1110">
            <v>50</v>
          </cell>
          <cell r="E1110">
            <v>60</v>
          </cell>
          <cell r="F1110" t="str">
            <v>методом ловушко-суток</v>
          </cell>
        </row>
        <row r="1111">
          <cell r="A1111" t="str">
            <v>21 000 038</v>
          </cell>
          <cell r="B1111" t="str">
            <v>Обследование пригородного поезда/электропоезда</v>
          </cell>
          <cell r="C1111" t="str">
            <v>усл. ед.</v>
          </cell>
          <cell r="D1111">
            <v>395</v>
          </cell>
          <cell r="E1111">
            <v>474</v>
          </cell>
          <cell r="F1111" t="str">
            <v>визуальный</v>
          </cell>
        </row>
        <row r="1112">
          <cell r="A1112">
            <v>21000042</v>
          </cell>
          <cell r="B1112" t="str">
            <v>Обеспечение эксплуатации транспорта с оказанием энтомологического обследования территории</v>
          </cell>
          <cell r="C1112" t="str">
            <v>км</v>
          </cell>
          <cell r="D1112">
            <v>27.5</v>
          </cell>
          <cell r="E1112">
            <v>33</v>
          </cell>
          <cell r="F1112" t="str">
            <v>визуальный</v>
          </cell>
        </row>
        <row r="1113">
          <cell r="A1113" t="str">
            <v>Санитарно-гигиенический отдел</v>
          </cell>
          <cell r="B1113"/>
          <cell r="C1113"/>
          <cell r="D1113"/>
          <cell r="E1113"/>
          <cell r="F1113"/>
        </row>
        <row r="1114">
          <cell r="A1114" t="str">
            <v>В целях получения санитарно-эпидемиологического заключения</v>
          </cell>
          <cell r="B1114"/>
          <cell r="C1114"/>
          <cell r="D1114"/>
          <cell r="E1114"/>
          <cell r="F1114"/>
        </row>
        <row r="1115">
          <cell r="A1115">
            <v>22000003</v>
          </cell>
          <cell r="B1115" t="str">
            <v>Экспертиза проектов на пользование недрами</v>
          </cell>
          <cell r="C1115" t="str">
            <v>усл. ед.</v>
          </cell>
          <cell r="D1115">
            <v>11262.5</v>
          </cell>
          <cell r="E1115">
            <v>13515</v>
          </cell>
          <cell r="F1115" t="str">
            <v>-</v>
          </cell>
        </row>
        <row r="1116">
          <cell r="A1116">
            <v>22000112</v>
          </cell>
          <cell r="B111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116" t="str">
            <v>усл. ед.</v>
          </cell>
          <cell r="D1116">
            <v>20750</v>
          </cell>
          <cell r="E1116">
            <v>24900</v>
          </cell>
          <cell r="F1116" t="str">
            <v>-</v>
          </cell>
        </row>
        <row r="1117">
          <cell r="A1117">
            <v>22000113</v>
          </cell>
          <cell r="B111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117" t="str">
            <v>усл. ед.</v>
          </cell>
          <cell r="D1117">
            <v>15500</v>
          </cell>
          <cell r="E1117">
            <v>18600</v>
          </cell>
          <cell r="F1117" t="str">
            <v>-</v>
          </cell>
        </row>
        <row r="1118">
          <cell r="A1118">
            <v>22000114</v>
          </cell>
          <cell r="B111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118" t="str">
            <v>усл. ед.</v>
          </cell>
          <cell r="D1118">
            <v>12500</v>
          </cell>
          <cell r="E1118">
            <v>15000</v>
          </cell>
          <cell r="F1118" t="str">
            <v>-</v>
          </cell>
        </row>
        <row r="1119">
          <cell r="A1119">
            <v>22000115</v>
          </cell>
          <cell r="B111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119" t="str">
            <v>усл. ед.</v>
          </cell>
          <cell r="D1119">
            <v>7250</v>
          </cell>
          <cell r="E1119">
            <v>8700</v>
          </cell>
          <cell r="F1119" t="str">
            <v>-</v>
          </cell>
        </row>
        <row r="1120">
          <cell r="A1120" t="str">
            <v>22 000 093</v>
          </cell>
          <cell r="B1120" t="str">
            <v xml:space="preserve">Экспертиза проекта санитарно-защитной зоны предприятий I, II класса опасности </v>
          </cell>
          <cell r="C1120" t="str">
            <v>усл. ед.</v>
          </cell>
          <cell r="D1120">
            <v>12500</v>
          </cell>
          <cell r="E1120">
            <v>15000</v>
          </cell>
          <cell r="F1120" t="str">
            <v>-</v>
          </cell>
        </row>
        <row r="1121">
          <cell r="A1121">
            <v>22000094</v>
          </cell>
          <cell r="B1121" t="str">
            <v xml:space="preserve">Экспертиза проекта санитарно-защитной зоны предприятий III - V класса опасности </v>
          </cell>
          <cell r="C1121" t="str">
            <v>усл. ед.</v>
          </cell>
          <cell r="D1121">
            <v>10000</v>
          </cell>
          <cell r="E1121">
            <v>12000</v>
          </cell>
          <cell r="F1121" t="str">
            <v>-</v>
          </cell>
        </row>
        <row r="1122">
          <cell r="A1122">
            <v>22000036</v>
          </cell>
          <cell r="B1122" t="str">
            <v>Экспертиза продукции (товаров) для выдачи свидетельства о государственной регистрации.</v>
          </cell>
          <cell r="C1122" t="str">
            <v>усл. ед.</v>
          </cell>
          <cell r="D1122">
            <v>17125</v>
          </cell>
          <cell r="E1122">
            <v>20550</v>
          </cell>
          <cell r="F1122" t="str">
            <v>-</v>
          </cell>
        </row>
        <row r="1123">
          <cell r="A1123">
            <v>22000055</v>
          </cell>
          <cell r="B1123" t="str">
            <v>Рассмотрение материалов на размещение РЭС</v>
          </cell>
          <cell r="C1123" t="str">
            <v>усл. ед.</v>
          </cell>
          <cell r="D1123">
            <v>7412.5</v>
          </cell>
          <cell r="E1123">
            <v>8895</v>
          </cell>
          <cell r="F1123" t="str">
            <v>-</v>
          </cell>
        </row>
        <row r="1124">
          <cell r="A1124">
            <v>22000056</v>
          </cell>
          <cell r="B1124" t="str">
            <v>Рассмотрение материалов на использование РЭС</v>
          </cell>
          <cell r="C1124" t="str">
            <v>усл. ед.</v>
          </cell>
          <cell r="D1124">
            <v>1505</v>
          </cell>
          <cell r="E1124">
            <v>1806</v>
          </cell>
          <cell r="F1124" t="str">
            <v>-</v>
          </cell>
        </row>
        <row r="1125">
          <cell r="A1125">
            <v>22000057</v>
          </cell>
          <cell r="B1125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v>
          </cell>
          <cell r="C1125" t="str">
            <v>усл. ед.</v>
          </cell>
          <cell r="D1125">
            <v>8375</v>
          </cell>
          <cell r="E1125">
            <v>10050</v>
          </cell>
          <cell r="F1125" t="str">
            <v>-</v>
          </cell>
        </row>
        <row r="1126">
          <cell r="A1126">
            <v>22000102</v>
          </cell>
          <cell r="B112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v>
          </cell>
          <cell r="C1126" t="str">
            <v>усл. ед.</v>
          </cell>
          <cell r="D1126">
            <v>10500</v>
          </cell>
          <cell r="E1126">
            <v>12600</v>
          </cell>
          <cell r="F1126" t="str">
            <v>-</v>
          </cell>
        </row>
        <row r="1127">
          <cell r="A1127">
            <v>22000103</v>
          </cell>
          <cell r="B1127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v>
          </cell>
          <cell r="C1127" t="str">
            <v>усл. ед.</v>
          </cell>
          <cell r="D1127">
            <v>13750</v>
          </cell>
          <cell r="E1127">
            <v>16500</v>
          </cell>
          <cell r="F1127" t="str">
            <v>-</v>
          </cell>
        </row>
        <row r="1128">
          <cell r="A1128">
            <v>22000058</v>
          </cell>
          <cell r="B1128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28" t="str">
            <v>усл. ед.</v>
          </cell>
          <cell r="D1128">
            <v>4750</v>
          </cell>
          <cell r="E1128">
            <v>5700</v>
          </cell>
          <cell r="F1128" t="str">
            <v>-</v>
          </cell>
        </row>
        <row r="1129">
          <cell r="A1129">
            <v>22000031</v>
          </cell>
          <cell r="B1129" t="str">
            <v>Проведение санитарно-эпидемиологической экспертизы, методик, программ и режимов воспитания и обучения</v>
          </cell>
          <cell r="C1129" t="str">
            <v>усл. ед.</v>
          </cell>
          <cell r="D1129">
            <v>4500</v>
          </cell>
          <cell r="E1129">
            <v>5400</v>
          </cell>
          <cell r="F1129" t="str">
            <v>-</v>
          </cell>
        </row>
        <row r="1130">
          <cell r="A1130">
            <v>22000038</v>
          </cell>
          <cell r="B1130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30" t="str">
            <v>усл. ед.</v>
          </cell>
          <cell r="D1130">
            <v>3340</v>
          </cell>
          <cell r="E1130">
            <v>4008</v>
          </cell>
          <cell r="F1130" t="str">
            <v>-</v>
          </cell>
        </row>
        <row r="1131">
          <cell r="A1131">
            <v>22000065</v>
          </cell>
          <cell r="B113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31" t="str">
            <v>усл. ед.</v>
          </cell>
          <cell r="D1131">
            <v>10032.5</v>
          </cell>
          <cell r="E1131">
            <v>12039</v>
          </cell>
          <cell r="F1131" t="str">
            <v>-</v>
          </cell>
        </row>
        <row r="1132">
          <cell r="A1132">
            <v>22000066</v>
          </cell>
          <cell r="B113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32" t="str">
            <v>усл. ед.</v>
          </cell>
          <cell r="D1132">
            <v>13570</v>
          </cell>
          <cell r="E1132">
            <v>16284</v>
          </cell>
          <cell r="F1132" t="str">
            <v>-</v>
          </cell>
        </row>
        <row r="1133">
          <cell r="A1133">
            <v>22000119</v>
          </cell>
          <cell r="B1133" t="str">
            <v>Санитарно-эпидемилологическая экспертиза протоколов исследований (измерений) в рамках установления СЗЗ для предприятий I, II класса опасности</v>
          </cell>
          <cell r="C1133" t="str">
            <v>усл. ед.</v>
          </cell>
          <cell r="D1133">
            <v>5910</v>
          </cell>
          <cell r="E1133">
            <v>7092</v>
          </cell>
          <cell r="F1133" t="str">
            <v>-</v>
          </cell>
        </row>
        <row r="1134">
          <cell r="A1134">
            <v>22000120</v>
          </cell>
          <cell r="B1134" t="str">
            <v>Санитарно-эпидемилологическая экспертиза протоколов исследований (измерений) в рамках установления СЗЗ для предприятий III, IV класса опасности</v>
          </cell>
          <cell r="C1134" t="str">
            <v>усл. ед.</v>
          </cell>
          <cell r="D1134">
            <v>4845</v>
          </cell>
          <cell r="E1134">
            <v>5814</v>
          </cell>
          <cell r="F1134" t="str">
            <v>-</v>
          </cell>
        </row>
        <row r="1135">
          <cell r="A1135">
            <v>22000121</v>
          </cell>
          <cell r="B1135" t="str">
            <v>Экспертиза проектов зон санитарной охраны с количеством источников волоснабжения не более 5</v>
          </cell>
          <cell r="C1135" t="str">
            <v>усл. ед.</v>
          </cell>
          <cell r="D1135">
            <v>11250</v>
          </cell>
          <cell r="E1135">
            <v>13500</v>
          </cell>
          <cell r="F1135" t="str">
            <v>-</v>
          </cell>
        </row>
        <row r="1136">
          <cell r="A1136">
            <v>22000122</v>
          </cell>
          <cell r="B1136" t="str">
            <v>Экспертиза проектов зон санитарной охраны с количеством источников волоснабжения от 6 до 10</v>
          </cell>
          <cell r="C1136" t="str">
            <v>усл. ед.</v>
          </cell>
          <cell r="D1136">
            <v>13000</v>
          </cell>
          <cell r="E1136">
            <v>15600</v>
          </cell>
          <cell r="F1136" t="str">
            <v>-</v>
          </cell>
        </row>
        <row r="1137">
          <cell r="A1137">
            <v>22000123</v>
          </cell>
          <cell r="B1137" t="str">
            <v>Экспертиза проектов зон санитарной охраны с количеством источников волоснабжения от 11 до 20</v>
          </cell>
          <cell r="C1137" t="str">
            <v>усл. ед.</v>
          </cell>
          <cell r="D1137">
            <v>15500</v>
          </cell>
          <cell r="E1137">
            <v>18600</v>
          </cell>
          <cell r="F1137" t="str">
            <v>-</v>
          </cell>
        </row>
        <row r="1138">
          <cell r="A1138">
            <v>22000124</v>
          </cell>
          <cell r="B1138" t="str">
            <v>Экспертиза проектов зон санитарной охраны с количеством источников волоснабжения более 20</v>
          </cell>
          <cell r="C1138" t="str">
            <v>усл. ед.</v>
          </cell>
          <cell r="D1138">
            <v>21250</v>
          </cell>
          <cell r="E1138">
            <v>25500</v>
          </cell>
          <cell r="F1138" t="str">
            <v>-</v>
          </cell>
        </row>
        <row r="1139">
          <cell r="A1139">
            <v>22000132</v>
          </cell>
          <cell r="B1139" t="str">
            <v>Экспертиза проекта размещения рентгеновского оборудования (1 аппарат)</v>
          </cell>
          <cell r="C1139" t="str">
            <v>усл. ед.</v>
          </cell>
          <cell r="D1139">
            <v>5400</v>
          </cell>
          <cell r="E1139">
            <v>6480</v>
          </cell>
          <cell r="F1139" t="str">
            <v>-</v>
          </cell>
        </row>
        <row r="1140">
          <cell r="A1140">
            <v>22000133</v>
          </cell>
          <cell r="B1140" t="str">
            <v>Экспертиза проекта размещения рентгеновского оборудования (2 и более аппаратов)</v>
          </cell>
          <cell r="C1140" t="str">
            <v>усл. ед.</v>
          </cell>
          <cell r="D1140">
            <v>7075</v>
          </cell>
          <cell r="E1140">
            <v>8490</v>
          </cell>
          <cell r="F1140" t="str">
            <v>-</v>
          </cell>
        </row>
        <row r="1141">
          <cell r="A1141">
            <v>22000135</v>
          </cell>
          <cell r="B1141" t="str">
            <v>Санитарно-эпидемиологическая экс-пертиза маркировки пищевой продук-ции</v>
          </cell>
          <cell r="C1141" t="str">
            <v>усл. ед.</v>
          </cell>
          <cell r="D1141">
            <v>11437.5</v>
          </cell>
          <cell r="E1141">
            <v>13725</v>
          </cell>
          <cell r="F1141"/>
        </row>
        <row r="1142">
          <cell r="A1142" t="str">
            <v>Прочие услуги</v>
          </cell>
          <cell r="B1142"/>
          <cell r="C1142"/>
          <cell r="D1142"/>
          <cell r="E1142"/>
          <cell r="F1142"/>
        </row>
        <row r="1143">
          <cell r="A1143">
            <v>22000002</v>
          </cell>
          <cell r="B1143" t="str">
            <v>Подготовка заключений к протоколу лабораторных испытаний, выданного сторонними аккредитованными лабораториями</v>
          </cell>
          <cell r="C1143" t="str">
            <v>усл. ед.</v>
          </cell>
          <cell r="D1143">
            <v>4312.5</v>
          </cell>
          <cell r="E1143">
            <v>5175</v>
          </cell>
          <cell r="F1143" t="str">
            <v>-</v>
          </cell>
        </row>
        <row r="1144">
          <cell r="A1144">
            <v>22000043</v>
          </cell>
          <cell r="B1144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44" t="str">
            <v>усл. ед.</v>
          </cell>
          <cell r="D1144">
            <v>4065</v>
          </cell>
          <cell r="E1144">
            <v>4878</v>
          </cell>
          <cell r="F1144" t="str">
            <v>-</v>
          </cell>
        </row>
        <row r="1145">
          <cell r="A1145">
            <v>22000045</v>
          </cell>
          <cell r="B1145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45" t="str">
            <v>усл. ед.</v>
          </cell>
          <cell r="D1145">
            <v>770</v>
          </cell>
          <cell r="E1145">
            <v>924</v>
          </cell>
          <cell r="F1145" t="str">
            <v>-</v>
          </cell>
        </row>
        <row r="1146">
          <cell r="A1146">
            <v>22000125</v>
          </cell>
          <cell r="B1146" t="str">
            <v>Выезд специалиста для отбора проб/проведения измерений</v>
          </cell>
          <cell r="C1146" t="str">
            <v>усл. ед.</v>
          </cell>
          <cell r="D1146">
            <v>137.5</v>
          </cell>
          <cell r="E1146">
            <v>165</v>
          </cell>
          <cell r="F1146" t="str">
            <v>-</v>
          </cell>
        </row>
        <row r="1147">
          <cell r="A1147">
            <v>22000067</v>
          </cell>
          <cell r="B1147" t="str">
            <v>Отбор проб воды (разводящая сеть)</v>
          </cell>
          <cell r="C1147" t="str">
            <v>усл. ед.</v>
          </cell>
          <cell r="D1147">
            <v>52.5</v>
          </cell>
          <cell r="E1147">
            <v>63</v>
          </cell>
          <cell r="F1147" t="str">
            <v>-</v>
          </cell>
        </row>
        <row r="1148">
          <cell r="A1148">
            <v>22000068</v>
          </cell>
          <cell r="B1148" t="str">
            <v>Отбор проб воды (скважина, водонапорная башня и пр.)</v>
          </cell>
          <cell r="C1148" t="str">
            <v>усл. ед.</v>
          </cell>
          <cell r="D1148">
            <v>87.5</v>
          </cell>
          <cell r="E1148">
            <v>105</v>
          </cell>
          <cell r="F1148" t="str">
            <v>-</v>
          </cell>
        </row>
        <row r="1149">
          <cell r="A1149">
            <v>22000069</v>
          </cell>
          <cell r="B1149" t="str">
            <v>Отбор проб воды (бассейн, поверхностный водоём, стоки)</v>
          </cell>
          <cell r="C1149" t="str">
            <v>усл. ед.</v>
          </cell>
          <cell r="D1149">
            <v>65</v>
          </cell>
          <cell r="E1149">
            <v>78</v>
          </cell>
          <cell r="F1149" t="str">
            <v>-</v>
          </cell>
        </row>
        <row r="1150">
          <cell r="A1150">
            <v>22000070</v>
          </cell>
          <cell r="B1150" t="str">
            <v>Отбор проб пищевых продуктов, непищевых товаров</v>
          </cell>
          <cell r="C1150" t="str">
            <v>усл. ед.</v>
          </cell>
          <cell r="D1150">
            <v>65</v>
          </cell>
          <cell r="E1150">
            <v>78</v>
          </cell>
          <cell r="F1150" t="str">
            <v>-</v>
          </cell>
        </row>
        <row r="1151">
          <cell r="A1151">
            <v>22000071</v>
          </cell>
          <cell r="B1151" t="str">
            <v>Отбор пробы почвы</v>
          </cell>
          <cell r="C1151" t="str">
            <v>усл. ед.</v>
          </cell>
          <cell r="D1151">
            <v>105</v>
          </cell>
          <cell r="E1151">
            <v>126</v>
          </cell>
          <cell r="F1151" t="str">
            <v>-</v>
          </cell>
        </row>
        <row r="1152">
          <cell r="A1152">
            <v>22000072</v>
          </cell>
          <cell r="B1152" t="str">
            <v>Взятие смывов с объектов внешней среды</v>
          </cell>
          <cell r="C1152" t="str">
            <v>усл. ед.</v>
          </cell>
          <cell r="D1152">
            <v>45</v>
          </cell>
          <cell r="E1152">
            <v>54</v>
          </cell>
          <cell r="F1152" t="str">
            <v>-</v>
          </cell>
        </row>
        <row r="1153">
          <cell r="A1153">
            <v>22000073</v>
          </cell>
          <cell r="B1153" t="str">
            <v>Отбор проб воздуха в закрытых помещениях</v>
          </cell>
          <cell r="C1153" t="str">
            <v>усл. ед.</v>
          </cell>
          <cell r="D1153">
            <v>52.5</v>
          </cell>
          <cell r="E1153">
            <v>63</v>
          </cell>
          <cell r="F1153" t="str">
            <v>-</v>
          </cell>
        </row>
        <row r="1154">
          <cell r="A1154">
            <v>22100000</v>
          </cell>
          <cell r="B1154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54" t="str">
            <v>час</v>
          </cell>
          <cell r="D1154">
            <v>550</v>
          </cell>
          <cell r="E1154">
            <v>660</v>
          </cell>
          <cell r="F1154" t="str">
            <v>-</v>
          </cell>
        </row>
        <row r="1155">
          <cell r="A1155">
            <v>22000040</v>
          </cell>
          <cell r="B1155" t="str">
            <v>Подготовка заключения к протоколу лабораторных испытаний</v>
          </cell>
          <cell r="C1155" t="str">
            <v>усл. ед.</v>
          </cell>
          <cell r="D1155">
            <v>562.5</v>
          </cell>
          <cell r="E1155">
            <v>675</v>
          </cell>
          <cell r="F1155" t="str">
            <v>-</v>
          </cell>
        </row>
        <row r="1156">
          <cell r="A1156">
            <v>22000047</v>
          </cell>
          <cell r="B1156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56" t="str">
            <v>усл. ед.</v>
          </cell>
          <cell r="D1156">
            <v>115</v>
          </cell>
          <cell r="E1156">
            <v>138</v>
          </cell>
          <cell r="F1156" t="str">
            <v>-</v>
          </cell>
        </row>
        <row r="1157">
          <cell r="A1157">
            <v>22000117</v>
          </cell>
          <cell r="B1157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57" t="str">
            <v>усл. ед.</v>
          </cell>
          <cell r="D1157">
            <v>6400</v>
          </cell>
          <cell r="E1157">
            <v>7680</v>
          </cell>
          <cell r="F1157" t="str">
            <v>-</v>
          </cell>
        </row>
        <row r="1158">
          <cell r="A1158">
            <v>22000060</v>
          </cell>
          <cell r="B1158" t="str">
            <v>Оформление протокола лабораторных испытаний</v>
          </cell>
          <cell r="C1158" t="str">
            <v>усл. ед.</v>
          </cell>
          <cell r="D1158">
            <v>57.5</v>
          </cell>
          <cell r="E1158">
            <v>69</v>
          </cell>
          <cell r="F1158" t="str">
            <v>-</v>
          </cell>
        </row>
        <row r="1159">
          <cell r="A1159">
            <v>22000061</v>
          </cell>
          <cell r="B1159" t="str">
            <v>Подготовка экспертного заключения на соответствие объекта санитарным требованиям без цели лицензирования</v>
          </cell>
          <cell r="C1159" t="str">
            <v>усл. ед.</v>
          </cell>
          <cell r="D1159">
            <v>4565</v>
          </cell>
          <cell r="E1159">
            <v>5478</v>
          </cell>
          <cell r="F1159" t="str">
            <v>-</v>
          </cell>
        </row>
        <row r="1160">
          <cell r="A1160">
            <v>22000041</v>
          </cell>
          <cell r="B1160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60" t="str">
            <v>усл. ед.</v>
          </cell>
          <cell r="D1160">
            <v>3750</v>
          </cell>
          <cell r="E1160">
            <v>4500</v>
          </cell>
          <cell r="F1160" t="str">
            <v>-</v>
          </cell>
        </row>
        <row r="1161">
          <cell r="A1161">
            <v>22000042</v>
          </cell>
          <cell r="B1161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61" t="str">
            <v>усл. ед.</v>
          </cell>
          <cell r="D1161">
            <v>2500</v>
          </cell>
          <cell r="E1161">
            <v>3000</v>
          </cell>
          <cell r="F1161" t="str">
            <v>-</v>
          </cell>
        </row>
        <row r="1162">
          <cell r="A1162">
            <v>22000075</v>
          </cell>
          <cell r="B1162" t="str">
            <v>Санитарно-эпидемиологическая оценка контейнерной площадки - места накопления ТКО</v>
          </cell>
          <cell r="C1162" t="str">
            <v>усл. ед.</v>
          </cell>
          <cell r="D1162">
            <v>4115</v>
          </cell>
          <cell r="E1162">
            <v>4938</v>
          </cell>
          <cell r="F1162" t="str">
            <v>-</v>
          </cell>
        </row>
        <row r="1163">
          <cell r="A1163">
            <v>22000080</v>
          </cell>
          <cell r="B1163" t="str">
            <v>Санитарно-эпидемиологическая оценка контейнерной площадки - места накопления ТКО в сельской местности</v>
          </cell>
          <cell r="C1163" t="str">
            <v>усл. ед.</v>
          </cell>
          <cell r="D1163">
            <v>1637.5</v>
          </cell>
          <cell r="E1163">
            <v>1965</v>
          </cell>
          <cell r="F1163" t="str">
            <v>-</v>
          </cell>
        </row>
        <row r="1164">
          <cell r="A1164">
            <v>22000089</v>
          </cell>
          <cell r="B1164" t="str">
            <v>Санитарно-эпидемиологическое обследование вагонов</v>
          </cell>
          <cell r="C1164" t="str">
            <v>усл. ед.</v>
          </cell>
          <cell r="D1164">
            <v>137.5</v>
          </cell>
          <cell r="E1164">
            <v>165</v>
          </cell>
          <cell r="F1164" t="str">
            <v>-</v>
          </cell>
        </row>
        <row r="1165">
          <cell r="A1165">
            <v>22000105</v>
          </cell>
          <cell r="B1165" t="str">
            <v>Возмещение стоимости услуг по отправке Заказных писем: с уведомлением\без уведомления</v>
          </cell>
          <cell r="C1165" t="str">
            <v>усл. ед.</v>
          </cell>
          <cell r="D1165">
            <v>160</v>
          </cell>
          <cell r="E1165">
            <v>192</v>
          </cell>
          <cell r="F1165" t="str">
            <v>-</v>
          </cell>
        </row>
        <row r="1166">
          <cell r="A1166">
            <v>22000106</v>
          </cell>
          <cell r="B1166" t="str">
            <v>Консультационные услуги по составлению программ производственного контроля для объектов торговли, общественного питания</v>
          </cell>
          <cell r="C1166" t="str">
            <v>усл. ед.</v>
          </cell>
          <cell r="D1166">
            <v>2175</v>
          </cell>
          <cell r="E1166">
            <v>2610</v>
          </cell>
          <cell r="F1166" t="str">
            <v>-</v>
          </cell>
        </row>
        <row r="1167">
          <cell r="A1167">
            <v>22000107</v>
          </cell>
          <cell r="B1167" t="str">
            <v>Консультационные услуги по составлению программ производственного контроля для объектов пищевой промышленности</v>
          </cell>
          <cell r="C1167" t="str">
            <v>усл. ед.</v>
          </cell>
          <cell r="D1167">
            <v>3835</v>
          </cell>
          <cell r="E1167">
            <v>4602</v>
          </cell>
          <cell r="F1167" t="str">
            <v>-</v>
          </cell>
        </row>
        <row r="1168">
          <cell r="A1168">
            <v>22000108</v>
          </cell>
          <cell r="B1168" t="str">
            <v>Консультационные услуги по составлению программ производственного контроля для коммунальных объектов (аптеки, сауны, бассейны, салоны красоты и т.п.)</v>
          </cell>
          <cell r="C1168" t="str">
            <v>усл. ед.</v>
          </cell>
          <cell r="D1168">
            <v>1625</v>
          </cell>
          <cell r="E1168">
            <v>1950</v>
          </cell>
          <cell r="F1168" t="str">
            <v>-</v>
          </cell>
        </row>
        <row r="1169">
          <cell r="A1169">
            <v>22000109</v>
          </cell>
          <cell r="B1169" t="str">
            <v>Консультационные услуги по составлению программ производственного контроля для учреждений дополнительного образования</v>
          </cell>
          <cell r="C1169" t="str">
            <v>усл. ед.</v>
          </cell>
          <cell r="D1169">
            <v>1625</v>
          </cell>
          <cell r="E1169">
            <v>1950</v>
          </cell>
          <cell r="F1169" t="str">
            <v>-</v>
          </cell>
        </row>
        <row r="1170">
          <cell r="A1170">
            <v>22000008</v>
          </cell>
          <cell r="B1170" t="str">
            <v>Составление радиационного - гигиенического паспорта территорий</v>
          </cell>
          <cell r="C1170" t="str">
            <v>усл. ед.</v>
          </cell>
          <cell r="D1170">
            <v>150000</v>
          </cell>
          <cell r="E1170">
            <v>180000</v>
          </cell>
          <cell r="F1170" t="str">
            <v>-</v>
          </cell>
        </row>
        <row r="1171">
          <cell r="A1171" t="str">
            <v>Отдел социально-гигиенического мониторинга и оценки риска</v>
          </cell>
          <cell r="B1171"/>
          <cell r="C1171"/>
          <cell r="D1171"/>
          <cell r="E1171"/>
          <cell r="F1171"/>
        </row>
        <row r="1172">
          <cell r="A1172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72"/>
          <cell r="C1172"/>
          <cell r="D1172"/>
          <cell r="E1172"/>
          <cell r="F1172"/>
        </row>
        <row r="1173">
          <cell r="A1173">
            <v>27000003</v>
          </cell>
          <cell r="B1173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73" t="str">
            <v>усл. ед.</v>
          </cell>
          <cell r="D1173">
            <v>2897.5</v>
          </cell>
          <cell r="E1173">
            <v>3477</v>
          </cell>
          <cell r="F1173" t="str">
            <v>-</v>
          </cell>
        </row>
        <row r="1174">
          <cell r="A1174">
            <v>27000004</v>
          </cell>
          <cell r="B1174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74" t="str">
            <v>усл. ед.</v>
          </cell>
          <cell r="D1174">
            <v>5800</v>
          </cell>
          <cell r="E1174">
            <v>6960</v>
          </cell>
          <cell r="F1174" t="str">
            <v>-</v>
          </cell>
        </row>
        <row r="1175">
          <cell r="A1175">
            <v>27000104</v>
          </cell>
          <cell r="B1175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75" t="str">
            <v>усл. ед.</v>
          </cell>
          <cell r="D1175">
            <v>4955</v>
          </cell>
          <cell r="E1175">
            <v>5946</v>
          </cell>
          <cell r="F1175" t="str">
            <v>-</v>
          </cell>
        </row>
        <row r="1176">
          <cell r="A1176">
            <v>27000204</v>
          </cell>
          <cell r="B1176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76" t="str">
            <v>усл. ед.</v>
          </cell>
          <cell r="D1176">
            <v>4822.5</v>
          </cell>
          <cell r="E1176">
            <v>5787</v>
          </cell>
          <cell r="F1176" t="str">
            <v>-</v>
          </cell>
        </row>
        <row r="1177">
          <cell r="A1177">
            <v>27000304</v>
          </cell>
          <cell r="B1177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77" t="str">
            <v>усл. ед.</v>
          </cell>
          <cell r="D1177">
            <v>4680</v>
          </cell>
          <cell r="E1177">
            <v>5616</v>
          </cell>
          <cell r="F1177" t="str">
            <v>-</v>
          </cell>
        </row>
        <row r="1178">
          <cell r="A1178">
            <v>27000404</v>
          </cell>
          <cell r="B1178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78" t="str">
            <v>усл. ед.</v>
          </cell>
          <cell r="D1178">
            <v>4500</v>
          </cell>
          <cell r="E1178">
            <v>5400</v>
          </cell>
          <cell r="F1178" t="str">
            <v>-</v>
          </cell>
        </row>
        <row r="1179">
          <cell r="A1179">
            <v>27000504</v>
          </cell>
          <cell r="B1179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79" t="str">
            <v>усл. ед.</v>
          </cell>
          <cell r="D1179">
            <v>4415</v>
          </cell>
          <cell r="E1179">
            <v>5298</v>
          </cell>
          <cell r="F1179" t="str">
            <v>-</v>
          </cell>
        </row>
        <row r="1180">
          <cell r="A1180">
            <v>27000604</v>
          </cell>
          <cell r="B1180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80" t="str">
            <v>усл. ед.</v>
          </cell>
          <cell r="D1180">
            <v>4370</v>
          </cell>
          <cell r="E1180">
            <v>5244</v>
          </cell>
          <cell r="F1180" t="str">
            <v>-</v>
          </cell>
        </row>
        <row r="1181">
          <cell r="A1181">
            <v>27000704</v>
          </cell>
          <cell r="B1181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81" t="str">
            <v>усл. ед.</v>
          </cell>
          <cell r="D1181">
            <v>4322.5</v>
          </cell>
          <cell r="E1181">
            <v>5187</v>
          </cell>
          <cell r="F1181" t="str">
            <v>-</v>
          </cell>
        </row>
        <row r="1182">
          <cell r="A1182" t="str">
            <v>Характеристика предприятия, как источника загрязнения атмосферного воздуха</v>
          </cell>
          <cell r="B1182"/>
          <cell r="C1182"/>
          <cell r="D1182"/>
          <cell r="E1182"/>
          <cell r="F1182"/>
        </row>
        <row r="1183">
          <cell r="A1183">
            <v>27000006</v>
          </cell>
          <cell r="B1183" t="str">
            <v>Характеристика существующих источников загрязнения атмосферы с учетом технологии предприятия - на 1 источник</v>
          </cell>
          <cell r="C1183" t="str">
            <v>усл. ед.</v>
          </cell>
          <cell r="D1183">
            <v>80</v>
          </cell>
          <cell r="E1183">
            <v>96</v>
          </cell>
          <cell r="F1183" t="str">
            <v>-</v>
          </cell>
        </row>
        <row r="1184">
          <cell r="A1184">
            <v>27000009</v>
          </cell>
          <cell r="B1184" t="str">
            <v>Формирование базы данных по источникам  выбросов предприятия в программном комплексе "Эколог" - 1-20 источников</v>
          </cell>
          <cell r="C1184" t="str">
            <v>усл. ед.</v>
          </cell>
          <cell r="D1184">
            <v>4645</v>
          </cell>
          <cell r="E1184">
            <v>5574</v>
          </cell>
          <cell r="F1184" t="str">
            <v>-</v>
          </cell>
        </row>
        <row r="1185">
          <cell r="A1185">
            <v>27000109</v>
          </cell>
          <cell r="B1185" t="str">
            <v>Формирование базы данных по источникам  выбросов предприятия в программном комплексе "Эколог" - 21-30 источников</v>
          </cell>
          <cell r="C1185" t="str">
            <v>усл. ед.</v>
          </cell>
          <cell r="D1185">
            <v>4587.5</v>
          </cell>
          <cell r="E1185">
            <v>5505</v>
          </cell>
          <cell r="F1185" t="str">
            <v>-</v>
          </cell>
        </row>
        <row r="1186">
          <cell r="A1186">
            <v>27000209</v>
          </cell>
          <cell r="B1186" t="str">
            <v>Формирование базы данных по источникам  выбросов предприятия в программном комплексе "Эколог" - 31-40 источников</v>
          </cell>
          <cell r="C1186" t="str">
            <v>усл. ед.</v>
          </cell>
          <cell r="D1186">
            <v>4500</v>
          </cell>
          <cell r="E1186">
            <v>5400</v>
          </cell>
          <cell r="F1186" t="str">
            <v>-</v>
          </cell>
        </row>
        <row r="1187">
          <cell r="A1187">
            <v>27000309</v>
          </cell>
          <cell r="B1187" t="str">
            <v>Формирование базы данных по источникам  выбросов предприятия в программном комплексе "Эколог" - 41-50 источников</v>
          </cell>
          <cell r="C1187" t="str">
            <v>усл. ед.</v>
          </cell>
          <cell r="D1187">
            <v>4480</v>
          </cell>
          <cell r="E1187">
            <v>5376</v>
          </cell>
          <cell r="F1187" t="str">
            <v>-</v>
          </cell>
        </row>
        <row r="1188">
          <cell r="A1188">
            <v>27000409</v>
          </cell>
          <cell r="B1188" t="str">
            <v>Формирование базы данных по источникам  выбросов предприятия в программном комплексе "Эколог" - 51-60 источников</v>
          </cell>
          <cell r="C1188" t="str">
            <v>усл. ед.</v>
          </cell>
          <cell r="D1188">
            <v>4462.5</v>
          </cell>
          <cell r="E1188">
            <v>5355</v>
          </cell>
          <cell r="F1188" t="str">
            <v>-</v>
          </cell>
        </row>
        <row r="1189">
          <cell r="A1189">
            <v>27000509</v>
          </cell>
          <cell r="B1189" t="str">
            <v>Формирование базы данных по источникам  выбросов предприятия в программном комплексе "Эколог" - 61-80 источников</v>
          </cell>
          <cell r="C1189" t="str">
            <v>усл. ед.</v>
          </cell>
          <cell r="D1189">
            <v>4322.5</v>
          </cell>
          <cell r="E1189">
            <v>5187</v>
          </cell>
          <cell r="F1189" t="str">
            <v>-</v>
          </cell>
        </row>
        <row r="1190">
          <cell r="A1190">
            <v>27000609</v>
          </cell>
          <cell r="B1190" t="str">
            <v>Формирование базы данных по источникам  выбросов предприятия в программном комплексе "Эколог" - 81-100 источников</v>
          </cell>
          <cell r="C1190" t="str">
            <v>усл. ед.</v>
          </cell>
          <cell r="D1190">
            <v>4237.5</v>
          </cell>
          <cell r="E1190">
            <v>5085</v>
          </cell>
          <cell r="F1190" t="str">
            <v>-</v>
          </cell>
        </row>
        <row r="1191">
          <cell r="A1191">
            <v>27000709</v>
          </cell>
          <cell r="B119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91" t="str">
            <v>усл. ед.</v>
          </cell>
          <cell r="D1191">
            <v>4105</v>
          </cell>
          <cell r="E1191">
            <v>4926</v>
          </cell>
          <cell r="F1191" t="str">
            <v>-</v>
          </cell>
        </row>
        <row r="1192">
          <cell r="A1192">
            <v>27000010</v>
          </cell>
          <cell r="B1192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92" t="str">
            <v>усл. ед.</v>
          </cell>
          <cell r="D1192">
            <v>557.5</v>
          </cell>
          <cell r="E1192">
            <v>669</v>
          </cell>
          <cell r="F1192" t="str">
            <v>-</v>
          </cell>
        </row>
        <row r="1193">
          <cell r="A1193">
            <v>27000011</v>
          </cell>
          <cell r="B1193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93" t="str">
            <v>усл. ед.</v>
          </cell>
          <cell r="D1193">
            <v>557.5</v>
          </cell>
          <cell r="E1193">
            <v>669</v>
          </cell>
          <cell r="F1193" t="str">
            <v>-</v>
          </cell>
        </row>
        <row r="1194">
          <cell r="A1194">
            <v>27000013</v>
          </cell>
          <cell r="B1194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94" t="str">
            <v>усл. ед.</v>
          </cell>
          <cell r="D1194">
            <v>637.5</v>
          </cell>
          <cell r="E1194">
            <v>765</v>
          </cell>
          <cell r="F1194" t="str">
            <v>-</v>
          </cell>
        </row>
        <row r="1195">
          <cell r="A1195">
            <v>27000042</v>
          </cell>
          <cell r="B1195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195" t="str">
            <v>усл. ед.</v>
          </cell>
          <cell r="D1195">
            <v>662.5</v>
          </cell>
          <cell r="E1195">
            <v>795</v>
          </cell>
          <cell r="F1195" t="str">
            <v>-</v>
          </cell>
        </row>
        <row r="1196">
          <cell r="A1196">
            <v>27000016</v>
          </cell>
          <cell r="B1196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96" t="str">
            <v>усл. ед.</v>
          </cell>
          <cell r="D1196">
            <v>1067.5</v>
          </cell>
          <cell r="E1196">
            <v>1281</v>
          </cell>
          <cell r="F1196" t="str">
            <v>-</v>
          </cell>
        </row>
        <row r="1197">
          <cell r="A1197">
            <v>27000017</v>
          </cell>
          <cell r="B1197" t="str">
            <v>Оценка зависимости доза-ответ для приоритетных загрязнителей - 1 вещество</v>
          </cell>
          <cell r="C1197" t="str">
            <v>усл. ед.</v>
          </cell>
          <cell r="D1197">
            <v>1067.5</v>
          </cell>
          <cell r="E1197">
            <v>1281</v>
          </cell>
          <cell r="F1197" t="str">
            <v>-</v>
          </cell>
        </row>
        <row r="1198">
          <cell r="A1198">
            <v>27000046</v>
          </cell>
          <cell r="B1198" t="str">
            <v>Расчет острого неканцерогенного риска- на 1 вещество</v>
          </cell>
          <cell r="C1198" t="str">
            <v>усл. ед.</v>
          </cell>
          <cell r="D1198">
            <v>1110</v>
          </cell>
          <cell r="E1198">
            <v>1332</v>
          </cell>
          <cell r="F1198" t="str">
            <v>-</v>
          </cell>
        </row>
        <row r="1199">
          <cell r="A1199">
            <v>27000047</v>
          </cell>
          <cell r="B1199" t="str">
            <v>Расчет хронического неканцерогенного риска- на 1 вещество</v>
          </cell>
          <cell r="C1199" t="str">
            <v>усл. ед.</v>
          </cell>
          <cell r="D1199">
            <v>1110</v>
          </cell>
          <cell r="E1199">
            <v>1332</v>
          </cell>
          <cell r="F1199" t="str">
            <v>-</v>
          </cell>
        </row>
        <row r="1200">
          <cell r="A1200">
            <v>27000019</v>
          </cell>
          <cell r="B1200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200" t="str">
            <v>усл. ед.</v>
          </cell>
          <cell r="D1200">
            <v>3570</v>
          </cell>
          <cell r="E1200">
            <v>4284</v>
          </cell>
          <cell r="F1200" t="str">
            <v>-</v>
          </cell>
        </row>
        <row r="1201">
          <cell r="A1201">
            <v>27000048</v>
          </cell>
          <cell r="B1201" t="str">
            <v>Расчет канцерогенного риска- на 1 вещество</v>
          </cell>
          <cell r="C1201" t="str">
            <v>усл. ед.</v>
          </cell>
          <cell r="D1201">
            <v>2857.5</v>
          </cell>
          <cell r="E1201">
            <v>3429</v>
          </cell>
          <cell r="F1201" t="str">
            <v>-</v>
          </cell>
        </row>
        <row r="1202">
          <cell r="A1202">
            <v>27000021</v>
          </cell>
          <cell r="B1202" t="str">
            <v>Пространственный анализ и моделирование величин риска на исследуемой территории с использование ГИС - 1 вещество.</v>
          </cell>
          <cell r="C1202" t="str">
            <v>усл. ед.</v>
          </cell>
          <cell r="D1202">
            <v>2185</v>
          </cell>
          <cell r="E1202">
            <v>2622</v>
          </cell>
          <cell r="F1202" t="str">
            <v>-</v>
          </cell>
        </row>
        <row r="1203">
          <cell r="A1203">
            <v>27000022</v>
          </cell>
          <cell r="B1203" t="str">
            <v>Подготовка необходимых картографических материалов</v>
          </cell>
          <cell r="C1203" t="str">
            <v>усл. ед.</v>
          </cell>
          <cell r="D1203">
            <v>3880</v>
          </cell>
          <cell r="E1203">
            <v>4656</v>
          </cell>
          <cell r="F1203" t="str">
            <v>-</v>
          </cell>
        </row>
        <row r="1204">
          <cell r="A1204">
            <v>27000023</v>
          </cell>
          <cell r="B1204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204" t="str">
            <v>усл. ед.</v>
          </cell>
          <cell r="D1204">
            <v>3880</v>
          </cell>
          <cell r="E1204">
            <v>4656</v>
          </cell>
          <cell r="F1204" t="str">
            <v>-</v>
          </cell>
        </row>
        <row r="1205">
          <cell r="A1205">
            <v>27000024</v>
          </cell>
          <cell r="B1205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205" t="str">
            <v>усл. ед.</v>
          </cell>
          <cell r="D1205">
            <v>1872.5</v>
          </cell>
          <cell r="E1205">
            <v>2247</v>
          </cell>
          <cell r="F1205" t="str">
            <v>-</v>
          </cell>
        </row>
        <row r="1206">
          <cell r="A1206">
            <v>27000025</v>
          </cell>
          <cell r="B1206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206" t="str">
            <v>усл. ед.</v>
          </cell>
          <cell r="D1206">
            <v>3122.5</v>
          </cell>
          <cell r="E1206">
            <v>3747</v>
          </cell>
          <cell r="F1206" t="str">
            <v>-</v>
          </cell>
        </row>
        <row r="1207">
          <cell r="A1207">
            <v>27000026</v>
          </cell>
          <cell r="B1207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207" t="str">
            <v>усл. ед.</v>
          </cell>
          <cell r="D1207">
            <v>9820</v>
          </cell>
          <cell r="E1207">
            <v>11784</v>
          </cell>
          <cell r="F1207" t="str">
            <v>-</v>
          </cell>
        </row>
        <row r="1208">
          <cell r="A1208">
            <v>27000027</v>
          </cell>
          <cell r="B1208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208" t="str">
            <v>усл. ед.</v>
          </cell>
          <cell r="D1208">
            <v>6692.5</v>
          </cell>
          <cell r="E1208">
            <v>8031</v>
          </cell>
          <cell r="F1208" t="str">
            <v>-</v>
          </cell>
        </row>
        <row r="1209">
          <cell r="A1209">
            <v>27000028</v>
          </cell>
          <cell r="B1209" t="str">
            <v>Формирование отчета</v>
          </cell>
          <cell r="C1209" t="str">
            <v>усл. ед.</v>
          </cell>
          <cell r="D1209">
            <v>1610</v>
          </cell>
          <cell r="E1209">
            <v>1932</v>
          </cell>
          <cell r="F1209" t="str">
            <v>-</v>
          </cell>
        </row>
        <row r="1210">
          <cell r="A1210">
            <v>27000030</v>
          </cell>
          <cell r="B1210" t="str">
            <v>Распечатка 1 экземпляра отчета, брошюровка окончательного отчета.</v>
          </cell>
          <cell r="C1210" t="str">
            <v>усл. ед.</v>
          </cell>
          <cell r="D1210">
            <v>90</v>
          </cell>
          <cell r="E1210">
            <v>108</v>
          </cell>
          <cell r="F1210" t="str">
            <v>-</v>
          </cell>
        </row>
        <row r="1211">
          <cell r="A1211">
            <v>27000044</v>
          </cell>
          <cell r="B1211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v>
          </cell>
          <cell r="C1211" t="str">
            <v>усл. ед.</v>
          </cell>
          <cell r="D1211">
            <v>17497.5</v>
          </cell>
          <cell r="E1211">
            <v>20997</v>
          </cell>
          <cell r="F1211" t="str">
            <v>-</v>
          </cell>
        </row>
        <row r="1212">
          <cell r="A1212">
            <v>27000045</v>
          </cell>
          <cell r="B1212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v>
          </cell>
          <cell r="C1212" t="str">
            <v>усл. ед.</v>
          </cell>
          <cell r="D1212">
            <v>8745</v>
          </cell>
          <cell r="E1212">
            <v>10494</v>
          </cell>
          <cell r="F1212" t="str">
            <v>-</v>
          </cell>
        </row>
        <row r="1213">
          <cell r="A1213" t="str">
            <v>Оценка риска здоровью населения</v>
          </cell>
          <cell r="B1213"/>
          <cell r="C1213"/>
          <cell r="D1213"/>
          <cell r="E1213"/>
          <cell r="F1213"/>
        </row>
        <row r="1214">
          <cell r="A1214">
            <v>27000055</v>
          </cell>
          <cell r="B1214" t="str">
            <v>Оценка риска здоровью населения при воздействии химических веществ, содержащихся в воде (до 10 веществ)</v>
          </cell>
          <cell r="C1214" t="str">
            <v>усл. ед.</v>
          </cell>
          <cell r="D1214">
            <v>137500</v>
          </cell>
          <cell r="E1214">
            <v>165000</v>
          </cell>
          <cell r="F1214" t="str">
            <v>-</v>
          </cell>
        </row>
        <row r="1215">
          <cell r="A1215">
            <v>27000056</v>
          </cell>
          <cell r="B1215" t="str">
            <v>Оценка риска здоровью населения при воздействии химических веществ, содержащихся в воде (более 10 веществ)</v>
          </cell>
          <cell r="C1215" t="str">
            <v>усл. ед.</v>
          </cell>
          <cell r="D1215">
            <v>150000</v>
          </cell>
          <cell r="E1215">
            <v>180000</v>
          </cell>
          <cell r="F1215" t="str">
            <v>-</v>
          </cell>
        </row>
        <row r="1216">
          <cell r="A1216" t="str">
            <v>Отдел профилактической дезинфекции</v>
          </cell>
          <cell r="B1216"/>
          <cell r="C1216"/>
          <cell r="D1216"/>
          <cell r="E1216"/>
          <cell r="F1216"/>
        </row>
        <row r="1217">
          <cell r="A1217" t="str">
            <v>Дератизация</v>
          </cell>
          <cell r="B1217"/>
          <cell r="C1217"/>
          <cell r="D1217"/>
          <cell r="E1217"/>
          <cell r="F1217"/>
        </row>
        <row r="1218">
          <cell r="A1218">
            <v>25002007</v>
          </cell>
          <cell r="B1218" t="str">
            <v>Дератизация 1 кв.м. объектов  площадью свыше 1000 кв.м.</v>
          </cell>
          <cell r="C1218" t="str">
            <v>м2</v>
          </cell>
          <cell r="D1218">
            <v>0.7</v>
          </cell>
          <cell r="E1218">
            <v>0.84</v>
          </cell>
          <cell r="F1218" t="str">
            <v>-</v>
          </cell>
        </row>
        <row r="1219">
          <cell r="A1219">
            <v>25002027</v>
          </cell>
          <cell r="B1219" t="str">
            <v>Дератизация по договорам объекта площадью от 300 кв.м. (1кв.м.)</v>
          </cell>
          <cell r="C1219" t="str">
            <v>м2</v>
          </cell>
          <cell r="D1219">
            <v>0.8</v>
          </cell>
          <cell r="E1219">
            <v>0.96</v>
          </cell>
          <cell r="F1219" t="str">
            <v>-</v>
          </cell>
        </row>
        <row r="1220">
          <cell r="A1220">
            <v>25002009</v>
          </cell>
          <cell r="B1220" t="str">
            <v>Дератизация по договорам объекта площадью от 301 кв.м. до 1000 кв.м. (1кв.м.)</v>
          </cell>
          <cell r="C1220" t="str">
            <v>м2</v>
          </cell>
          <cell r="D1220">
            <v>0.85000000000000009</v>
          </cell>
          <cell r="E1220">
            <v>1.02</v>
          </cell>
          <cell r="F1220" t="str">
            <v>-</v>
          </cell>
        </row>
        <row r="1221">
          <cell r="A1221">
            <v>25002030</v>
          </cell>
          <cell r="B1221" t="str">
            <v>Дератизация  по договорам объекта площадью от 200 кв.м. ( 1 кв.м.)</v>
          </cell>
          <cell r="C1221" t="str">
            <v>м2</v>
          </cell>
          <cell r="D1221">
            <v>0.95</v>
          </cell>
          <cell r="E1221">
            <v>1.1399999999999999</v>
          </cell>
          <cell r="F1221" t="str">
            <v>-</v>
          </cell>
        </row>
        <row r="1222">
          <cell r="A1222">
            <v>25000002</v>
          </cell>
          <cell r="B1222" t="str">
            <v>Дератизация от 101 кв.м. до 300 кв.м. (за 1 кв.м)</v>
          </cell>
          <cell r="C1222" t="str">
            <v>м2</v>
          </cell>
          <cell r="D1222">
            <v>1.05</v>
          </cell>
          <cell r="E1222">
            <v>1.26</v>
          </cell>
          <cell r="F1222" t="str">
            <v>-</v>
          </cell>
        </row>
        <row r="1223">
          <cell r="A1223">
            <v>25000062</v>
          </cell>
          <cell r="B1223" t="str">
            <v>Дератизация по договорам объекта площадью от 100 кв.м. (1кв.м.)</v>
          </cell>
          <cell r="C1223" t="str">
            <v>м2</v>
          </cell>
          <cell r="D1223">
            <v>1.2</v>
          </cell>
          <cell r="E1223">
            <v>1.44</v>
          </cell>
          <cell r="F1223" t="str">
            <v>-</v>
          </cell>
        </row>
        <row r="1224">
          <cell r="A1224">
            <v>25000064</v>
          </cell>
          <cell r="B1224" t="str">
            <v>Дератизация по договорам  площадью от 100 кв.м. (1кв.м.)</v>
          </cell>
          <cell r="C1224" t="str">
            <v>м2</v>
          </cell>
          <cell r="D1224">
            <v>1.3</v>
          </cell>
          <cell r="E1224">
            <v>1.56</v>
          </cell>
          <cell r="F1224" t="str">
            <v>-</v>
          </cell>
        </row>
        <row r="1225">
          <cell r="A1225">
            <v>25002023</v>
          </cell>
          <cell r="B1225" t="str">
            <v>Дератизация производственных помещений (1 кв.м.)</v>
          </cell>
          <cell r="C1225" t="str">
            <v>м2</v>
          </cell>
          <cell r="D1225">
            <v>1.5</v>
          </cell>
          <cell r="E1225">
            <v>1.8</v>
          </cell>
          <cell r="F1225" t="str">
            <v>-</v>
          </cell>
        </row>
        <row r="1226">
          <cell r="A1226">
            <v>25000105</v>
          </cell>
          <cell r="B1226" t="str">
            <v>Дератизация за 1 кв.м.</v>
          </cell>
          <cell r="C1226" t="str">
            <v>м2</v>
          </cell>
          <cell r="D1226">
            <v>1.7000000000000002</v>
          </cell>
          <cell r="E1226">
            <v>2.04</v>
          </cell>
          <cell r="F1226" t="str">
            <v>-</v>
          </cell>
        </row>
        <row r="1227">
          <cell r="A1227">
            <v>25002020</v>
          </cell>
          <cell r="B1227" t="str">
            <v>Дератизация по договорам  (1 кв.м.)</v>
          </cell>
          <cell r="C1227" t="str">
            <v>м2</v>
          </cell>
          <cell r="D1227">
            <v>1.8500000000000003</v>
          </cell>
          <cell r="E1227">
            <v>2.2200000000000002</v>
          </cell>
          <cell r="F1227" t="str">
            <v>-</v>
          </cell>
        </row>
        <row r="1228">
          <cell r="A1228">
            <v>25002026</v>
          </cell>
          <cell r="B1228" t="str">
            <v>Дератизация социально-значимых объектов (за 1 кв.м.)</v>
          </cell>
          <cell r="C1228" t="str">
            <v>м2</v>
          </cell>
          <cell r="D1228">
            <v>2.0333333333333332</v>
          </cell>
          <cell r="E1228">
            <v>2.44</v>
          </cell>
          <cell r="F1228" t="str">
            <v>-</v>
          </cell>
        </row>
        <row r="1229">
          <cell r="A1229">
            <v>25000301</v>
          </cell>
          <cell r="B1229" t="str">
            <v>Дератизация жилых и общественных зданий за 1 кв.м.</v>
          </cell>
          <cell r="C1229" t="str">
            <v>м2</v>
          </cell>
          <cell r="D1229">
            <v>2.3333333333333335</v>
          </cell>
          <cell r="E1229">
            <v>2.8</v>
          </cell>
          <cell r="F1229" t="str">
            <v>-</v>
          </cell>
        </row>
        <row r="1230">
          <cell r="A1230">
            <v>25002001</v>
          </cell>
          <cell r="B1230" t="str">
            <v>Дератизация 1 кв.м.</v>
          </cell>
          <cell r="C1230" t="str">
            <v>м2</v>
          </cell>
          <cell r="D1230">
            <v>2.6833333333333336</v>
          </cell>
          <cell r="E1230">
            <v>3.22</v>
          </cell>
          <cell r="F1230" t="str">
            <v>-</v>
          </cell>
        </row>
        <row r="1231">
          <cell r="A1231">
            <v>25002002</v>
          </cell>
          <cell r="B1231" t="str">
            <v xml:space="preserve">Дератизация 1 кв.м. объекта площадью до 100 кв.м. </v>
          </cell>
          <cell r="C1231" t="str">
            <v>м2</v>
          </cell>
          <cell r="D1231">
            <v>3.25</v>
          </cell>
          <cell r="E1231">
            <v>3.9</v>
          </cell>
          <cell r="F1231" t="str">
            <v>-</v>
          </cell>
        </row>
        <row r="1232">
          <cell r="A1232">
            <v>25000001</v>
          </cell>
          <cell r="B1232" t="str">
            <v>Дератизация до 100 кв.м. (за 1 кв.м)</v>
          </cell>
          <cell r="C1232" t="str">
            <v>м2</v>
          </cell>
          <cell r="D1232">
            <v>7.0500000000000007</v>
          </cell>
          <cell r="E1232">
            <v>8.4600000000000009</v>
          </cell>
          <cell r="F1232" t="str">
            <v>-</v>
          </cell>
        </row>
        <row r="1233">
          <cell r="A1233">
            <v>25000003</v>
          </cell>
          <cell r="B1233" t="str">
            <v>Санитарная обработка контейнера для раскладки приманок (1 контейнер)</v>
          </cell>
          <cell r="C1233" t="str">
            <v>усл. ед.</v>
          </cell>
          <cell r="D1233">
            <v>130</v>
          </cell>
          <cell r="E1233">
            <v>156</v>
          </cell>
          <cell r="F1233" t="str">
            <v>-</v>
          </cell>
        </row>
        <row r="1234">
          <cell r="A1234">
            <v>25000129</v>
          </cell>
          <cell r="B1234" t="str">
            <v>Сплошная дератизация железнодорожного вагона</v>
          </cell>
          <cell r="C1234" t="str">
            <v>усл. ед.</v>
          </cell>
          <cell r="D1234">
            <v>575</v>
          </cell>
          <cell r="E1234">
            <v>690</v>
          </cell>
          <cell r="F1234" t="str">
            <v>-</v>
          </cell>
        </row>
        <row r="1235">
          <cell r="A1235">
            <v>25000192</v>
          </cell>
          <cell r="B1235" t="str">
            <v>Дератизация железнодорожного вагона (плановая)</v>
          </cell>
          <cell r="C1235" t="str">
            <v>усл. ед.</v>
          </cell>
          <cell r="D1235">
            <v>245</v>
          </cell>
          <cell r="E1235">
            <v>294</v>
          </cell>
          <cell r="F1235" t="str">
            <v>-</v>
          </cell>
        </row>
        <row r="1236">
          <cell r="A1236" t="str">
            <v>Дезинсекция</v>
          </cell>
          <cell r="B1236"/>
          <cell r="C1236"/>
          <cell r="D1236"/>
          <cell r="E1236"/>
          <cell r="F1236"/>
        </row>
        <row r="1237">
          <cell r="A1237">
            <v>25000289</v>
          </cell>
          <cell r="B1237" t="str">
            <v>Дезинсекция бытовых насекомых (за 1 кв. м.)</v>
          </cell>
          <cell r="C1237" t="str">
            <v>м2</v>
          </cell>
          <cell r="D1237">
            <v>3.6000000000000005</v>
          </cell>
          <cell r="E1237">
            <v>4.32</v>
          </cell>
          <cell r="F1237" t="str">
            <v>-</v>
          </cell>
        </row>
        <row r="1238">
          <cell r="A1238">
            <v>25000031</v>
          </cell>
          <cell r="B1238" t="str">
            <v>Дезинсекция бытовых насекомых свыше 151 кв.м. (за 1 кв.м.)</v>
          </cell>
          <cell r="C1238" t="str">
            <v>м2</v>
          </cell>
          <cell r="D1238">
            <v>3.9583333333333335</v>
          </cell>
          <cell r="E1238">
            <v>4.75</v>
          </cell>
          <cell r="F1238" t="str">
            <v>-</v>
          </cell>
        </row>
        <row r="1239">
          <cell r="A1239">
            <v>25000290</v>
          </cell>
          <cell r="B1239" t="str">
            <v>Дезинсекция бытовых насекомых свыше 100 кв.м. (за 1 кв.м.)</v>
          </cell>
          <cell r="C1239" t="str">
            <v>м2</v>
          </cell>
          <cell r="D1239">
            <v>4.3499999999999996</v>
          </cell>
          <cell r="E1239">
            <v>5.22</v>
          </cell>
          <cell r="F1239" t="str">
            <v>-</v>
          </cell>
        </row>
        <row r="1240">
          <cell r="A1240">
            <v>25000063</v>
          </cell>
          <cell r="B1240" t="str">
            <v>Дезинсекция бытовых насекомых от 151 кв.м. до 300 кв.м.</v>
          </cell>
          <cell r="C1240" t="str">
            <v>м2</v>
          </cell>
          <cell r="D1240">
            <v>5</v>
          </cell>
          <cell r="E1240">
            <v>6</v>
          </cell>
          <cell r="F1240" t="str">
            <v>-</v>
          </cell>
        </row>
        <row r="1241">
          <cell r="A1241">
            <v>25000065</v>
          </cell>
          <cell r="B1241" t="str">
            <v>Дезинсекция мух по договорам (за 1 кв.м.)</v>
          </cell>
          <cell r="C1241" t="str">
            <v>м2</v>
          </cell>
          <cell r="D1241">
            <v>3.3499999999999996</v>
          </cell>
          <cell r="E1241">
            <v>4.0199999999999996</v>
          </cell>
          <cell r="F1241" t="str">
            <v>-</v>
          </cell>
        </row>
        <row r="1242">
          <cell r="A1242">
            <v>25000008</v>
          </cell>
          <cell r="B1242" t="str">
            <v>Дезинсекция  мух от 101 кв.м. до 10 000 кв.м. (за 1 кв.м)</v>
          </cell>
          <cell r="C1242" t="str">
            <v>м2</v>
          </cell>
          <cell r="D1242">
            <v>4.5833333333333339</v>
          </cell>
          <cell r="E1242">
            <v>5.5</v>
          </cell>
          <cell r="F1242" t="str">
            <v>-</v>
          </cell>
        </row>
        <row r="1243">
          <cell r="A1243">
            <v>25000007</v>
          </cell>
          <cell r="B1243" t="str">
            <v xml:space="preserve">Дезинсекция мух до 100 кв.м.   (за 1 кв.м) </v>
          </cell>
          <cell r="C1243" t="str">
            <v>м2</v>
          </cell>
          <cell r="D1243">
            <v>5.7500000000000009</v>
          </cell>
          <cell r="E1243">
            <v>6.9</v>
          </cell>
          <cell r="F1243" t="str">
            <v>-</v>
          </cell>
        </row>
        <row r="1244">
          <cell r="A1244">
            <v>25000150</v>
          </cell>
          <cell r="B1244" t="str">
            <v>Дезинсекция территории от клеща</v>
          </cell>
          <cell r="C1244" t="str">
            <v>м2</v>
          </cell>
          <cell r="D1244">
            <v>5.7500000000000009</v>
          </cell>
          <cell r="E1244">
            <v>6.9</v>
          </cell>
          <cell r="F1244" t="str">
            <v>-</v>
          </cell>
        </row>
        <row r="1245">
          <cell r="A1245">
            <v>25010045</v>
          </cell>
          <cell r="B1245" t="str">
            <v>Установка и обслуживание на объекте ферамоновой ловушки</v>
          </cell>
          <cell r="C1245" t="str">
            <v>усл. ед.</v>
          </cell>
          <cell r="D1245">
            <v>162.5</v>
          </cell>
          <cell r="E1245">
            <v>195</v>
          </cell>
          <cell r="F1245" t="str">
            <v>-</v>
          </cell>
        </row>
        <row r="1246">
          <cell r="A1246">
            <v>25002010</v>
          </cell>
          <cell r="B1246" t="str">
            <v>Дезинсекция контейнеров для сбора ТБО (1 контейнер)</v>
          </cell>
          <cell r="C1246" t="str">
            <v>усл. ед.</v>
          </cell>
          <cell r="D1246">
            <v>195</v>
          </cell>
          <cell r="E1246">
            <v>234</v>
          </cell>
          <cell r="F1246" t="str">
            <v>-</v>
          </cell>
        </row>
        <row r="1247">
          <cell r="A1247">
            <v>25000130</v>
          </cell>
          <cell r="B1247" t="str">
            <v>Влажная дезинсекция железнодорожного вагона</v>
          </cell>
          <cell r="C1247" t="str">
            <v>усл. ед.</v>
          </cell>
          <cell r="D1247">
            <v>862.5</v>
          </cell>
          <cell r="E1247">
            <v>1035</v>
          </cell>
          <cell r="F1247" t="str">
            <v>-</v>
          </cell>
        </row>
        <row r="1248">
          <cell r="A1248">
            <v>25000190</v>
          </cell>
          <cell r="B1248" t="str">
            <v>Дезинсекция железнодорожного вагона (плановая)</v>
          </cell>
          <cell r="C1248" t="str">
            <v>усл. ед.</v>
          </cell>
          <cell r="D1248">
            <v>367.5</v>
          </cell>
          <cell r="E1248">
            <v>441</v>
          </cell>
          <cell r="F1248" t="str">
            <v>-</v>
          </cell>
        </row>
        <row r="1249">
          <cell r="A1249" t="str">
            <v>Комплексная обработка</v>
          </cell>
          <cell r="B1249"/>
          <cell r="C1249"/>
          <cell r="D1249"/>
          <cell r="E1249"/>
          <cell r="F1249"/>
        </row>
        <row r="1250">
          <cell r="A1250">
            <v>25000302</v>
          </cell>
          <cell r="B1250" t="str">
            <v>Комплексная обработка (дератизация /12/, дезинсекция мух /5/, дезинсекция бытовых насекомых /5/) № 4 (за 1 кв.м.)</v>
          </cell>
          <cell r="C1250" t="str">
            <v>м2</v>
          </cell>
          <cell r="D1250">
            <v>4.1500000000000004</v>
          </cell>
          <cell r="E1250">
            <v>4.9800000000000004</v>
          </cell>
          <cell r="F1250" t="str">
            <v>-</v>
          </cell>
        </row>
        <row r="1251">
          <cell r="A1251">
            <v>25000033</v>
          </cell>
          <cell r="B1251" t="str">
            <v>Комплексная обработка (дератизация /12/, дезинсекция мух /5/, дезинсекция бытовых насекомых /5/) № 2 (за 1 кв.м.)</v>
          </cell>
          <cell r="C1251" t="str">
            <v>м2</v>
          </cell>
          <cell r="D1251">
            <v>4.8500000000000005</v>
          </cell>
          <cell r="E1251">
            <v>5.82</v>
          </cell>
          <cell r="F1251" t="str">
            <v>-</v>
          </cell>
        </row>
        <row r="1252">
          <cell r="A1252">
            <v>25002028</v>
          </cell>
          <cell r="B1252" t="str">
            <v>Комплексная обработка (дератизация , дезинсекция мух , дезинсекция бытовых насекомых ) №1 (за 1 кв.м.)</v>
          </cell>
          <cell r="C1252" t="str">
            <v>м2</v>
          </cell>
          <cell r="D1252">
            <v>5.5500000000000007</v>
          </cell>
          <cell r="E1252">
            <v>6.66</v>
          </cell>
          <cell r="F1252" t="str">
            <v>-</v>
          </cell>
        </row>
        <row r="1253">
          <cell r="A1253">
            <v>25000026</v>
          </cell>
          <cell r="B1253" t="str">
            <v>Комплексная обработка (дератизация, дезинсекция мух, дезинсекция бытовых насекомых) №6 за 1 кв.м.</v>
          </cell>
          <cell r="C1253" t="str">
            <v>м2</v>
          </cell>
          <cell r="D1253">
            <v>6</v>
          </cell>
          <cell r="E1253">
            <v>7.2</v>
          </cell>
          <cell r="F1253" t="str">
            <v>-</v>
          </cell>
        </row>
        <row r="1254">
          <cell r="A1254">
            <v>25000034</v>
          </cell>
          <cell r="B1254" t="str">
            <v>Комплексная обработка (дератизация/12/, дезинсекция мух/5/, дезинсекция бытовых насекомых/4/) № 3 (за 1 кв.м.)</v>
          </cell>
          <cell r="C1254" t="str">
            <v>м2</v>
          </cell>
          <cell r="D1254">
            <v>6.8500000000000005</v>
          </cell>
          <cell r="E1254">
            <v>8.2200000000000006</v>
          </cell>
          <cell r="F1254" t="str">
            <v>-</v>
          </cell>
        </row>
        <row r="1255">
          <cell r="A1255">
            <v>25000016</v>
          </cell>
          <cell r="B1255" t="str">
            <v>Комплексная обработка (дератизация, дезинсекция мух, дезинсекция бытовых насекомых) свыше 101 кв. м. (за 1 кв.м.)</v>
          </cell>
          <cell r="C1255" t="str">
            <v>м2</v>
          </cell>
          <cell r="D1255">
            <v>7.25</v>
          </cell>
          <cell r="E1255">
            <v>8.6999999999999993</v>
          </cell>
          <cell r="F1255" t="str">
            <v>-</v>
          </cell>
        </row>
        <row r="1256">
          <cell r="A1256">
            <v>25000015</v>
          </cell>
          <cell r="B1256" t="str">
            <v>Комплексная обработка (дератизация, дезинсекция мух, дезинсекция бытовых насекомых) от 51 до 100 кв. м. (за 1 кв.м.)</v>
          </cell>
          <cell r="C1256" t="str">
            <v>м2</v>
          </cell>
          <cell r="D1256">
            <v>7.9750000000000005</v>
          </cell>
          <cell r="E1256">
            <v>9.57</v>
          </cell>
          <cell r="F1256" t="str">
            <v>-</v>
          </cell>
        </row>
        <row r="1257">
          <cell r="A1257">
            <v>25000014</v>
          </cell>
          <cell r="B1257" t="str">
            <v>Комплексная обработка (дератизация, дезинсекция мух, дезинсекция бытовых насекомых) от 40 до 70 кв.м. (за 1 кв.м.)</v>
          </cell>
          <cell r="C1257" t="str">
            <v>м2</v>
          </cell>
          <cell r="D1257">
            <v>9.1666666666666679</v>
          </cell>
          <cell r="E1257">
            <v>11</v>
          </cell>
          <cell r="F1257" t="str">
            <v>-</v>
          </cell>
        </row>
        <row r="1258">
          <cell r="A1258">
            <v>25000106</v>
          </cell>
          <cell r="B1258" t="str">
            <v>Комплексная обработка (дератизация, дезинсекция мух, дезинсекция бытовых насекомых) от 40 до 50 кв.м. (за 1 кв.м.)</v>
          </cell>
          <cell r="C1258" t="str">
            <v>м2</v>
          </cell>
          <cell r="D1258">
            <v>10.541666666666668</v>
          </cell>
          <cell r="E1258">
            <v>12.65</v>
          </cell>
          <cell r="F1258" t="str">
            <v>-</v>
          </cell>
        </row>
        <row r="1259">
          <cell r="A1259">
            <v>25000066</v>
          </cell>
          <cell r="B1259" t="str">
            <v>Комплексная обработка (дезинфекция, дезинсекция) контейнеров для сбора ТБО (1 контейнер)</v>
          </cell>
          <cell r="C1259" t="str">
            <v>усл. ед.</v>
          </cell>
          <cell r="D1259">
            <v>287.5</v>
          </cell>
          <cell r="E1259">
            <v>345</v>
          </cell>
          <cell r="F1259" t="str">
            <v>-</v>
          </cell>
        </row>
        <row r="1260">
          <cell r="A1260">
            <v>25000291</v>
          </cell>
          <cell r="B1260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60" t="str">
            <v>усл. ед.</v>
          </cell>
          <cell r="D1260">
            <v>375</v>
          </cell>
          <cell r="E1260">
            <v>450</v>
          </cell>
          <cell r="F1260" t="str">
            <v>-</v>
          </cell>
        </row>
        <row r="1261">
          <cell r="A1261">
            <v>25000303</v>
          </cell>
          <cell r="B1261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61" t="str">
            <v>усл. ед.</v>
          </cell>
          <cell r="D1261">
            <v>425</v>
          </cell>
          <cell r="E1261">
            <v>510</v>
          </cell>
          <cell r="F1261" t="str">
            <v>-</v>
          </cell>
        </row>
        <row r="1262">
          <cell r="A1262" t="str">
            <v>Дезинфекция</v>
          </cell>
          <cell r="B1262"/>
          <cell r="C1262"/>
          <cell r="D1262"/>
          <cell r="E1262"/>
          <cell r="F1262"/>
        </row>
        <row r="1263">
          <cell r="A1263">
            <v>25010043</v>
          </cell>
          <cell r="B1263" t="str">
            <v>Дезинфекция помещений, овощехранилищ, холодильных камер по договорам (за 1 кв.м)</v>
          </cell>
          <cell r="C1263" t="str">
            <v>м2</v>
          </cell>
          <cell r="D1263">
            <v>4.791666666666667</v>
          </cell>
          <cell r="E1263">
            <v>5.75</v>
          </cell>
          <cell r="F1263" t="str">
            <v>-</v>
          </cell>
        </row>
        <row r="1264">
          <cell r="A1264">
            <v>25000027</v>
          </cell>
          <cell r="B1264" t="str">
            <v>Дезинфекция емкостей, помещений, овощехранилищ до 25 кв.м.  (за 1 объект)</v>
          </cell>
          <cell r="C1264" t="str">
            <v>усл. ед.</v>
          </cell>
          <cell r="D1264">
            <v>487.5</v>
          </cell>
          <cell r="E1264">
            <v>585</v>
          </cell>
          <cell r="F1264" t="str">
            <v>-</v>
          </cell>
        </row>
        <row r="1265">
          <cell r="A1265">
            <v>25000315</v>
          </cell>
          <cell r="B1265" t="str">
            <v>Дезинфекция квартир до 30 кв.м.</v>
          </cell>
          <cell r="C1265" t="str">
            <v>усл. ед.</v>
          </cell>
          <cell r="D1265">
            <v>1875</v>
          </cell>
          <cell r="E1265">
            <v>2250</v>
          </cell>
          <cell r="F1265" t="str">
            <v>-</v>
          </cell>
        </row>
        <row r="1266">
          <cell r="A1266">
            <v>25000316</v>
          </cell>
          <cell r="B1266" t="str">
            <v>Дезинфекция квартир свыше 30 кв.м.</v>
          </cell>
          <cell r="C1266" t="str">
            <v>усл. ед.</v>
          </cell>
          <cell r="D1266">
            <v>3250</v>
          </cell>
          <cell r="E1266">
            <v>3900</v>
          </cell>
          <cell r="F1266" t="str">
            <v>-</v>
          </cell>
        </row>
        <row r="1267">
          <cell r="A1267">
            <v>25000128</v>
          </cell>
          <cell r="B1267" t="str">
            <v>Заключительная дезинфекция железнодорожного вагона</v>
          </cell>
          <cell r="C1267" t="str">
            <v>усл. ед.</v>
          </cell>
          <cell r="D1267">
            <v>1150</v>
          </cell>
          <cell r="E1267">
            <v>1380</v>
          </cell>
          <cell r="F1267" t="str">
            <v>-</v>
          </cell>
        </row>
        <row r="1268">
          <cell r="A1268">
            <v>25000191</v>
          </cell>
          <cell r="B1268" t="str">
            <v>Дезинфекция железнодорожного вагона (плановая)</v>
          </cell>
          <cell r="C1268" t="str">
            <v>усл. ед.</v>
          </cell>
          <cell r="D1268">
            <v>412.5</v>
          </cell>
          <cell r="E1268">
            <v>495</v>
          </cell>
          <cell r="F1268" t="str">
            <v>-</v>
          </cell>
        </row>
        <row r="1269">
          <cell r="A1269">
            <v>25000121</v>
          </cell>
          <cell r="B1269" t="str">
            <v>Камерная дезинфекция постельных принадлежностей</v>
          </cell>
          <cell r="C1269" t="str">
            <v>кг.</v>
          </cell>
          <cell r="D1269">
            <v>47.5</v>
          </cell>
          <cell r="E1269">
            <v>57</v>
          </cell>
          <cell r="F1269" t="str">
            <v>-</v>
          </cell>
        </row>
        <row r="1270">
          <cell r="A1270">
            <v>25000134</v>
          </cell>
          <cell r="B1270" t="str">
            <v>Дезинфекция автотранспортного средства до 3 тонн</v>
          </cell>
          <cell r="C1270" t="str">
            <v>усл. ед.</v>
          </cell>
          <cell r="D1270">
            <v>385</v>
          </cell>
          <cell r="E1270">
            <v>462</v>
          </cell>
          <cell r="F1270" t="str">
            <v>-</v>
          </cell>
        </row>
        <row r="1271">
          <cell r="A1271">
            <v>25000135</v>
          </cell>
          <cell r="B1271" t="str">
            <v>Дезинфекция автотранспортного средства свыше 3 тонн</v>
          </cell>
          <cell r="C1271" t="str">
            <v>усл. ед.</v>
          </cell>
          <cell r="D1271">
            <v>550</v>
          </cell>
          <cell r="E1271">
            <v>660</v>
          </cell>
          <cell r="F1271" t="str">
            <v>-</v>
          </cell>
        </row>
        <row r="1272">
          <cell r="A1272">
            <v>25000017</v>
          </cell>
          <cell r="B1272" t="str">
            <v>Заключительная дезинфекция помещений дезинфицирующими препаратами</v>
          </cell>
          <cell r="C1272" t="str">
            <v>м2</v>
          </cell>
          <cell r="D1272">
            <v>23.958333333333336</v>
          </cell>
          <cell r="E1272">
            <v>28.75</v>
          </cell>
          <cell r="F1272" t="str">
            <v>-</v>
          </cell>
        </row>
        <row r="1273">
          <cell r="A1273">
            <v>25000161</v>
          </cell>
          <cell r="B1273" t="str">
            <v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v>
          </cell>
          <cell r="C1273" t="str">
            <v>м2</v>
          </cell>
          <cell r="D1273">
            <v>25</v>
          </cell>
          <cell r="E1273">
            <v>30</v>
          </cell>
          <cell r="F1273" t="str">
            <v>-</v>
          </cell>
        </row>
        <row r="1274">
          <cell r="A1274">
            <v>25000163</v>
          </cell>
          <cell r="B1274" t="str">
            <v>Заключительная дезинфекция по COVID-19 пассажирского автобуса от 40 мест дезинфицирующими препаратами</v>
          </cell>
          <cell r="C1274" t="str">
            <v>посадочное место</v>
          </cell>
          <cell r="D1274">
            <v>68.333333333333343</v>
          </cell>
          <cell r="E1274">
            <v>82</v>
          </cell>
          <cell r="F1274" t="str">
            <v>-</v>
          </cell>
        </row>
        <row r="1275">
          <cell r="A1275">
            <v>25000164</v>
          </cell>
          <cell r="B1275" t="str">
            <v>Заключительная дезинфекция пассажирского автобуса до 40 посадочных мест дезинфицирующими препаратами</v>
          </cell>
          <cell r="C1275" t="str">
            <v>усл. ед.</v>
          </cell>
          <cell r="D1275">
            <v>3000</v>
          </cell>
          <cell r="E1275">
            <v>3600</v>
          </cell>
          <cell r="F1275" t="str">
            <v>-</v>
          </cell>
        </row>
        <row r="1276">
          <cell r="A1276">
            <v>25000165</v>
          </cell>
          <cell r="B1276" t="str">
            <v>Заключительная дезинфекция помещений дезинфицирующими препаратами в период эпидемиологической ситуации (COVID-19)</v>
          </cell>
          <cell r="C1276" t="str">
            <v>м2</v>
          </cell>
          <cell r="D1276">
            <v>19.166666666666668</v>
          </cell>
          <cell r="E1276">
            <v>23</v>
          </cell>
          <cell r="F1276" t="str">
            <v>-</v>
          </cell>
        </row>
        <row r="1277">
          <cell r="A1277">
            <v>25000166</v>
          </cell>
          <cell r="B1277" t="str">
            <v>Заключительная дезинфекция пассажирского автобуса дезинфицирующими препаратами в период эпидемиологической ситуации (COVID-19)</v>
          </cell>
          <cell r="C1277" t="str">
            <v>усл. ед.</v>
          </cell>
          <cell r="D1277">
            <v>990</v>
          </cell>
          <cell r="E1277">
            <v>1188</v>
          </cell>
          <cell r="F1277" t="str">
            <v>-</v>
          </cell>
        </row>
        <row r="1278">
          <cell r="A1278">
            <v>25000167</v>
          </cell>
          <cell r="B1278" t="str">
            <v>Заключительная дезинфекция легкового автомобиля дезинфицирующими препаратами в период эпидемиологической ситуации (COVID-19)</v>
          </cell>
          <cell r="C1278" t="str">
            <v>усл. ед.</v>
          </cell>
          <cell r="D1278">
            <v>510</v>
          </cell>
          <cell r="E1278">
            <v>612</v>
          </cell>
          <cell r="F1278" t="str">
            <v>-</v>
          </cell>
        </row>
        <row r="1279">
          <cell r="A1279">
            <v>25000168</v>
          </cell>
          <cell r="B1279" t="str">
            <v>Заключительная дезинфекция грузового автомобиля дезинфицирующими препаратами в период эпидемиологической ситуации (COVID-19)</v>
          </cell>
          <cell r="C1279" t="str">
            <v>усл. ед.</v>
          </cell>
          <cell r="D1279">
            <v>900</v>
          </cell>
          <cell r="E1279">
            <v>1080</v>
          </cell>
          <cell r="F1279" t="str">
            <v>-</v>
          </cell>
        </row>
        <row r="1280">
          <cell r="A1280">
            <v>25000173</v>
          </cell>
          <cell r="B1280" t="str">
            <v>Заключительная дезинфекция самолета до 50 пассажирских мест дезинфицирующими препаратами в период эпидемиологической ситуации (COVID-19)</v>
          </cell>
          <cell r="C1280" t="str">
            <v>усл. ед.</v>
          </cell>
          <cell r="D1280">
            <v>15100</v>
          </cell>
          <cell r="E1280">
            <v>18120</v>
          </cell>
          <cell r="F1280" t="str">
            <v>-</v>
          </cell>
        </row>
        <row r="1281">
          <cell r="A1281">
            <v>25000174</v>
          </cell>
          <cell r="B1281" t="str">
            <v>Заключительная дезинфекция самолета от 51 до 100 пассажирских мест дезинфицирующими препаратами в период эпидемиологической ситуации (COVID-19)</v>
          </cell>
          <cell r="C1281" t="str">
            <v>усл. ед.</v>
          </cell>
          <cell r="D1281">
            <v>18700</v>
          </cell>
          <cell r="E1281">
            <v>22440</v>
          </cell>
          <cell r="F1281" t="str">
            <v>-</v>
          </cell>
        </row>
        <row r="1282">
          <cell r="A1282">
            <v>25000175</v>
          </cell>
          <cell r="B1282" t="str">
            <v>Заключительная дезинфекция самолета от 101 до 150 пассажирских мест дезинфицирующими препаратами в период эпидемиологической ситуации (COVID-19</v>
          </cell>
          <cell r="C1282" t="str">
            <v>усл. ед.</v>
          </cell>
          <cell r="D1282">
            <v>22300</v>
          </cell>
          <cell r="E1282">
            <v>26760</v>
          </cell>
          <cell r="F1282" t="str">
            <v>-</v>
          </cell>
        </row>
        <row r="1283">
          <cell r="A1283">
            <v>25000176</v>
          </cell>
          <cell r="B1283" t="str">
            <v>Заключительная дезинфекция самолета от 151 до 200 пассажирских мест дезинфицирующими препаратами в период эпидемиологической ситуации (COVID-19)</v>
          </cell>
          <cell r="C1283" t="str">
            <v>усл. ед.</v>
          </cell>
          <cell r="D1283">
            <v>25890</v>
          </cell>
          <cell r="E1283">
            <v>31068</v>
          </cell>
          <cell r="F1283" t="str">
            <v>-</v>
          </cell>
        </row>
        <row r="1284">
          <cell r="A1284">
            <v>25000177</v>
          </cell>
          <cell r="B1284" t="str">
            <v>Заключительная дезинфекция самолета от 201 до 250 пассажирских мест дезинфицирующими препаратами в период эпидемиологической ситуации (COVID-19)</v>
          </cell>
          <cell r="C1284" t="str">
            <v>усл. ед.</v>
          </cell>
          <cell r="D1284">
            <v>29490</v>
          </cell>
          <cell r="E1284">
            <v>35388</v>
          </cell>
          <cell r="F1284" t="str">
            <v>-</v>
          </cell>
        </row>
        <row r="1285">
          <cell r="A1285">
            <v>25000178</v>
          </cell>
          <cell r="B1285" t="str">
            <v>Заключительная дезинфекция самолета от 251 до 300 пассажирских мест дезинфицирующими препаратами в период эпидемиологической ситуации (COVID-19)</v>
          </cell>
          <cell r="C1285" t="str">
            <v>усл. ед.</v>
          </cell>
          <cell r="D1285">
            <v>33185</v>
          </cell>
          <cell r="E1285">
            <v>39822</v>
          </cell>
          <cell r="F1285" t="str">
            <v>-</v>
          </cell>
        </row>
        <row r="1286">
          <cell r="A1286">
            <v>25000181</v>
          </cell>
          <cell r="B1286" t="str">
            <v>Заключительная дезинфекция вертолета до 15 пассажирских мест дезинфицирующими препаратами в период эпидемиологической ситуации (COVID-19)</v>
          </cell>
          <cell r="C1286" t="str">
            <v>усл. ед.</v>
          </cell>
          <cell r="D1286">
            <v>4000</v>
          </cell>
          <cell r="E1286">
            <v>4800</v>
          </cell>
          <cell r="F1286" t="str">
            <v>-</v>
          </cell>
        </row>
        <row r="1287">
          <cell r="A1287" t="str">
            <v>Акарицидная обработка</v>
          </cell>
          <cell r="B1287"/>
          <cell r="C1287"/>
          <cell r="D1287"/>
          <cell r="E1287"/>
          <cell r="F1287"/>
        </row>
        <row r="1288">
          <cell r="A1288">
            <v>25000162</v>
          </cell>
          <cell r="B1288" t="str">
            <v>Дезинсекция зеленого массива от клеща площадью от   20000 м.кв. за 1 кв.м. социально-значимых объектов за 1 кв.м.</v>
          </cell>
          <cell r="C1288" t="str">
            <v>м2</v>
          </cell>
          <cell r="D1288">
            <v>0.51666666666666672</v>
          </cell>
          <cell r="E1288">
            <v>0.62</v>
          </cell>
          <cell r="F1288" t="str">
            <v>-</v>
          </cell>
        </row>
        <row r="1289">
          <cell r="A1289">
            <v>25000055</v>
          </cell>
          <cell r="B1289" t="str">
            <v>Дезинсекция зеленого массива от клеща площадью от   10000 м.кв. социально значимых объектов</v>
          </cell>
          <cell r="C1289" t="str">
            <v>м2</v>
          </cell>
          <cell r="D1289">
            <v>0.59166666666666667</v>
          </cell>
          <cell r="E1289">
            <v>0.71</v>
          </cell>
          <cell r="F1289" t="str">
            <v>-</v>
          </cell>
        </row>
        <row r="1290">
          <cell r="A1290">
            <v>25000054</v>
          </cell>
          <cell r="B1290" t="str">
            <v>Дезинсекция зеленого массива от клеща площадью от   10001 м.кв. и более</v>
          </cell>
          <cell r="C1290" t="str">
            <v>м2</v>
          </cell>
          <cell r="D1290">
            <v>0.79166666666666663</v>
          </cell>
          <cell r="E1290">
            <v>0.95</v>
          </cell>
          <cell r="F1290" t="str">
            <v>-</v>
          </cell>
        </row>
        <row r="1291">
          <cell r="A1291">
            <v>25000060</v>
          </cell>
          <cell r="B1291" t="str">
            <v xml:space="preserve">Дезинсекция зеленого массива от клеща площадью от   5000 кв.м. до 10000 м.кв. </v>
          </cell>
          <cell r="C1291" t="str">
            <v>м2</v>
          </cell>
          <cell r="D1291">
            <v>1.1166666666666667</v>
          </cell>
          <cell r="E1291">
            <v>1.34</v>
          </cell>
          <cell r="F1291" t="str">
            <v>-</v>
          </cell>
        </row>
        <row r="1292">
          <cell r="A1292">
            <v>25000053</v>
          </cell>
          <cell r="B1292" t="str">
            <v>Дезинсекция зеленого массива от клеща площадью от   1000 м.кв. до 5000 кв.м.</v>
          </cell>
          <cell r="C1292" t="str">
            <v>м2</v>
          </cell>
          <cell r="D1292">
            <v>1.7500000000000002</v>
          </cell>
          <cell r="E1292">
            <v>2.1</v>
          </cell>
          <cell r="F1292" t="str">
            <v>-</v>
          </cell>
        </row>
        <row r="1293">
          <cell r="A1293">
            <v>25000052</v>
          </cell>
          <cell r="B1293" t="str">
            <v>Дезинсекция зеленого массива от клеща  площадью от 751 м.кв. до 2000 м.кв. (1м2)</v>
          </cell>
          <cell r="C1293" t="str">
            <v>м2</v>
          </cell>
          <cell r="D1293">
            <v>2.6416666666666666</v>
          </cell>
          <cell r="E1293">
            <v>3.17</v>
          </cell>
          <cell r="F1293" t="str">
            <v>-</v>
          </cell>
        </row>
        <row r="1294">
          <cell r="A1294">
            <v>25000151</v>
          </cell>
          <cell r="B1294" t="str">
            <v>Акарицидная обработка зеленого массива</v>
          </cell>
          <cell r="C1294" t="str">
            <v>м2</v>
          </cell>
          <cell r="D1294">
            <v>3.0416666666666665</v>
          </cell>
          <cell r="E1294">
            <v>3.65</v>
          </cell>
          <cell r="F1294" t="str">
            <v>-</v>
          </cell>
        </row>
        <row r="1295">
          <cell r="A1295">
            <v>25000051</v>
          </cell>
          <cell r="B1295" t="str">
            <v>Дезинсекция зеленого массива от клеща площадью до 750 м.кв. (1 объект)</v>
          </cell>
          <cell r="C1295" t="str">
            <v>усл. ед.</v>
          </cell>
          <cell r="D1295">
            <v>2012.5</v>
          </cell>
          <cell r="E1295">
            <v>2415</v>
          </cell>
          <cell r="F1295" t="str">
            <v>-</v>
          </cell>
        </row>
        <row r="1296">
          <cell r="A1296">
            <v>25000046</v>
          </cell>
          <cell r="B1296" t="str">
            <v>Дезинсекция зеленого массива от комара площадью от   10000 м.кв. социально значимых объектов</v>
          </cell>
          <cell r="C1296" t="str">
            <v>м2</v>
          </cell>
          <cell r="D1296">
            <v>0.59166666666666667</v>
          </cell>
          <cell r="E1296">
            <v>0.71</v>
          </cell>
          <cell r="F1296" t="str">
            <v>-</v>
          </cell>
        </row>
        <row r="1297">
          <cell r="A1297">
            <v>25000045</v>
          </cell>
          <cell r="B1297" t="str">
            <v>Дезинсекция зеленого массива от комара  площадью от   10001 м.кв. и более</v>
          </cell>
          <cell r="C1297" t="str">
            <v>м2</v>
          </cell>
          <cell r="D1297">
            <v>0.79166666666666663</v>
          </cell>
          <cell r="E1297">
            <v>0.95</v>
          </cell>
          <cell r="F1297" t="str">
            <v>-</v>
          </cell>
        </row>
        <row r="1298">
          <cell r="A1298">
            <v>25000058</v>
          </cell>
          <cell r="B1298" t="str">
            <v xml:space="preserve">Дезинсекция зеленого массива от комара площадью от   5000 кв.м. до 10000 м.кв. </v>
          </cell>
          <cell r="C1298" t="str">
            <v>м2</v>
          </cell>
          <cell r="D1298">
            <v>1.1166666666666667</v>
          </cell>
          <cell r="E1298">
            <v>1.34</v>
          </cell>
          <cell r="F1298" t="str">
            <v>-</v>
          </cell>
        </row>
        <row r="1299">
          <cell r="A1299">
            <v>25000044</v>
          </cell>
          <cell r="B1299" t="str">
            <v>Дезинсекция зеленого массива от комара  площадью от   1000 м.кв. до 5000 кв.м.</v>
          </cell>
          <cell r="C1299" t="str">
            <v>м2</v>
          </cell>
          <cell r="D1299">
            <v>1.7500000000000002</v>
          </cell>
          <cell r="E1299">
            <v>2.1</v>
          </cell>
          <cell r="F1299" t="str">
            <v>-</v>
          </cell>
        </row>
        <row r="1300">
          <cell r="A1300">
            <v>25000043</v>
          </cell>
          <cell r="B1300" t="str">
            <v>Дезинсекция зеленого массива от комара  площадью от 651 м.кв. до 2000 м.кв. (1м2)</v>
          </cell>
          <cell r="C1300" t="str">
            <v>м2</v>
          </cell>
          <cell r="D1300">
            <v>2.375</v>
          </cell>
          <cell r="E1300">
            <v>2.85</v>
          </cell>
          <cell r="F1300" t="str">
            <v>-</v>
          </cell>
        </row>
        <row r="1301">
          <cell r="A1301">
            <v>25000042</v>
          </cell>
          <cell r="B1301" t="str">
            <v>Дезинсекция зеленого массива от комара  площадью до 650 м.кв. (1 объект)</v>
          </cell>
          <cell r="C1301" t="str">
            <v>усл. ед.</v>
          </cell>
          <cell r="D1301">
            <v>1587.5</v>
          </cell>
          <cell r="E1301">
            <v>1905</v>
          </cell>
          <cell r="F1301" t="str">
            <v>-</v>
          </cell>
        </row>
        <row r="1302">
          <cell r="A1302">
            <v>25000050</v>
          </cell>
          <cell r="B1302" t="str">
            <v>Дезинсекция зеленого массива от колорадского жука площадью от   10000 м.кв.</v>
          </cell>
          <cell r="C1302" t="str">
            <v>м2</v>
          </cell>
          <cell r="D1302">
            <v>0.63333333333333341</v>
          </cell>
          <cell r="E1302">
            <v>0.76</v>
          </cell>
          <cell r="F1302" t="str">
            <v>-</v>
          </cell>
        </row>
        <row r="1303">
          <cell r="A1303">
            <v>25000059</v>
          </cell>
          <cell r="B1303" t="str">
            <v xml:space="preserve">Дезинсекция зеленого массива от колорадского  жука площадью от   5000 кв.м. до 10000 м.кв. </v>
          </cell>
          <cell r="C1303" t="str">
            <v>м2</v>
          </cell>
          <cell r="D1303">
            <v>0.97499999999999998</v>
          </cell>
          <cell r="E1303">
            <v>1.17</v>
          </cell>
          <cell r="F1303" t="str">
            <v>-</v>
          </cell>
        </row>
        <row r="1304">
          <cell r="A1304">
            <v>25000049</v>
          </cell>
          <cell r="B1304" t="str">
            <v>Дезинсекция зеленого массива от колорадского жука  площадью от   1000 м.кв.до 5000 м.кв.</v>
          </cell>
          <cell r="C1304" t="str">
            <v>м2</v>
          </cell>
          <cell r="D1304">
            <v>1.5</v>
          </cell>
          <cell r="E1304">
            <v>1.8</v>
          </cell>
          <cell r="F1304" t="str">
            <v>-</v>
          </cell>
        </row>
        <row r="1305">
          <cell r="A1305">
            <v>25000048</v>
          </cell>
          <cell r="B1305" t="str">
            <v>Дезинсекция зеленого массива от колорадского жука  площадью от 651 м.кв.до 2000 м.кв. (1м2)</v>
          </cell>
          <cell r="C1305" t="str">
            <v>м2</v>
          </cell>
          <cell r="D1305">
            <v>2.0666666666666669</v>
          </cell>
          <cell r="E1305">
            <v>2.48</v>
          </cell>
          <cell r="F1305" t="str">
            <v>-</v>
          </cell>
        </row>
        <row r="1306">
          <cell r="A1306">
            <v>25000047</v>
          </cell>
          <cell r="B1306" t="str">
            <v>Дезинсекция зеленого массива от колорадского жука площадью до 650 м.кв. (1 объект)</v>
          </cell>
          <cell r="C1306" t="str">
            <v>усл. ед.</v>
          </cell>
          <cell r="D1306">
            <v>1437.5</v>
          </cell>
          <cell r="E1306">
            <v>1725</v>
          </cell>
          <cell r="F1306" t="str">
            <v>-</v>
          </cell>
        </row>
        <row r="1307">
          <cell r="A1307">
            <v>25000056</v>
          </cell>
          <cell r="B1307" t="str">
            <v>Обеспечение эксплуатации транспорта с оказанием соответствующих услуг</v>
          </cell>
          <cell r="C1307" t="str">
            <v>км.</v>
          </cell>
          <cell r="D1307">
            <v>29.166666666666668</v>
          </cell>
          <cell r="E1307">
            <v>35</v>
          </cell>
          <cell r="F1307" t="str">
            <v>-</v>
          </cell>
        </row>
        <row r="1308">
          <cell r="A1308">
            <v>25000318</v>
          </cell>
          <cell r="B1308" t="str">
            <v>Энтомологическое обследование территории после проведения акарицидной обработки на площади свыше 1 га (га)</v>
          </cell>
          <cell r="C1308" t="str">
            <v>га.</v>
          </cell>
          <cell r="D1308">
            <v>1047.5</v>
          </cell>
          <cell r="E1308">
            <v>1257</v>
          </cell>
          <cell r="F1308" t="str">
            <v>методом сбора клещей</v>
          </cell>
        </row>
        <row r="1309">
          <cell r="A1309">
            <v>25000319</v>
          </cell>
          <cell r="B1309" t="str">
            <v>Энтомологическое обследование территории после проведения акарицидной обработки на площади до 1 га (объект)</v>
          </cell>
          <cell r="C1309" t="str">
            <v>усл. ед.</v>
          </cell>
          <cell r="D1309">
            <v>1047.5</v>
          </cell>
          <cell r="E1309">
            <v>1257</v>
          </cell>
          <cell r="F1309" t="str">
            <v>методом сбора клещей</v>
          </cell>
        </row>
        <row r="1310">
          <cell r="A1310" t="str">
            <v>Обследование объектов</v>
          </cell>
          <cell r="B1310"/>
          <cell r="C1310"/>
          <cell r="D1310"/>
          <cell r="E1310"/>
          <cell r="F1310"/>
        </row>
        <row r="1311">
          <cell r="A1311">
            <v>25000075</v>
          </cell>
          <cell r="B1311" t="str">
            <v>Обследование объектов на наличие грызунов и следов их жизнедеятельности 1 объект до 100 кв.м.</v>
          </cell>
          <cell r="C1311" t="str">
            <v>усл. ед.</v>
          </cell>
          <cell r="D1311">
            <v>535</v>
          </cell>
          <cell r="E1311">
            <v>642</v>
          </cell>
          <cell r="F1311" t="str">
            <v>-</v>
          </cell>
        </row>
        <row r="1312">
          <cell r="A1312">
            <v>25000076</v>
          </cell>
          <cell r="B1312" t="str">
            <v>Обследование объектов на наличие грызунов и следов их жизнедеятельности 1 объект от 101 кв.м. до 1000 кв.м.</v>
          </cell>
          <cell r="C1312" t="str">
            <v>усл. ед.</v>
          </cell>
          <cell r="D1312">
            <v>885</v>
          </cell>
          <cell r="E1312">
            <v>1062</v>
          </cell>
          <cell r="F1312" t="str">
            <v>-</v>
          </cell>
        </row>
        <row r="1313">
          <cell r="A1313">
            <v>25000077</v>
          </cell>
          <cell r="B1313" t="str">
            <v>Обследование объектов на наличие грызунов и следов их жизнедеятельности 1 объект свыше 1001 кв.м.</v>
          </cell>
          <cell r="C1313" t="str">
            <v>усл. ед.</v>
          </cell>
          <cell r="D1313">
            <v>1415</v>
          </cell>
          <cell r="E1313">
            <v>1698</v>
          </cell>
          <cell r="F1313" t="str">
            <v>-</v>
          </cell>
        </row>
        <row r="1314">
          <cell r="A1314">
            <v>25000078</v>
          </cell>
          <cell r="B1314" t="str">
            <v>Обследование объектов на наличие бытовых насекомых и следов их жизнедеятельности 1 объект до 100 кв.м.</v>
          </cell>
          <cell r="C1314" t="str">
            <v>усл. ед.</v>
          </cell>
          <cell r="D1314">
            <v>535</v>
          </cell>
          <cell r="E1314">
            <v>642</v>
          </cell>
          <cell r="F1314" t="str">
            <v>-</v>
          </cell>
        </row>
        <row r="1315">
          <cell r="A1315">
            <v>25000079</v>
          </cell>
          <cell r="B1315" t="str">
            <v>Обследование объектов на наличие бытовых насекомых и следов их жизнедеятельности 1 объект от 101 кв.м. до 1000 кв.м.</v>
          </cell>
          <cell r="C1315" t="str">
            <v>усл. ед.</v>
          </cell>
          <cell r="D1315">
            <v>885</v>
          </cell>
          <cell r="E1315">
            <v>1062</v>
          </cell>
          <cell r="F1315" t="str">
            <v>-</v>
          </cell>
        </row>
        <row r="1316">
          <cell r="A1316">
            <v>25000080</v>
          </cell>
          <cell r="B1316" t="str">
            <v>Обследование объектов на наличие бытовых насекомых и следов их жизнедеятельности 1 объект свыше 1001 кв.м.</v>
          </cell>
          <cell r="C1316" t="str">
            <v>усл. ед.</v>
          </cell>
          <cell r="D1316">
            <v>1415</v>
          </cell>
          <cell r="E1316">
            <v>1698</v>
          </cell>
          <cell r="F1316" t="str">
            <v>-</v>
          </cell>
        </row>
        <row r="1317">
          <cell r="A1317" t="str">
            <v>Профдезинфекционные работы</v>
          </cell>
          <cell r="B1317"/>
          <cell r="C1317"/>
          <cell r="D1317"/>
          <cell r="E1317"/>
          <cell r="F1317"/>
        </row>
        <row r="1318">
          <cell r="A1318" t="str">
            <v xml:space="preserve">Разовые заявки </v>
          </cell>
          <cell r="B1318"/>
          <cell r="C1318"/>
          <cell r="D1318"/>
          <cell r="E1318"/>
          <cell r="F1318"/>
        </row>
        <row r="1319">
          <cell r="A1319">
            <v>25010018</v>
          </cell>
          <cell r="B1319" t="str">
            <v>Дератизация свыше101 кв.м. (за 1 кв.м)</v>
          </cell>
          <cell r="C1319" t="str">
            <v>м2</v>
          </cell>
          <cell r="D1319">
            <v>5.25</v>
          </cell>
          <cell r="E1319">
            <v>6.3</v>
          </cell>
          <cell r="F1319" t="str">
            <v>-</v>
          </cell>
        </row>
        <row r="1320">
          <cell r="A1320">
            <v>25010017</v>
          </cell>
          <cell r="B1320" t="str">
            <v>Дератизация до 100 кв.м. (за 1 кв.м)</v>
          </cell>
          <cell r="C1320" t="str">
            <v>м2</v>
          </cell>
          <cell r="D1320">
            <v>7.375</v>
          </cell>
          <cell r="E1320">
            <v>8.85</v>
          </cell>
          <cell r="F1320" t="str">
            <v>-</v>
          </cell>
        </row>
        <row r="1321">
          <cell r="A1321">
            <v>25010020</v>
          </cell>
          <cell r="B1321" t="str">
            <v>Дезинсекция свыше 101 кв.м.(за 1 кв.м)</v>
          </cell>
          <cell r="C1321" t="str">
            <v>м2</v>
          </cell>
          <cell r="D1321">
            <v>9.0000000000000018</v>
          </cell>
          <cell r="E1321">
            <v>10.8</v>
          </cell>
          <cell r="F1321" t="str">
            <v>-</v>
          </cell>
        </row>
        <row r="1322">
          <cell r="A1322">
            <v>25010022</v>
          </cell>
          <cell r="B1322" t="str">
            <v>Дезинсекция мух свыше 101 кв.м. (за 1 кв.м)</v>
          </cell>
          <cell r="C1322" t="str">
            <v>м2</v>
          </cell>
          <cell r="D1322">
            <v>9.5833333333333339</v>
          </cell>
          <cell r="E1322">
            <v>11.5</v>
          </cell>
          <cell r="F1322" t="str">
            <v>-</v>
          </cell>
        </row>
        <row r="1323">
          <cell r="A1323">
            <v>25010021</v>
          </cell>
          <cell r="B1323" t="str">
            <v>Дезинсекция мух до 100 кв.м. (за 1 кв.м)</v>
          </cell>
          <cell r="C1323" t="str">
            <v>м2</v>
          </cell>
          <cell r="D1323">
            <v>11.375</v>
          </cell>
          <cell r="E1323">
            <v>13.65</v>
          </cell>
          <cell r="F1323" t="str">
            <v>-</v>
          </cell>
        </row>
        <row r="1324">
          <cell r="A1324">
            <v>25010019</v>
          </cell>
          <cell r="B1324" t="str">
            <v>Дезинсекция до 100 кв.м. (за 1 кв.м)</v>
          </cell>
          <cell r="C1324" t="str">
            <v>м2</v>
          </cell>
          <cell r="D1324">
            <v>14.375</v>
          </cell>
          <cell r="E1324">
            <v>17.25</v>
          </cell>
          <cell r="F1324" t="str">
            <v>-</v>
          </cell>
        </row>
        <row r="1325">
          <cell r="A1325">
            <v>25002005</v>
          </cell>
          <cell r="B1325" t="str">
            <v>Дезинфекция помещений (за 1 кв.м)</v>
          </cell>
          <cell r="C1325" t="str">
            <v>м2</v>
          </cell>
          <cell r="D1325">
            <v>16.25</v>
          </cell>
          <cell r="E1325">
            <v>19.5</v>
          </cell>
          <cell r="F1325" t="str">
            <v>-</v>
          </cell>
        </row>
        <row r="1326">
          <cell r="A1326">
            <v>25000021</v>
          </cell>
          <cell r="B1326" t="str">
            <v xml:space="preserve">Дезинсекция жилых комнат, помещений до 15 кв.м. (2-х кратная) </v>
          </cell>
          <cell r="C1326" t="str">
            <v>усл. ед.</v>
          </cell>
          <cell r="D1326">
            <v>2125</v>
          </cell>
          <cell r="E1326">
            <v>2550</v>
          </cell>
          <cell r="F1326" t="str">
            <v>-</v>
          </cell>
        </row>
        <row r="1327">
          <cell r="A1327">
            <v>25000036</v>
          </cell>
          <cell r="B1327" t="str">
            <v>Дезинсекция квартир, жилых домов, помещений площадью до 60 кв.м. (2-х кратная) клопы</v>
          </cell>
          <cell r="C1327" t="str">
            <v>усл. ед.</v>
          </cell>
          <cell r="D1327">
            <v>3425</v>
          </cell>
          <cell r="E1327">
            <v>4110</v>
          </cell>
          <cell r="F1327" t="str">
            <v>-</v>
          </cell>
        </row>
        <row r="1328">
          <cell r="A1328">
            <v>25000147</v>
          </cell>
          <cell r="B1328" t="str">
            <v>Дезинсекция квартир, жилых домов, помещений площадью до 60 кв.м. (2-х кратная) тараканы</v>
          </cell>
          <cell r="C1328" t="str">
            <v>усл. ед.</v>
          </cell>
          <cell r="D1328">
            <v>3162.5</v>
          </cell>
          <cell r="E1328">
            <v>3795</v>
          </cell>
          <cell r="F1328" t="str">
            <v>-</v>
          </cell>
        </row>
        <row r="1329">
          <cell r="A1329">
            <v>25000023</v>
          </cell>
          <cell r="B1329" t="str">
            <v xml:space="preserve">Дезинсекция квартир, жилых домов, помещений площадью свыше 60 кв.м. (2-х кратная) </v>
          </cell>
          <cell r="C1329" t="str">
            <v>усл. ед.</v>
          </cell>
          <cell r="D1329">
            <v>5462.5</v>
          </cell>
          <cell r="E1329">
            <v>6555</v>
          </cell>
          <cell r="F1329" t="str">
            <v>-</v>
          </cell>
        </row>
        <row r="1330">
          <cell r="A1330" t="str">
            <v>Профдезработы в период паводка</v>
          </cell>
          <cell r="B1330"/>
          <cell r="C1330"/>
          <cell r="D1330"/>
          <cell r="E1330"/>
          <cell r="F1330"/>
        </row>
        <row r="1331">
          <cell r="A1331">
            <v>25010047</v>
          </cell>
          <cell r="B1331" t="str">
            <v>Дезинфекция колодцев, вышедших из зоны подтопления (1 колодец)</v>
          </cell>
          <cell r="C1331" t="str">
            <v>усл. ед.</v>
          </cell>
          <cell r="D1331">
            <v>375</v>
          </cell>
          <cell r="E1331">
            <v>450</v>
          </cell>
          <cell r="F1331" t="str">
            <v>-</v>
          </cell>
        </row>
        <row r="1332">
          <cell r="A1332">
            <v>25010048</v>
          </cell>
          <cell r="B1332" t="str">
            <v>Дезинфекция выгребных ям, вышедших из зоны подтопления (1 яма)</v>
          </cell>
          <cell r="C1332" t="str">
            <v>усл. ед.</v>
          </cell>
          <cell r="D1332">
            <v>530</v>
          </cell>
          <cell r="E1332">
            <v>636</v>
          </cell>
          <cell r="F1332" t="str">
            <v>-</v>
          </cell>
        </row>
        <row r="1333">
          <cell r="A1333">
            <v>25010049</v>
          </cell>
          <cell r="B1333" t="str">
            <v>Очаговая дератизация территорий, вышедших из зоны подтопления (1 очаг)</v>
          </cell>
          <cell r="C1333" t="str">
            <v>усл. ед.</v>
          </cell>
          <cell r="D1333">
            <v>672.5</v>
          </cell>
          <cell r="E1333">
            <v>807</v>
          </cell>
          <cell r="F1333" t="str">
            <v>-</v>
          </cell>
        </row>
        <row r="1334">
          <cell r="A1334">
            <v>25010050</v>
          </cell>
          <cell r="B1334" t="str">
            <v>Барьерная дератизация территорий, вышедших из зоны подтопления (1 га)</v>
          </cell>
          <cell r="C1334" t="str">
            <v>га.</v>
          </cell>
          <cell r="D1334">
            <v>2587.5</v>
          </cell>
          <cell r="E1334">
            <v>3105</v>
          </cell>
          <cell r="F1334" t="str">
            <v>-</v>
          </cell>
        </row>
        <row r="1335">
          <cell r="A1335">
            <v>25020042</v>
          </cell>
          <cell r="B1335" t="str">
            <v>Проведение работ по дезинсекции открытых территорий от комара и гнуса, вышедших из зоны подтопления (1 га)</v>
          </cell>
          <cell r="C1335" t="str">
            <v>га.</v>
          </cell>
          <cell r="D1335">
            <v>5117.5</v>
          </cell>
          <cell r="E1335">
            <v>6141</v>
          </cell>
          <cell r="F1335" t="str">
            <v>-</v>
          </cell>
        </row>
        <row r="1336">
          <cell r="A1336" t="str">
            <v>Услуги предоставляемые в вечернее и ночное время, в праздничные и выходные дни</v>
          </cell>
          <cell r="B1336"/>
          <cell r="C1336"/>
          <cell r="D1336"/>
          <cell r="E1336"/>
          <cell r="F1336"/>
        </row>
        <row r="1337">
          <cell r="A1337" t="str">
            <v>Дератизация</v>
          </cell>
          <cell r="B1337"/>
          <cell r="C1337"/>
          <cell r="D1337"/>
          <cell r="E1337"/>
          <cell r="F1337"/>
        </row>
        <row r="1338">
          <cell r="A1338">
            <v>25102007</v>
          </cell>
          <cell r="B1338" t="str">
            <v>Дератизация 1 кв.м. объектов  площадью свыше 1000 кв.м.</v>
          </cell>
          <cell r="C1338" t="str">
            <v>м2</v>
          </cell>
          <cell r="D1338">
            <v>1.4</v>
          </cell>
          <cell r="E1338">
            <v>1.68</v>
          </cell>
          <cell r="F1338" t="str">
            <v>-</v>
          </cell>
        </row>
        <row r="1339">
          <cell r="A1339">
            <v>25102027</v>
          </cell>
          <cell r="B1339" t="str">
            <v>Дератизация по договорам объекта площадью от 300 кв.м. (1кв.м.)</v>
          </cell>
          <cell r="C1339" t="str">
            <v>м2</v>
          </cell>
          <cell r="D1339">
            <v>1.6</v>
          </cell>
          <cell r="E1339">
            <v>1.92</v>
          </cell>
          <cell r="F1339" t="str">
            <v>-</v>
          </cell>
        </row>
        <row r="1340">
          <cell r="A1340">
            <v>25102009</v>
          </cell>
          <cell r="B1340" t="str">
            <v>Дератизация по договорам объекта площадью от 301 кв.м. до 1000 кв.м. (1кв.м.)</v>
          </cell>
          <cell r="C1340" t="str">
            <v>м2</v>
          </cell>
          <cell r="D1340">
            <v>1.7000000000000002</v>
          </cell>
          <cell r="E1340">
            <v>2.04</v>
          </cell>
          <cell r="F1340" t="str">
            <v>-</v>
          </cell>
        </row>
        <row r="1341">
          <cell r="A1341">
            <v>25102030</v>
          </cell>
          <cell r="B1341" t="str">
            <v>Дератизация  по договорам объекта площадью от 200 кв.м. ( 1 кв.м.)</v>
          </cell>
          <cell r="C1341" t="str">
            <v>м2</v>
          </cell>
          <cell r="D1341">
            <v>1.9</v>
          </cell>
          <cell r="E1341">
            <v>2.2799999999999998</v>
          </cell>
          <cell r="F1341" t="str">
            <v>-</v>
          </cell>
        </row>
        <row r="1342">
          <cell r="A1342">
            <v>25100002</v>
          </cell>
          <cell r="B1342" t="str">
            <v>Дератизация от 101 кв.м. до 300 кв.м. (за 1 кв.м)</v>
          </cell>
          <cell r="C1342" t="str">
            <v>м2</v>
          </cell>
          <cell r="D1342">
            <v>2.1</v>
          </cell>
          <cell r="E1342">
            <v>2.52</v>
          </cell>
          <cell r="F1342" t="str">
            <v>-</v>
          </cell>
        </row>
        <row r="1343">
          <cell r="A1343">
            <v>25100062</v>
          </cell>
          <cell r="B1343" t="str">
            <v>Дератизация по договорам объекта площадью от 100 кв.м. (1кв.м.)</v>
          </cell>
          <cell r="C1343" t="str">
            <v>м2</v>
          </cell>
          <cell r="D1343">
            <v>2.4</v>
          </cell>
          <cell r="E1343">
            <v>2.88</v>
          </cell>
          <cell r="F1343" t="str">
            <v>-</v>
          </cell>
        </row>
        <row r="1344">
          <cell r="A1344">
            <v>25100064</v>
          </cell>
          <cell r="B1344" t="str">
            <v>Дератизация по договорам  площадью от 100 кв.м. (1кв.м.)</v>
          </cell>
          <cell r="C1344" t="str">
            <v>м2</v>
          </cell>
          <cell r="D1344">
            <v>2.6</v>
          </cell>
          <cell r="E1344">
            <v>3.12</v>
          </cell>
          <cell r="F1344" t="str">
            <v>-</v>
          </cell>
        </row>
        <row r="1345">
          <cell r="A1345">
            <v>25102023</v>
          </cell>
          <cell r="B1345" t="str">
            <v>Дератизация производственных помещений (1 кв.м.)</v>
          </cell>
          <cell r="C1345" t="str">
            <v>м2</v>
          </cell>
          <cell r="D1345">
            <v>3</v>
          </cell>
          <cell r="E1345">
            <v>3.6</v>
          </cell>
          <cell r="F1345" t="str">
            <v>-</v>
          </cell>
        </row>
        <row r="1346">
          <cell r="A1346">
            <v>25100105</v>
          </cell>
          <cell r="B1346" t="str">
            <v>Дератизация за 1 кв.м.</v>
          </cell>
          <cell r="C1346" t="str">
            <v>м2</v>
          </cell>
          <cell r="D1346">
            <v>3.4000000000000004</v>
          </cell>
          <cell r="E1346">
            <v>4.08</v>
          </cell>
          <cell r="F1346" t="str">
            <v>-</v>
          </cell>
        </row>
        <row r="1347">
          <cell r="A1347">
            <v>25102020</v>
          </cell>
          <cell r="B1347" t="str">
            <v>Дератизация по договорам  (1 кв.м.)</v>
          </cell>
          <cell r="C1347" t="str">
            <v>м2</v>
          </cell>
          <cell r="D1347">
            <v>3.7000000000000006</v>
          </cell>
          <cell r="E1347">
            <v>4.4400000000000004</v>
          </cell>
          <cell r="F1347" t="str">
            <v>-</v>
          </cell>
        </row>
        <row r="1348">
          <cell r="A1348">
            <v>25102026</v>
          </cell>
          <cell r="B1348" t="str">
            <v>Дератизация социально-значимых объектов (за 1 кв.м.)</v>
          </cell>
          <cell r="C1348" t="str">
            <v>м2</v>
          </cell>
          <cell r="D1348">
            <v>4.0666666666666664</v>
          </cell>
          <cell r="E1348">
            <v>4.88</v>
          </cell>
          <cell r="F1348" t="str">
            <v>-</v>
          </cell>
        </row>
        <row r="1349">
          <cell r="A1349">
            <v>25000304</v>
          </cell>
          <cell r="B1349" t="str">
            <v>Дератизация жилых и общественных зданий за 1 кв.м.</v>
          </cell>
          <cell r="C1349" t="str">
            <v>м2</v>
          </cell>
          <cell r="D1349">
            <v>4.666666666666667</v>
          </cell>
          <cell r="E1349">
            <v>5.6</v>
          </cell>
          <cell r="F1349" t="str">
            <v>-</v>
          </cell>
        </row>
        <row r="1350">
          <cell r="A1350">
            <v>25002001</v>
          </cell>
          <cell r="B1350" t="str">
            <v>Дератизация 1 кв.м.</v>
          </cell>
          <cell r="C1350" t="str">
            <v>м2</v>
          </cell>
          <cell r="D1350">
            <v>5.3666666666666671</v>
          </cell>
          <cell r="E1350">
            <v>6.44</v>
          </cell>
          <cell r="F1350" t="str">
            <v>-</v>
          </cell>
        </row>
        <row r="1351">
          <cell r="A1351">
            <v>25102002</v>
          </cell>
          <cell r="B1351" t="str">
            <v xml:space="preserve">Дератизация 1 кв.м. объекта площадью до 100 кв.м. </v>
          </cell>
          <cell r="C1351" t="str">
            <v>м2</v>
          </cell>
          <cell r="D1351">
            <v>6.5</v>
          </cell>
          <cell r="E1351">
            <v>7.8</v>
          </cell>
          <cell r="F1351" t="str">
            <v>-</v>
          </cell>
        </row>
        <row r="1352">
          <cell r="A1352">
            <v>25100001</v>
          </cell>
          <cell r="B1352" t="str">
            <v>Дератизация до 100 кв.м. (за 1 кв.м)</v>
          </cell>
          <cell r="C1352" t="str">
            <v>м2</v>
          </cell>
          <cell r="D1352">
            <v>14.100000000000001</v>
          </cell>
          <cell r="E1352">
            <v>16.920000000000002</v>
          </cell>
          <cell r="F1352" t="str">
            <v>-</v>
          </cell>
        </row>
        <row r="1353">
          <cell r="A1353">
            <v>25100003</v>
          </cell>
          <cell r="B1353" t="str">
            <v>Санитарная обработка контейнера для раскладки приманок (1 контейнер)</v>
          </cell>
          <cell r="C1353" t="str">
            <v>усл. ед.</v>
          </cell>
          <cell r="D1353">
            <v>260</v>
          </cell>
          <cell r="E1353">
            <v>312</v>
          </cell>
          <cell r="F1353" t="str">
            <v>-</v>
          </cell>
        </row>
        <row r="1354">
          <cell r="A1354">
            <v>25100129</v>
          </cell>
          <cell r="B1354" t="str">
            <v>Сплошная дератизация железнодорожного вагона</v>
          </cell>
          <cell r="C1354" t="str">
            <v>усл. ед.</v>
          </cell>
          <cell r="D1354">
            <v>1150</v>
          </cell>
          <cell r="E1354">
            <v>1380</v>
          </cell>
          <cell r="F1354" t="str">
            <v>-</v>
          </cell>
        </row>
        <row r="1355">
          <cell r="A1355" t="str">
            <v>Дезинсекция</v>
          </cell>
          <cell r="B1355"/>
          <cell r="C1355"/>
          <cell r="D1355"/>
          <cell r="E1355"/>
          <cell r="F1355"/>
        </row>
        <row r="1356">
          <cell r="A1356">
            <v>25100289</v>
          </cell>
          <cell r="B1356" t="str">
            <v>Дезинсекция бытовых насекомых (за 1 кв. м.)</v>
          </cell>
          <cell r="C1356" t="str">
            <v>м2</v>
          </cell>
          <cell r="D1356">
            <v>7.2000000000000011</v>
          </cell>
          <cell r="E1356">
            <v>8.64</v>
          </cell>
          <cell r="F1356" t="str">
            <v>-</v>
          </cell>
        </row>
        <row r="1357">
          <cell r="A1357">
            <v>25100031</v>
          </cell>
          <cell r="B1357" t="str">
            <v>Дезинсекция бытовых насекомых свыше 151 кв.м. (за 1 кв.м.)</v>
          </cell>
          <cell r="C1357" t="str">
            <v>м2</v>
          </cell>
          <cell r="D1357">
            <v>7.916666666666667</v>
          </cell>
          <cell r="E1357">
            <v>9.5</v>
          </cell>
          <cell r="F1357" t="str">
            <v>-</v>
          </cell>
        </row>
        <row r="1358">
          <cell r="A1358">
            <v>25100290</v>
          </cell>
          <cell r="B1358" t="str">
            <v>Дезинсекция бытовых насекомых свыше 100 кв.м. (за 1 кв.м.)</v>
          </cell>
          <cell r="C1358" t="str">
            <v>м2</v>
          </cell>
          <cell r="D1358">
            <v>8.6999999999999993</v>
          </cell>
          <cell r="E1358">
            <v>10.44</v>
          </cell>
          <cell r="F1358" t="str">
            <v>-</v>
          </cell>
        </row>
        <row r="1359">
          <cell r="A1359">
            <v>25100063</v>
          </cell>
          <cell r="B1359" t="str">
            <v>Дезинсекция бытовых насекомых от 151 кв.м. до 300 кв.м.</v>
          </cell>
          <cell r="C1359" t="str">
            <v>м2</v>
          </cell>
          <cell r="D1359">
            <v>10</v>
          </cell>
          <cell r="E1359">
            <v>12</v>
          </cell>
          <cell r="F1359" t="str">
            <v>-</v>
          </cell>
        </row>
        <row r="1360">
          <cell r="A1360">
            <v>25100065</v>
          </cell>
          <cell r="B1360" t="str">
            <v>Дезинсекция мух по договорам (за 1 кв.м.)</v>
          </cell>
          <cell r="C1360" t="str">
            <v>м2</v>
          </cell>
          <cell r="D1360">
            <v>6.6999999999999993</v>
          </cell>
          <cell r="E1360">
            <v>8.0399999999999991</v>
          </cell>
          <cell r="F1360" t="str">
            <v>-</v>
          </cell>
        </row>
        <row r="1361">
          <cell r="A1361">
            <v>25100008</v>
          </cell>
          <cell r="B1361" t="str">
            <v>Дезинсекция  мух от 101 кв.м. до 10 000 кв.м. (за 1 кв.м)</v>
          </cell>
          <cell r="C1361" t="str">
            <v>м2</v>
          </cell>
          <cell r="D1361">
            <v>9.1666666666666679</v>
          </cell>
          <cell r="E1361">
            <v>11</v>
          </cell>
          <cell r="F1361" t="str">
            <v>-</v>
          </cell>
        </row>
        <row r="1362">
          <cell r="A1362">
            <v>25100007</v>
          </cell>
          <cell r="B1362" t="str">
            <v xml:space="preserve">Дезинсекция мух до 100 кв.м.   (за 1 кв.м) </v>
          </cell>
          <cell r="C1362" t="str">
            <v>м2</v>
          </cell>
          <cell r="D1362">
            <v>11.500000000000002</v>
          </cell>
          <cell r="E1362">
            <v>13.8</v>
          </cell>
          <cell r="F1362" t="str">
            <v>-</v>
          </cell>
        </row>
        <row r="1363">
          <cell r="A1363">
            <v>25110045</v>
          </cell>
          <cell r="B1363" t="str">
            <v>Установка и обслуживание на объекте ферамоновой ловушки</v>
          </cell>
          <cell r="C1363" t="str">
            <v>усл. ед.</v>
          </cell>
          <cell r="D1363">
            <v>325</v>
          </cell>
          <cell r="E1363">
            <v>390</v>
          </cell>
          <cell r="F1363" t="str">
            <v>-</v>
          </cell>
        </row>
        <row r="1364">
          <cell r="A1364">
            <v>25102010</v>
          </cell>
          <cell r="B1364" t="str">
            <v>Дезинсекция контейнеров для сбора ТБО (1 контейнер)</v>
          </cell>
          <cell r="C1364" t="str">
            <v>усл. ед.</v>
          </cell>
          <cell r="D1364">
            <v>390</v>
          </cell>
          <cell r="E1364">
            <v>468</v>
          </cell>
          <cell r="F1364" t="str">
            <v>-</v>
          </cell>
        </row>
        <row r="1365">
          <cell r="A1365">
            <v>25100150</v>
          </cell>
          <cell r="B1365" t="str">
            <v>Дезинсекция территории от клеща</v>
          </cell>
          <cell r="C1365" t="str">
            <v>м2</v>
          </cell>
          <cell r="D1365">
            <v>11.500000000000002</v>
          </cell>
          <cell r="E1365">
            <v>13.8</v>
          </cell>
          <cell r="F1365" t="str">
            <v>-</v>
          </cell>
        </row>
        <row r="1366">
          <cell r="A1366">
            <v>25100130</v>
          </cell>
          <cell r="B1366" t="str">
            <v>Влажная дезинсекция железнодорожного вагона</v>
          </cell>
          <cell r="C1366" t="str">
            <v>усл. ед.</v>
          </cell>
          <cell r="D1366">
            <v>1725</v>
          </cell>
          <cell r="E1366">
            <v>2070</v>
          </cell>
          <cell r="F1366" t="str">
            <v>-</v>
          </cell>
        </row>
        <row r="1367">
          <cell r="A1367" t="str">
            <v>Комплексная обработка</v>
          </cell>
          <cell r="B1367"/>
          <cell r="C1367"/>
          <cell r="D1367"/>
          <cell r="E1367"/>
          <cell r="F1367"/>
        </row>
        <row r="1368">
          <cell r="A1368">
            <v>25100302</v>
          </cell>
          <cell r="B1368" t="str">
            <v>Комплексная обработка (дератизация /12/, дезинсекция мух /5/, дезинсекция бытовых насекомых /5/) № 4 (за 1 кв.м.)</v>
          </cell>
          <cell r="C1368" t="str">
            <v>м2</v>
          </cell>
          <cell r="D1368">
            <v>8.3000000000000007</v>
          </cell>
          <cell r="E1368">
            <v>9.9600000000000009</v>
          </cell>
          <cell r="F1368" t="str">
            <v>-</v>
          </cell>
        </row>
        <row r="1369">
          <cell r="A1369">
            <v>25100033</v>
          </cell>
          <cell r="B1369" t="str">
            <v>Комплексная обработка (дератизация /12/, дезинсекция мух /5/, дезинсекция бытовых насекомых /5/) № 2 (за 1 кв.м.)</v>
          </cell>
          <cell r="C1369" t="str">
            <v>м2</v>
          </cell>
          <cell r="D1369">
            <v>9.7000000000000011</v>
          </cell>
          <cell r="E1369">
            <v>11.64</v>
          </cell>
          <cell r="F1369" t="str">
            <v>-</v>
          </cell>
        </row>
        <row r="1370">
          <cell r="A1370">
            <v>25102028</v>
          </cell>
          <cell r="B1370" t="str">
            <v>Комплексная обработка (дератизация , дезинсекция мух , дезинсекция бытовых насекомых ) №1 (за 1 кв.м.)</v>
          </cell>
          <cell r="C1370" t="str">
            <v>м2</v>
          </cell>
          <cell r="D1370">
            <v>11.100000000000001</v>
          </cell>
          <cell r="E1370">
            <v>13.32</v>
          </cell>
          <cell r="F1370" t="str">
            <v>-</v>
          </cell>
        </row>
        <row r="1371">
          <cell r="A1371">
            <v>25100026</v>
          </cell>
          <cell r="B1371" t="str">
            <v>Комплексная обработка (дератизация, дезинсекция мух, дезинсекция бытовых насекомых) №6 за 1 кв.м.</v>
          </cell>
          <cell r="C1371" t="str">
            <v>м2</v>
          </cell>
          <cell r="D1371">
            <v>12</v>
          </cell>
          <cell r="E1371">
            <v>14.4</v>
          </cell>
          <cell r="F1371" t="str">
            <v>-</v>
          </cell>
        </row>
        <row r="1372">
          <cell r="A1372">
            <v>25100034</v>
          </cell>
          <cell r="B1372" t="str">
            <v>Комплексная обработка (дератизация /12/, дезинсекция мух /5/, дезинсекция бытовых насекомых /4/) № 3 (за 1 кв.м.)</v>
          </cell>
          <cell r="C1372" t="str">
            <v>м2</v>
          </cell>
          <cell r="D1372">
            <v>13.700000000000001</v>
          </cell>
          <cell r="E1372">
            <v>16.440000000000001</v>
          </cell>
          <cell r="F1372" t="str">
            <v>-</v>
          </cell>
        </row>
        <row r="1373">
          <cell r="A1373">
            <v>25100016</v>
          </cell>
          <cell r="B1373" t="str">
            <v>Комплексная обработка (дератизация, дезинсекция мух, дезинсекция бытовых насекомых) свыше 101 кв. м. (за 1 кв.м.)</v>
          </cell>
          <cell r="C1373" t="str">
            <v>м2</v>
          </cell>
          <cell r="D1373">
            <v>14.5</v>
          </cell>
          <cell r="E1373">
            <v>17.399999999999999</v>
          </cell>
          <cell r="F1373" t="str">
            <v>-</v>
          </cell>
        </row>
        <row r="1374">
          <cell r="A1374">
            <v>25100015</v>
          </cell>
          <cell r="B1374" t="str">
            <v>Комплексная обработка (дератизация, дезинсекция мух, дезинсекция бытовых насекомых) от 51 до 100 кв. м. (за 1 кв.м.)</v>
          </cell>
          <cell r="C1374" t="str">
            <v>м2</v>
          </cell>
          <cell r="D1374">
            <v>15.950000000000001</v>
          </cell>
          <cell r="E1374">
            <v>19.14</v>
          </cell>
          <cell r="F1374" t="str">
            <v>-</v>
          </cell>
        </row>
        <row r="1375">
          <cell r="A1375">
            <v>25100014</v>
          </cell>
          <cell r="B1375" t="str">
            <v>Комплексная обработка (дератизация, дезинсекция мух, дезинсекция бытовых насекомых) от 40 до 70 кв. м. (за 1 кв.м.)</v>
          </cell>
          <cell r="C1375" t="str">
            <v>м2</v>
          </cell>
          <cell r="D1375">
            <v>18.333333333333336</v>
          </cell>
          <cell r="E1375">
            <v>22</v>
          </cell>
          <cell r="F1375" t="str">
            <v>-</v>
          </cell>
        </row>
        <row r="1376">
          <cell r="A1376">
            <v>25100106</v>
          </cell>
          <cell r="B1376" t="str">
            <v>Комплексная обработка (дератизация, дезинсекция мух, дезинсекция бытовых насекомых) от 40 до 50 кв.м. (за 1 кв.м.)</v>
          </cell>
          <cell r="C1376" t="str">
            <v>м2</v>
          </cell>
          <cell r="D1376">
            <v>21.083333333333336</v>
          </cell>
          <cell r="E1376">
            <v>25.3</v>
          </cell>
          <cell r="F1376" t="str">
            <v>-</v>
          </cell>
        </row>
        <row r="1377">
          <cell r="A1377">
            <v>25100066</v>
          </cell>
          <cell r="B1377" t="str">
            <v>Комплексная обработка (дезинфекция, дезинсекция) контейнеров для сбора ТБО (1 контейнер)</v>
          </cell>
          <cell r="C1377" t="str">
            <v>усл. ед.</v>
          </cell>
          <cell r="D1377">
            <v>575</v>
          </cell>
          <cell r="E1377">
            <v>690</v>
          </cell>
          <cell r="F1377" t="str">
            <v>-</v>
          </cell>
        </row>
        <row r="1378">
          <cell r="A1378">
            <v>25100291</v>
          </cell>
          <cell r="B1378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8" t="str">
            <v>усл. ед.</v>
          </cell>
          <cell r="D1378">
            <v>750</v>
          </cell>
          <cell r="E1378">
            <v>900</v>
          </cell>
          <cell r="F1378" t="str">
            <v>-</v>
          </cell>
        </row>
        <row r="1379">
          <cell r="A1379">
            <v>25100303</v>
          </cell>
          <cell r="B1379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9" t="str">
            <v>усл. ед.</v>
          </cell>
          <cell r="D1379">
            <v>850</v>
          </cell>
          <cell r="E1379">
            <v>1020</v>
          </cell>
          <cell r="F1379" t="str">
            <v>-</v>
          </cell>
        </row>
        <row r="1380">
          <cell r="A1380" t="str">
            <v>Дезинфекция</v>
          </cell>
          <cell r="B1380"/>
          <cell r="C1380"/>
          <cell r="D1380"/>
          <cell r="E1380"/>
          <cell r="F1380"/>
        </row>
        <row r="1381">
          <cell r="A1381">
            <v>25110043</v>
          </cell>
          <cell r="B1381" t="str">
            <v>Дезинфекция помещений, овощехранилищ, холодильных камер по договорам (за 1 кв.м)</v>
          </cell>
          <cell r="C1381" t="str">
            <v>м2</v>
          </cell>
          <cell r="D1381">
            <v>9.5833333333333339</v>
          </cell>
          <cell r="E1381">
            <v>11.5</v>
          </cell>
          <cell r="F1381" t="str">
            <v>-</v>
          </cell>
        </row>
        <row r="1382">
          <cell r="A1382">
            <v>25100027</v>
          </cell>
          <cell r="B1382" t="str">
            <v>Дезинфекция емкостей, помещений, овощехранилищ до 25 кв.м.  (за 1 объект)</v>
          </cell>
          <cell r="C1382" t="str">
            <v>м2</v>
          </cell>
          <cell r="D1382">
            <v>975</v>
          </cell>
          <cell r="E1382">
            <v>1170</v>
          </cell>
          <cell r="F1382" t="str">
            <v>-</v>
          </cell>
        </row>
        <row r="1383">
          <cell r="A1383">
            <v>25100164</v>
          </cell>
          <cell r="B1383" t="str">
            <v>Заключительная дезинфекция пассажирского автобуса до 40 посадочных мест дезинфицирующими препаратами</v>
          </cell>
          <cell r="C1383" t="str">
            <v>усл. ед.</v>
          </cell>
          <cell r="D1383">
            <v>6000</v>
          </cell>
          <cell r="E1383">
            <v>7200</v>
          </cell>
          <cell r="F1383" t="str">
            <v>-</v>
          </cell>
        </row>
        <row r="1384">
          <cell r="A1384">
            <v>25100128</v>
          </cell>
          <cell r="B1384" t="str">
            <v>Заключительная дезинфекция железнодорожного вагона</v>
          </cell>
          <cell r="C1384" t="str">
            <v>усл. ед.</v>
          </cell>
          <cell r="D1384">
            <v>2300</v>
          </cell>
          <cell r="E1384">
            <v>2760</v>
          </cell>
          <cell r="F1384" t="str">
            <v>-</v>
          </cell>
        </row>
        <row r="1385">
          <cell r="A1385">
            <v>25100017</v>
          </cell>
          <cell r="B1385" t="str">
            <v>Заключительная дезинфекция помещений дезинфицирующими препаратами (в вечернее и ночное время, в праздничные и выходные дни)</v>
          </cell>
          <cell r="C1385" t="str">
            <v>м2</v>
          </cell>
          <cell r="D1385">
            <v>47.916666666666671</v>
          </cell>
          <cell r="E1385">
            <v>57.5</v>
          </cell>
          <cell r="F1385"/>
        </row>
        <row r="1386">
          <cell r="A1386" t="str">
            <v>Профдезинфекционные работы</v>
          </cell>
          <cell r="B1386"/>
          <cell r="C1386"/>
          <cell r="D1386"/>
          <cell r="E1386"/>
          <cell r="F1386"/>
        </row>
        <row r="1387">
          <cell r="A1387" t="str">
            <v xml:space="preserve">Разовые заявки </v>
          </cell>
          <cell r="B1387"/>
          <cell r="C1387"/>
          <cell r="D1387"/>
          <cell r="E1387"/>
          <cell r="F1387"/>
        </row>
        <row r="1388">
          <cell r="A1388">
            <v>25110018</v>
          </cell>
          <cell r="B1388" t="str">
            <v>Дератизация свыше101 кв.м. (за 1 кв.м)</v>
          </cell>
          <cell r="C1388" t="str">
            <v>м2</v>
          </cell>
          <cell r="D1388">
            <v>10.5</v>
          </cell>
          <cell r="E1388">
            <v>12.6</v>
          </cell>
          <cell r="F1388" t="str">
            <v>-</v>
          </cell>
        </row>
        <row r="1389">
          <cell r="A1389">
            <v>25110017</v>
          </cell>
          <cell r="B1389" t="str">
            <v>Дератизация до 100 кв.м. (за 1 кв.м)</v>
          </cell>
          <cell r="C1389" t="str">
            <v>м2</v>
          </cell>
          <cell r="D1389">
            <v>14.75</v>
          </cell>
          <cell r="E1389">
            <v>17.7</v>
          </cell>
          <cell r="F1389" t="str">
            <v>-</v>
          </cell>
        </row>
        <row r="1390">
          <cell r="A1390">
            <v>25110020</v>
          </cell>
          <cell r="B1390" t="str">
            <v>Дезинсекция свыше 101 кв.м.(за 1 кв.м)</v>
          </cell>
          <cell r="C1390" t="str">
            <v>м2</v>
          </cell>
          <cell r="D1390">
            <v>18.000000000000004</v>
          </cell>
          <cell r="E1390">
            <v>21.6</v>
          </cell>
          <cell r="F1390" t="str">
            <v>-</v>
          </cell>
        </row>
        <row r="1391">
          <cell r="A1391">
            <v>25110022</v>
          </cell>
          <cell r="B1391" t="str">
            <v>Дезинсекция мух свыше 101 кв.м. (за 1 кв.м)</v>
          </cell>
          <cell r="C1391" t="str">
            <v>м2</v>
          </cell>
          <cell r="D1391">
            <v>19.166666666666668</v>
          </cell>
          <cell r="E1391">
            <v>23</v>
          </cell>
          <cell r="F1391" t="str">
            <v>-</v>
          </cell>
        </row>
        <row r="1392">
          <cell r="A1392">
            <v>25110021</v>
          </cell>
          <cell r="B1392" t="str">
            <v>Дезинсекция мух до 100 кв.м. (за 1 кв.м)</v>
          </cell>
          <cell r="C1392" t="str">
            <v>м2</v>
          </cell>
          <cell r="D1392">
            <v>22.75</v>
          </cell>
          <cell r="E1392">
            <v>27.3</v>
          </cell>
          <cell r="F1392" t="str">
            <v>-</v>
          </cell>
        </row>
        <row r="1393">
          <cell r="A1393">
            <v>25110019</v>
          </cell>
          <cell r="B1393" t="str">
            <v>Дезинсекция до 100 кв.м. (за 1 кв.м)</v>
          </cell>
          <cell r="C1393" t="str">
            <v>м2</v>
          </cell>
          <cell r="D1393">
            <v>28.75</v>
          </cell>
          <cell r="E1393">
            <v>34.5</v>
          </cell>
          <cell r="F1393" t="str">
            <v>-</v>
          </cell>
        </row>
        <row r="1394">
          <cell r="A1394">
            <v>25102005</v>
          </cell>
          <cell r="B1394" t="str">
            <v>Дезинфекция помещений (за 1 кв.м)</v>
          </cell>
          <cell r="C1394" t="str">
            <v>м2</v>
          </cell>
          <cell r="D1394">
            <v>32.5</v>
          </cell>
          <cell r="E1394">
            <v>39</v>
          </cell>
          <cell r="F1394" t="str">
            <v>-</v>
          </cell>
        </row>
        <row r="1395">
          <cell r="A1395" t="str">
            <v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v>
          </cell>
          <cell r="B1395"/>
          <cell r="C1395"/>
          <cell r="D1395"/>
          <cell r="E1395"/>
          <cell r="F1395"/>
        </row>
        <row r="1396">
          <cell r="A1396" t="str">
            <v>Профдезинфекционные работы</v>
          </cell>
          <cell r="B1396"/>
          <cell r="C1396"/>
          <cell r="D1396"/>
          <cell r="E1396"/>
          <cell r="F1396"/>
        </row>
        <row r="1397">
          <cell r="A1397">
            <v>25001411</v>
          </cell>
          <cell r="B1397" t="str">
            <v>Дезинсекция мух социально-значимых объектов г. Рубцовск (1кв.м.)</v>
          </cell>
          <cell r="C1397" t="str">
            <v>м2</v>
          </cell>
          <cell r="D1397">
            <v>3.1666666666666665</v>
          </cell>
          <cell r="E1397">
            <v>3.8</v>
          </cell>
          <cell r="F1397" t="str">
            <v>-</v>
          </cell>
        </row>
        <row r="1398">
          <cell r="A1398">
            <v>25000127</v>
          </cell>
          <cell r="B1398" t="str">
            <v>Хлорирование канализационных очков</v>
          </cell>
          <cell r="C1398" t="str">
            <v>м2</v>
          </cell>
          <cell r="D1398">
            <v>6</v>
          </cell>
          <cell r="E1398">
            <v>7.2</v>
          </cell>
          <cell r="F1398" t="str">
            <v>-</v>
          </cell>
        </row>
        <row r="1399">
          <cell r="A1399">
            <v>25000149</v>
          </cell>
          <cell r="B1399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99" t="str">
            <v>усл. ед.</v>
          </cell>
          <cell r="D1399">
            <v>430</v>
          </cell>
          <cell r="E1399">
            <v>516</v>
          </cell>
          <cell r="F1399" t="str">
            <v>-</v>
          </cell>
        </row>
        <row r="1400">
          <cell r="A1400" t="str">
            <v>Отдел эпидемиологии</v>
          </cell>
          <cell r="B1400"/>
          <cell r="C1400"/>
          <cell r="D1400"/>
          <cell r="E1400"/>
          <cell r="F1400"/>
        </row>
        <row r="1401">
          <cell r="A1401">
            <v>21160002</v>
          </cell>
          <cell r="B1401" t="str">
            <v>Камерная обработка дезинфекционной камерой  ВФС 3\1,8</v>
          </cell>
          <cell r="C1401" t="str">
            <v>кг.</v>
          </cell>
          <cell r="D1401">
            <v>27.5</v>
          </cell>
          <cell r="E1401">
            <v>33</v>
          </cell>
          <cell r="F1401" t="str">
            <v>-</v>
          </cell>
        </row>
        <row r="1402">
          <cell r="A1402">
            <v>21000033</v>
          </cell>
          <cell r="B1402" t="str">
            <v>Обработка педикулеза (длинный волос)</v>
          </cell>
          <cell r="C1402" t="str">
            <v>чел.</v>
          </cell>
          <cell r="D1402">
            <v>530</v>
          </cell>
          <cell r="E1402">
            <v>636</v>
          </cell>
          <cell r="F1402" t="str">
            <v>-</v>
          </cell>
        </row>
        <row r="1403">
          <cell r="A1403">
            <v>21000034</v>
          </cell>
          <cell r="B1403" t="str">
            <v>Обработка педикулеза (средний волос)</v>
          </cell>
          <cell r="C1403" t="str">
            <v>чел.</v>
          </cell>
          <cell r="D1403">
            <v>500</v>
          </cell>
          <cell r="E1403">
            <v>600</v>
          </cell>
          <cell r="F1403" t="str">
            <v>-</v>
          </cell>
        </row>
        <row r="1404">
          <cell r="A1404">
            <v>21000035</v>
          </cell>
          <cell r="B1404" t="str">
            <v>Санитарная обработка людей (1 чел.)</v>
          </cell>
          <cell r="C1404" t="str">
            <v>чел.</v>
          </cell>
          <cell r="D1404">
            <v>377.5</v>
          </cell>
          <cell r="E1404">
            <v>453</v>
          </cell>
          <cell r="F1404" t="str">
            <v>-</v>
          </cell>
        </row>
        <row r="1405">
          <cell r="A1405">
            <v>21000039</v>
          </cell>
          <cell r="B1405" t="str">
            <v>Забор крови из вены</v>
          </cell>
          <cell r="C1405" t="str">
            <v>усл. ед.</v>
          </cell>
          <cell r="D1405">
            <v>162.5</v>
          </cell>
          <cell r="E1405">
            <v>195</v>
          </cell>
          <cell r="F1405" t="str">
            <v>-</v>
          </cell>
        </row>
        <row r="1406">
          <cell r="A1406" t="str">
            <v xml:space="preserve">Микробиологическая лаборатория </v>
          </cell>
          <cell r="B1406"/>
          <cell r="C1406"/>
          <cell r="D1406"/>
          <cell r="E1406"/>
          <cell r="F1406"/>
        </row>
        <row r="1407">
          <cell r="A1407">
            <v>30160827</v>
          </cell>
          <cell r="B1407" t="str">
            <v>Соскоб с глицерином по Торгушину</v>
          </cell>
          <cell r="C1407" t="str">
            <v>чел.</v>
          </cell>
          <cell r="D1407">
            <v>102.5</v>
          </cell>
          <cell r="E1407">
            <v>123</v>
          </cell>
          <cell r="F1407"/>
        </row>
        <row r="1408">
          <cell r="A1408">
            <v>10000187</v>
          </cell>
          <cell r="B1408" t="str">
            <v>Определение в кале антигена норовируса методом ИФА</v>
          </cell>
          <cell r="C1408" t="str">
            <v>чел.</v>
          </cell>
          <cell r="D1408">
            <v>430</v>
          </cell>
          <cell r="E1408">
            <v>516</v>
          </cell>
          <cell r="F1408"/>
        </row>
        <row r="1409">
          <cell r="A1409">
            <v>10000188</v>
          </cell>
          <cell r="B1409" t="str">
            <v>Определение в кале антигена астровируса методом ИФА</v>
          </cell>
          <cell r="C1409" t="str">
            <v>чел.</v>
          </cell>
          <cell r="D1409">
            <v>810</v>
          </cell>
          <cell r="E1409">
            <v>972</v>
          </cell>
          <cell r="F1409"/>
        </row>
        <row r="1410">
          <cell r="A1410">
            <v>10000189</v>
          </cell>
          <cell r="B1410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v>
          </cell>
          <cell r="C1410" t="str">
            <v>усл. ед.</v>
          </cell>
          <cell r="D1410">
            <v>982.5</v>
          </cell>
          <cell r="E1410">
            <v>1179</v>
          </cell>
          <cell r="F1410"/>
        </row>
        <row r="1411">
          <cell r="A1411" t="str">
            <v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v>
          </cell>
          <cell r="B1411"/>
          <cell r="C1411"/>
          <cell r="D1411"/>
          <cell r="E1411"/>
          <cell r="F1411"/>
        </row>
        <row r="1412">
          <cell r="A1412" t="str">
            <v xml:space="preserve">Лаборатория  физико-химических методов исследования  </v>
          </cell>
          <cell r="B1412"/>
          <cell r="C1412"/>
          <cell r="D1412"/>
          <cell r="E1412"/>
          <cell r="F1412"/>
        </row>
        <row r="1413">
          <cell r="A1413">
            <v>60000019</v>
          </cell>
          <cell r="B1413" t="str">
            <v>Исследование почвы на нитраты</v>
          </cell>
          <cell r="C1413" t="str">
            <v>усл. ед.</v>
          </cell>
          <cell r="D1413">
            <v>390</v>
          </cell>
          <cell r="E1413">
            <v>468</v>
          </cell>
          <cell r="F1413" t="str">
            <v>потенциометрический</v>
          </cell>
        </row>
        <row r="1414">
          <cell r="A1414">
            <v>60001305</v>
          </cell>
          <cell r="B1414" t="str">
            <v>Определение доброкачественности ядра в крупах</v>
          </cell>
          <cell r="C1414" t="str">
            <v>усл. ед.</v>
          </cell>
          <cell r="D1414">
            <v>500</v>
          </cell>
          <cell r="E1414">
            <v>600</v>
          </cell>
          <cell r="F1414" t="str">
            <v>гравиметрический/весовой</v>
          </cell>
        </row>
        <row r="1415">
          <cell r="A1415">
            <v>60001306</v>
          </cell>
          <cell r="B1415" t="str">
            <v>Определение сорной примеси в крупах и пищевых продуктах</v>
          </cell>
          <cell r="C1415" t="str">
            <v>усл. ед.</v>
          </cell>
          <cell r="D1415">
            <v>247.5</v>
          </cell>
          <cell r="E1415">
            <v>297</v>
          </cell>
          <cell r="F1415" t="str">
            <v>гравиметрический/весовой</v>
          </cell>
        </row>
        <row r="1416">
          <cell r="A1416" t="str">
            <v>Отделение профилактической дезинфекции</v>
          </cell>
          <cell r="B1416"/>
          <cell r="C1416"/>
          <cell r="D1416"/>
          <cell r="E1416"/>
          <cell r="F1416"/>
        </row>
        <row r="1417">
          <cell r="A1417" t="str">
            <v>25 000 072</v>
          </cell>
          <cell r="B1417" t="str">
            <v>Дезинсекция бытовых насекомых</v>
          </cell>
          <cell r="C1417" t="str">
            <v>м2</v>
          </cell>
          <cell r="D1417">
            <v>3.75</v>
          </cell>
          <cell r="E1417">
            <v>4.5</v>
          </cell>
          <cell r="F1417" t="str">
            <v>-</v>
          </cell>
        </row>
        <row r="1418">
          <cell r="A1418" t="str">
            <v>25 000 206</v>
          </cell>
          <cell r="B1418" t="str">
            <v>Ежемесячная комплексная обработка объектов площадью до 50 кв.м., принадлежащих субъектам малого предпринимательства</v>
          </cell>
          <cell r="C1418" t="str">
            <v>усл. ед.</v>
          </cell>
          <cell r="D1418">
            <v>430</v>
          </cell>
          <cell r="E1418">
            <v>516</v>
          </cell>
          <cell r="F1418" t="str">
            <v>-</v>
          </cell>
        </row>
        <row r="1419">
          <cell r="A1419" t="str">
            <v>Санитарно-гигиенический отдел</v>
          </cell>
          <cell r="B1419"/>
          <cell r="C1419"/>
          <cell r="D1419"/>
          <cell r="E1419"/>
          <cell r="F1419"/>
        </row>
        <row r="1420">
          <cell r="A1420">
            <v>22000059</v>
          </cell>
          <cell r="B1420" t="str">
            <v>Предрейсовый/послерейсовый медицинский осмотр водителей, г. Бийск</v>
          </cell>
          <cell r="C1420" t="str">
            <v>чел.</v>
          </cell>
          <cell r="D1420">
            <v>80</v>
          </cell>
          <cell r="E1420">
            <v>96</v>
          </cell>
          <cell r="F1420" t="str">
            <v>-</v>
          </cell>
        </row>
        <row r="1421">
          <cell r="A1421" t="str">
            <v>Филиал ФБУЗ "Центр гигиены и эпидемиологии в Алтайском крае в городах Славгород и Яровом, Бурлинском, Немецком и Хабарском районах</v>
          </cell>
          <cell r="B1421"/>
          <cell r="C1421"/>
          <cell r="D1421"/>
          <cell r="E1421"/>
          <cell r="F1421"/>
        </row>
        <row r="1422">
          <cell r="A1422">
            <v>60000031</v>
          </cell>
          <cell r="B1422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422" t="str">
            <v>усл. ед.</v>
          </cell>
          <cell r="D1422">
            <v>1000</v>
          </cell>
          <cell r="E1422">
            <v>1200</v>
          </cell>
          <cell r="F1422" t="str">
            <v>газохроматографический</v>
          </cell>
        </row>
        <row r="1423">
          <cell r="A1423">
            <v>60000032</v>
          </cell>
          <cell r="B1423" t="str">
            <v>Определение меди, цинка, свинца, кадмия вольтамперометрическим методом в продуктах питания</v>
          </cell>
          <cell r="C1423" t="str">
            <v>усл. ед.</v>
          </cell>
          <cell r="D1423">
            <v>430</v>
          </cell>
          <cell r="E1423">
            <v>516</v>
          </cell>
          <cell r="F1423" t="str">
            <v>атомно-абсорбционный</v>
          </cell>
        </row>
        <row r="1424">
          <cell r="A1424">
            <v>60000033</v>
          </cell>
          <cell r="B1424" t="str">
            <v>Определение мышьяка вольтамперометрическим методом в продуктах питания</v>
          </cell>
          <cell r="C1424" t="str">
            <v>усл. ед.</v>
          </cell>
          <cell r="D1424">
            <v>430</v>
          </cell>
          <cell r="E1424">
            <v>516</v>
          </cell>
          <cell r="F1424" t="str">
            <v>атомно-абсорбционный (гибридный)</v>
          </cell>
        </row>
        <row r="1425">
          <cell r="A1425">
            <v>60001108</v>
          </cell>
          <cell r="B1425" t="str">
            <v>Определение  массовой доли клетчатки в жмыхе, в мясокостной муке, комбикормах</v>
          </cell>
          <cell r="C1425" t="str">
            <v>усл. ед.</v>
          </cell>
          <cell r="D1425">
            <v>302.5</v>
          </cell>
          <cell r="E1425">
            <v>363</v>
          </cell>
          <cell r="F1425" t="str">
            <v>весовой</v>
          </cell>
        </row>
        <row r="1426">
          <cell r="A1426">
            <v>60001009</v>
          </cell>
          <cell r="B1426" t="str">
            <v>Определение масличности семян</v>
          </cell>
          <cell r="C1426" t="str">
            <v>усл. ед.</v>
          </cell>
          <cell r="D1426">
            <v>1217.5</v>
          </cell>
          <cell r="E1426">
            <v>1461</v>
          </cell>
          <cell r="F1426" t="str">
            <v>сокслета</v>
          </cell>
        </row>
        <row r="1427">
          <cell r="A1427">
            <v>60001016</v>
          </cell>
          <cell r="B1427" t="str">
            <v>Определение способности прорастания  зерновых культур</v>
          </cell>
          <cell r="C1427" t="str">
            <v>усл. ед.</v>
          </cell>
          <cell r="D1427">
            <v>280</v>
          </cell>
          <cell r="E1427">
            <v>336</v>
          </cell>
          <cell r="F1427" t="str">
            <v>визуальный</v>
          </cell>
        </row>
        <row r="1428">
          <cell r="A1428">
            <v>60001021</v>
          </cell>
          <cell r="B1428" t="str">
            <v>Определение жизнеспособности зерновых культур</v>
          </cell>
          <cell r="C1428" t="str">
            <v>усл. ед.</v>
          </cell>
          <cell r="D1428">
            <v>280</v>
          </cell>
          <cell r="E1428">
            <v>336</v>
          </cell>
          <cell r="F1428" t="str">
            <v>визуальный</v>
          </cell>
        </row>
        <row r="1429">
          <cell r="A1429">
            <v>60000007</v>
          </cell>
          <cell r="B1429" t="str">
            <v>Определение массовой доли кальций-ион в соли</v>
          </cell>
          <cell r="C1429" t="str">
            <v>усл. ед.</v>
          </cell>
          <cell r="D1429">
            <v>412.5</v>
          </cell>
          <cell r="E1429">
            <v>495</v>
          </cell>
          <cell r="F1429" t="str">
            <v>титриметрический</v>
          </cell>
        </row>
        <row r="1430">
          <cell r="A1430">
            <v>60000008</v>
          </cell>
          <cell r="B1430" t="str">
            <v>Определение массовой доли магний-ион в соли</v>
          </cell>
          <cell r="C1430" t="str">
            <v>усл. ед.</v>
          </cell>
          <cell r="D1430">
            <v>412.5</v>
          </cell>
          <cell r="E1430">
            <v>495</v>
          </cell>
          <cell r="F1430" t="str">
            <v>титриметрический</v>
          </cell>
        </row>
        <row r="1431">
          <cell r="A1431">
            <v>60000009</v>
          </cell>
          <cell r="B1431" t="str">
            <v>Исследование массовой доли сульфат-ион в соли</v>
          </cell>
          <cell r="C1431" t="str">
            <v>усл. ед.</v>
          </cell>
          <cell r="D1431">
            <v>1120</v>
          </cell>
          <cell r="E1431">
            <v>1344</v>
          </cell>
          <cell r="F1431" t="str">
            <v>весовой</v>
          </cell>
        </row>
        <row r="1432">
          <cell r="A1432">
            <v>60000011</v>
          </cell>
          <cell r="B1432" t="str">
            <v>Определение массовой доли хлористого натрия в соли</v>
          </cell>
          <cell r="C1432" t="str">
            <v>усл. ед.</v>
          </cell>
          <cell r="D1432">
            <v>412.5</v>
          </cell>
          <cell r="E1432">
            <v>495</v>
          </cell>
          <cell r="F1432" t="str">
            <v>расчетный</v>
          </cell>
        </row>
        <row r="1433">
          <cell r="A1433">
            <v>60000124</v>
          </cell>
          <cell r="B1433" t="str">
            <v>Массовая доля нерастворимого остатка в соли</v>
          </cell>
          <cell r="C1433" t="str">
            <v>усл. ед.</v>
          </cell>
          <cell r="D1433">
            <v>157.5</v>
          </cell>
          <cell r="E1433">
            <v>189</v>
          </cell>
          <cell r="F1433" t="str">
            <v>весовой</v>
          </cell>
        </row>
        <row r="1434">
          <cell r="A1434">
            <v>60000125</v>
          </cell>
          <cell r="B1434" t="str">
            <v>Массовая доля хлор-иона в соли</v>
          </cell>
          <cell r="C1434" t="str">
            <v>усл. ед.</v>
          </cell>
          <cell r="D1434">
            <v>270</v>
          </cell>
          <cell r="E1434">
            <v>324</v>
          </cell>
          <cell r="F1434" t="str">
            <v>титриметрический</v>
          </cell>
        </row>
        <row r="1435">
          <cell r="A1435">
            <v>60000126</v>
          </cell>
          <cell r="B1435" t="str">
            <v>Массовая доля сорной примеси в масляничных культурах</v>
          </cell>
          <cell r="C1435" t="str">
            <v>усл. ед.</v>
          </cell>
          <cell r="D1435">
            <v>140</v>
          </cell>
          <cell r="E1435">
            <v>168</v>
          </cell>
          <cell r="F1435" t="str">
            <v>весовой</v>
          </cell>
        </row>
        <row r="1436">
          <cell r="A1436">
            <v>60000127</v>
          </cell>
          <cell r="B1436" t="str">
            <v>Лузжистость в масляничных культурах</v>
          </cell>
          <cell r="C1436" t="str">
            <v>усл. ед.</v>
          </cell>
          <cell r="D1436">
            <v>140</v>
          </cell>
          <cell r="E1436">
            <v>168</v>
          </cell>
          <cell r="F1436" t="str">
            <v>весовой</v>
          </cell>
        </row>
        <row r="1437">
          <cell r="A1437">
            <v>60000128</v>
          </cell>
          <cell r="B1437" t="str">
            <v>Анизидиновое число в растительных маслах</v>
          </cell>
          <cell r="C1437" t="str">
            <v>усл. ед.</v>
          </cell>
          <cell r="D1437">
            <v>300</v>
          </cell>
          <cell r="E1437">
            <v>360</v>
          </cell>
          <cell r="F1437" t="str">
            <v>фотоколорометрический</v>
          </cell>
        </row>
        <row r="1438">
          <cell r="A1438" t="str">
            <v>Управление качеством</v>
          </cell>
          <cell r="B1438"/>
          <cell r="C1438"/>
          <cell r="D1438"/>
          <cell r="E1438"/>
          <cell r="F1438"/>
        </row>
        <row r="1439">
          <cell r="A1439" t="str">
            <v>13 000 001</v>
          </cell>
          <cell r="B1439" t="str">
            <v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v>
          </cell>
          <cell r="C1439" t="str">
            <v>усл. ед.</v>
          </cell>
          <cell r="D1439">
            <v>22745</v>
          </cell>
          <cell r="E1439">
            <v>27294</v>
          </cell>
          <cell r="F1439" t="str">
            <v>-</v>
          </cell>
        </row>
        <row r="1440">
          <cell r="A1440" t="str">
            <v>13 000 003</v>
          </cell>
          <cell r="B1440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v>
          </cell>
          <cell r="C1440" t="str">
            <v>усл. ед.</v>
          </cell>
          <cell r="D1440">
            <v>17037.5</v>
          </cell>
          <cell r="E1440">
            <v>20445</v>
          </cell>
          <cell r="F1440" t="str">
            <v>-</v>
          </cell>
        </row>
        <row r="1441">
          <cell r="A1441"/>
          <cell r="B1441"/>
        </row>
        <row r="1442">
          <cell r="A1442" t="str">
            <v>Примечание</v>
          </cell>
          <cell r="B1442"/>
        </row>
        <row r="1443">
          <cell r="A1443"/>
          <cell r="B1443"/>
        </row>
        <row r="1444">
          <cell r="A1444" t="str">
            <v>* При сокращении срока исполнения по просьбе заказчика в 2 раза, цена услуги увеличивается</v>
          </cell>
          <cell r="B1444"/>
        </row>
        <row r="1445">
          <cell r="A1445" t="str">
            <v>на 40% от тарифа действующего прейскуранта (код услуги хх ххх ххх*2)</v>
          </cell>
          <cell r="B1445"/>
        </row>
        <row r="1446">
          <cell r="A1446" t="str">
            <v>* При сокращении срока исполнения по просьбе заказчика в 3 раза, цена услуги увеличивается</v>
          </cell>
          <cell r="B1446"/>
        </row>
        <row r="1447">
          <cell r="A1447" t="str">
            <v>на 70% от тарифа действующего прейскуранта (код услуги хх ххх ххх* 3)</v>
          </cell>
          <cell r="B1447"/>
        </row>
        <row r="1448">
          <cell r="A1448"/>
          <cell r="B1448"/>
        </row>
        <row r="1449">
          <cell r="A1449" t="str">
            <v>Заведующий ООЛД</v>
          </cell>
          <cell r="B1449"/>
          <cell r="D1449" t="str">
            <v>Л.А. Мишагина</v>
          </cell>
        </row>
        <row r="1450">
          <cell r="A1450"/>
          <cell r="B1450"/>
        </row>
        <row r="1451">
          <cell r="A1451" t="str">
            <v>Заведующий отделом эпидемиологии</v>
          </cell>
          <cell r="B1451"/>
          <cell r="D1451" t="str">
            <v>О.Ю. Санкина</v>
          </cell>
        </row>
        <row r="1452">
          <cell r="D1452"/>
        </row>
        <row r="1453">
          <cell r="A1453" t="str">
            <v>Заведующий отделом профилактической дезинфекции</v>
          </cell>
          <cell r="B1453"/>
          <cell r="D1453" t="str">
            <v>И.В. Сергиенко</v>
          </cell>
        </row>
        <row r="1454">
          <cell r="D1454"/>
        </row>
        <row r="1455">
          <cell r="A1455" t="str">
            <v>Заведующий санитарно-гигиеническим отделом</v>
          </cell>
          <cell r="B1455"/>
          <cell r="D1455" t="str">
            <v>К.А. Николенко</v>
          </cell>
        </row>
        <row r="1457">
          <cell r="A1457" t="str">
            <v>Заведующий учебно-консультационным центром по защите прав потребителей, гигиенического обучения и воспитания населения</v>
          </cell>
          <cell r="B1457"/>
          <cell r="D1457" t="str">
            <v>А.В. Романова</v>
          </cell>
        </row>
        <row r="1557">
          <cell r="A1557" t="str">
            <v>Примечание</v>
          </cell>
          <cell r="B1557"/>
          <cell r="E1557"/>
        </row>
        <row r="1558">
          <cell r="A1558"/>
          <cell r="B1558"/>
          <cell r="E1558"/>
        </row>
        <row r="1559">
          <cell r="A1559" t="str">
            <v>* При сокращении срока исполнения по просьбе заказчика в 2 раза, цена услуги увеличивается</v>
          </cell>
          <cell r="B1559"/>
          <cell r="E1559"/>
        </row>
        <row r="1560">
          <cell r="A1560" t="str">
            <v>на 40% от тарифа действующего прейскуранта (код услуги хх ххх ххх*2)</v>
          </cell>
          <cell r="B1560"/>
          <cell r="E1560"/>
        </row>
        <row r="1561">
          <cell r="A1561" t="str">
            <v>* При сокращении срока исполнения по просьбе заказчика в 3 раза, цена услуги увеличивается</v>
          </cell>
          <cell r="B1561"/>
          <cell r="E1561"/>
        </row>
        <row r="1562">
          <cell r="A1562" t="str">
            <v>на 70% от тарифа действующего прейскуранта (код услуги хх ххх ххх* 3)</v>
          </cell>
          <cell r="B1562"/>
          <cell r="E1562"/>
        </row>
        <row r="1563">
          <cell r="A1563"/>
          <cell r="B1563"/>
          <cell r="E1563"/>
        </row>
        <row r="1564">
          <cell r="A1564" t="str">
            <v>Заведующий ООЛД</v>
          </cell>
          <cell r="B1564"/>
          <cell r="D1564" t="str">
            <v>Л.А. Мишагина</v>
          </cell>
          <cell r="E1564"/>
        </row>
        <row r="1565">
          <cell r="A1565"/>
          <cell r="B1565"/>
          <cell r="E1565"/>
        </row>
        <row r="1566">
          <cell r="A1566" t="str">
            <v>Заведующий отделом эпидемиологии</v>
          </cell>
          <cell r="B1566"/>
          <cell r="D1566" t="str">
            <v>О.Ю. Санкина</v>
          </cell>
          <cell r="E1566"/>
        </row>
        <row r="1567">
          <cell r="D1567"/>
          <cell r="E1567"/>
        </row>
        <row r="1568">
          <cell r="A1568" t="str">
            <v>И.о. заместителя  главного врача по санитарно-гигиеническим вопросам</v>
          </cell>
          <cell r="B1568"/>
          <cell r="D1568" t="str">
            <v>К.А. Николенко</v>
          </cell>
          <cell r="E1568"/>
        </row>
        <row r="1569">
          <cell r="E1569"/>
        </row>
        <row r="1570">
          <cell r="A1570" t="str">
            <v>И.о.  заместителя главного врача по организации деятельности, врач по общей гигиене</v>
          </cell>
          <cell r="B1570"/>
          <cell r="D1570" t="str">
            <v>М.В. Мартыненко</v>
          </cell>
          <cell r="E1570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1347"/>
  <sheetViews>
    <sheetView view="pageBreakPreview" zoomScaleSheetLayoutView="100" workbookViewId="0">
      <pane ySplit="3" topLeftCell="A208" activePane="bottomLeft" state="frozen"/>
      <selection activeCell="A2" sqref="A2"/>
      <selection pane="bottomLeft" activeCell="D204" sqref="D204"/>
    </sheetView>
  </sheetViews>
  <sheetFormatPr defaultRowHeight="12.75" x14ac:dyDescent="0.2"/>
  <cols>
    <col min="1" max="1" width="15.5703125" customWidth="1"/>
    <col min="2" max="2" width="48.28515625" customWidth="1"/>
    <col min="3" max="3" width="15" customWidth="1"/>
    <col min="4" max="4" width="9.140625" customWidth="1"/>
    <col min="5" max="5" width="11" customWidth="1"/>
    <col min="6" max="6" width="10.42578125" style="38" customWidth="1"/>
    <col min="7" max="11" width="9.140625" style="38" customWidth="1"/>
    <col min="12" max="12" width="11.7109375" style="38" customWidth="1"/>
    <col min="13" max="13" width="12.28515625" style="78" customWidth="1"/>
    <col min="14" max="14" width="10.7109375" style="38" customWidth="1"/>
    <col min="15" max="15" width="9.140625" style="38"/>
    <col min="16" max="16" width="10.85546875" style="93" bestFit="1" customWidth="1"/>
  </cols>
  <sheetData>
    <row r="1" spans="1:16" ht="36" customHeight="1" x14ac:dyDescent="0.2">
      <c r="H1" s="39">
        <v>0.34</v>
      </c>
      <c r="J1" s="39">
        <v>0.15</v>
      </c>
      <c r="L1" s="39">
        <v>0.2</v>
      </c>
      <c r="M1" s="78">
        <v>0.04</v>
      </c>
    </row>
    <row r="2" spans="1:16" ht="65.45" customHeight="1" x14ac:dyDescent="0.2">
      <c r="A2" s="251" t="s">
        <v>1173</v>
      </c>
      <c r="B2" s="252" t="s">
        <v>1174</v>
      </c>
      <c r="C2" s="253" t="s">
        <v>1287</v>
      </c>
      <c r="D2" s="254" t="s">
        <v>1175</v>
      </c>
      <c r="E2" s="35" t="s">
        <v>1176</v>
      </c>
      <c r="F2" s="40" t="s">
        <v>1177</v>
      </c>
      <c r="G2" s="41" t="s">
        <v>1178</v>
      </c>
      <c r="H2" s="41" t="s">
        <v>1179</v>
      </c>
      <c r="I2" s="42" t="s">
        <v>1180</v>
      </c>
      <c r="J2" s="255" t="s">
        <v>1181</v>
      </c>
      <c r="K2" s="256" t="s">
        <v>1182</v>
      </c>
      <c r="L2" s="257" t="s">
        <v>1191</v>
      </c>
      <c r="M2" s="258" t="s">
        <v>1183</v>
      </c>
      <c r="N2" s="259" t="s">
        <v>1184</v>
      </c>
      <c r="O2" s="250" t="s">
        <v>1185</v>
      </c>
    </row>
    <row r="3" spans="1:16" ht="25.5" x14ac:dyDescent="0.2">
      <c r="A3" s="251"/>
      <c r="B3" s="252"/>
      <c r="C3" s="253"/>
      <c r="D3" s="254"/>
      <c r="E3" s="35" t="s">
        <v>1186</v>
      </c>
      <c r="F3" s="43" t="s">
        <v>1187</v>
      </c>
      <c r="G3" s="41" t="s">
        <v>1186</v>
      </c>
      <c r="H3" s="41" t="s">
        <v>1186</v>
      </c>
      <c r="I3" s="42" t="s">
        <v>1186</v>
      </c>
      <c r="J3" s="255"/>
      <c r="K3" s="256"/>
      <c r="L3" s="257"/>
      <c r="M3" s="258"/>
      <c r="N3" s="259"/>
      <c r="O3" s="250"/>
    </row>
    <row r="4" spans="1:16" ht="15" customHeight="1" x14ac:dyDescent="0.2">
      <c r="A4" s="226" t="s">
        <v>1188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8"/>
    </row>
    <row r="5" spans="1:16" ht="31.5" x14ac:dyDescent="0.2">
      <c r="A5" s="20">
        <v>10000646</v>
      </c>
      <c r="B5" s="1" t="s">
        <v>0</v>
      </c>
      <c r="C5" s="36"/>
      <c r="D5" s="37">
        <f>VLOOKUP(A5,'[1]Прейскурант( новый)'!$A$9:$C$1217,3,0)</f>
        <v>2.35</v>
      </c>
      <c r="E5" s="37">
        <f t="shared" ref="E5:E29" si="0">55.83*D5*1.302</f>
        <v>170.82305100000002</v>
      </c>
      <c r="F5" s="44">
        <f>VLOOKUP(A5,'[2]себ-ть 2019 год'!$A$2:$Q$1337,6,0)</f>
        <v>370.72</v>
      </c>
      <c r="G5" s="44">
        <f>E5+F5</f>
        <v>541.5430510000001</v>
      </c>
      <c r="H5" s="44">
        <f>G5*$H$1</f>
        <v>184.12463734000005</v>
      </c>
      <c r="I5" s="45">
        <f>G5+H5</f>
        <v>725.66768834000015</v>
      </c>
      <c r="J5" s="44">
        <f>I5*$J$1</f>
        <v>108.85015325100002</v>
      </c>
      <c r="K5" s="46">
        <f>I5+J5</f>
        <v>834.51784159100021</v>
      </c>
      <c r="L5" s="47">
        <f>K5*$L$1+K5</f>
        <v>1001.4214099092003</v>
      </c>
      <c r="M5" s="77">
        <f>C5*6.5%+C5</f>
        <v>0</v>
      </c>
      <c r="N5" s="48">
        <v>633</v>
      </c>
      <c r="O5" s="49" t="e">
        <f>(M5-C5)/C5*100</f>
        <v>#DIV/0!</v>
      </c>
      <c r="P5" s="93" t="e">
        <f>(N5/C5)-100%</f>
        <v>#DIV/0!</v>
      </c>
    </row>
    <row r="6" spans="1:16" ht="31.5" x14ac:dyDescent="0.2">
      <c r="A6" s="20">
        <v>10000800</v>
      </c>
      <c r="B6" s="2" t="s">
        <v>1</v>
      </c>
      <c r="C6" s="36">
        <f>VLOOKUP(A6,'[3]Прейскурант 2019'!$A$12:$E$1358,5,0)</f>
        <v>510</v>
      </c>
      <c r="D6" s="37">
        <f>VLOOKUP(A6,'[1]Прейскурант( новый)'!$A$9:$C$1217,3,0)</f>
        <v>0.21</v>
      </c>
      <c r="E6" s="37">
        <f t="shared" si="0"/>
        <v>15.2650386</v>
      </c>
      <c r="F6" s="44">
        <f>VLOOKUP(A6,'[2]себ-ть 2019 год'!$A$2:$Q$1337,6,0)</f>
        <v>330.08</v>
      </c>
      <c r="G6" s="44">
        <f t="shared" ref="G6:G11" si="1">E6+F6</f>
        <v>345.34503860000001</v>
      </c>
      <c r="H6" s="44">
        <f t="shared" ref="H6:H72" si="2">G6*$H$1</f>
        <v>117.41731312400002</v>
      </c>
      <c r="I6" s="45">
        <f t="shared" ref="I6:I11" si="3">G6+H6</f>
        <v>462.76235172400004</v>
      </c>
      <c r="J6" s="44">
        <f t="shared" ref="J6:J72" si="4">I6*$J$1</f>
        <v>69.414352758600003</v>
      </c>
      <c r="K6" s="46">
        <f t="shared" ref="K6:K11" si="5">I6+J6</f>
        <v>532.17670448260003</v>
      </c>
      <c r="L6" s="47">
        <f t="shared" ref="L6:L72" si="6">K6*$L$1+K6</f>
        <v>638.61204537911999</v>
      </c>
      <c r="M6" s="77">
        <f t="shared" ref="M6:M47" si="7">C6*6.5%+C6</f>
        <v>543.15</v>
      </c>
      <c r="N6" s="48">
        <v>543</v>
      </c>
      <c r="O6" s="49">
        <f t="shared" ref="O6:O72" si="8">(M6-C6)/C6*100</f>
        <v>6.4999999999999964</v>
      </c>
      <c r="P6" s="93">
        <f t="shared" ref="P6:P71" si="9">(N6/C6)-100%</f>
        <v>6.4705882352941169E-2</v>
      </c>
    </row>
    <row r="7" spans="1:16" ht="31.5" x14ac:dyDescent="0.2">
      <c r="A7" s="20">
        <v>10000167</v>
      </c>
      <c r="B7" s="2" t="s">
        <v>1192</v>
      </c>
      <c r="C7" s="36">
        <f>VLOOKUP(A7,'[3]Прейскурант 2019'!$A$12:$E$1358,5,0)</f>
        <v>535</v>
      </c>
      <c r="D7" s="37">
        <f>VLOOKUP(A7,'[1]Прейскурант( новый)'!$A$9:$C$1217,3,0)</f>
        <v>0.21</v>
      </c>
      <c r="E7" s="37">
        <f t="shared" si="0"/>
        <v>15.2650386</v>
      </c>
      <c r="F7" s="44">
        <f>VLOOKUP(A7,'[2]себ-ть 2019 год'!$A$2:$Q$1337,6,0)</f>
        <v>330.08</v>
      </c>
      <c r="G7" s="44">
        <f t="shared" si="1"/>
        <v>345.34503860000001</v>
      </c>
      <c r="H7" s="44">
        <f t="shared" si="2"/>
        <v>117.41731312400002</v>
      </c>
      <c r="I7" s="45">
        <f t="shared" si="3"/>
        <v>462.76235172400004</v>
      </c>
      <c r="J7" s="44">
        <f t="shared" si="4"/>
        <v>69.414352758600003</v>
      </c>
      <c r="K7" s="46">
        <f t="shared" si="5"/>
        <v>532.17670448260003</v>
      </c>
      <c r="L7" s="47">
        <f t="shared" si="6"/>
        <v>638.61204537911999</v>
      </c>
      <c r="M7" s="77">
        <f t="shared" si="7"/>
        <v>569.77499999999998</v>
      </c>
      <c r="N7" s="48">
        <v>543</v>
      </c>
      <c r="O7" s="49">
        <f t="shared" si="8"/>
        <v>6.4999999999999964</v>
      </c>
      <c r="P7" s="93">
        <f t="shared" si="9"/>
        <v>1.495327102803734E-2</v>
      </c>
    </row>
    <row r="8" spans="1:16" ht="15.75" x14ac:dyDescent="0.2">
      <c r="A8" s="79">
        <v>10000803</v>
      </c>
      <c r="B8" s="2" t="s">
        <v>2</v>
      </c>
      <c r="C8" s="36">
        <f>VLOOKUP(A8,'[3]Прейскурант 2019'!$A$12:$E$1358,5,0)</f>
        <v>455</v>
      </c>
      <c r="D8" s="37">
        <f>VLOOKUP(A8,'[1]Прейскурант( новый)'!$A$9:$C$1217,3,0)</f>
        <v>0.21</v>
      </c>
      <c r="E8" s="37">
        <f t="shared" ref="E8" si="10">55.83*D8*1.302</f>
        <v>15.2650386</v>
      </c>
      <c r="F8" s="44">
        <f>VLOOKUP(A8,'[2]себ-ть 2019 год'!$A$2:$Q$1337,6,0)</f>
        <v>231.53</v>
      </c>
      <c r="G8" s="44">
        <f t="shared" ref="G8" si="11">E8+F8</f>
        <v>246.7950386</v>
      </c>
      <c r="H8" s="44">
        <f t="shared" ref="H8" si="12">G8*$H$1</f>
        <v>83.910313124000012</v>
      </c>
      <c r="I8" s="45">
        <f t="shared" ref="I8" si="13">G8+H8</f>
        <v>330.70535172400002</v>
      </c>
      <c r="J8" s="44">
        <f t="shared" ref="J8" si="14">I8*$J$1</f>
        <v>49.605802758599999</v>
      </c>
      <c r="K8" s="46">
        <f t="shared" ref="K8" si="15">I8+J8</f>
        <v>380.31115448260005</v>
      </c>
      <c r="L8" s="47">
        <f t="shared" ref="L8" si="16">K8*$L$1+K8</f>
        <v>456.37338537912007</v>
      </c>
      <c r="M8" s="77">
        <f t="shared" si="7"/>
        <v>484.57499999999999</v>
      </c>
      <c r="N8" s="48">
        <v>570</v>
      </c>
      <c r="O8" s="49">
        <f t="shared" ref="O8" si="17">(M8-C8)/C8*100</f>
        <v>6.4999999999999973</v>
      </c>
      <c r="P8" s="93">
        <f t="shared" si="9"/>
        <v>0.25274725274725274</v>
      </c>
    </row>
    <row r="9" spans="1:16" ht="47.25" x14ac:dyDescent="0.2">
      <c r="A9" s="20">
        <v>10001304</v>
      </c>
      <c r="B9" s="2" t="s">
        <v>3</v>
      </c>
      <c r="C9" s="36">
        <f>VLOOKUP(A9,'[3]Прейскурант 2019'!$A$12:$E$1358,5,0)</f>
        <v>413</v>
      </c>
      <c r="D9" s="37">
        <f>VLOOKUP(A9,'[1]Прейскурант( новый)'!$A$9:$C$1217,3,0)</f>
        <v>0.21</v>
      </c>
      <c r="E9" s="37">
        <f t="shared" si="0"/>
        <v>15.2650386</v>
      </c>
      <c r="F9" s="44">
        <f>VLOOKUP(A9,'[2]себ-ть 2019 год'!$A$2:$Q$1337,6,0)</f>
        <v>163.43</v>
      </c>
      <c r="G9" s="44">
        <f t="shared" si="1"/>
        <v>178.6950386</v>
      </c>
      <c r="H9" s="44">
        <f t="shared" si="2"/>
        <v>60.756313124000009</v>
      </c>
      <c r="I9" s="45">
        <f t="shared" si="3"/>
        <v>239.45135172400001</v>
      </c>
      <c r="J9" s="44">
        <f t="shared" si="4"/>
        <v>35.917702758600001</v>
      </c>
      <c r="K9" s="46">
        <f t="shared" si="5"/>
        <v>275.36905448260001</v>
      </c>
      <c r="L9" s="47">
        <f t="shared" si="6"/>
        <v>330.44286537912001</v>
      </c>
      <c r="M9" s="77">
        <f t="shared" si="7"/>
        <v>439.84500000000003</v>
      </c>
      <c r="N9" s="48">
        <v>485</v>
      </c>
      <c r="O9" s="49">
        <f t="shared" si="8"/>
        <v>6.5000000000000071</v>
      </c>
      <c r="P9" s="93">
        <f t="shared" si="9"/>
        <v>0.17433414043583539</v>
      </c>
    </row>
    <row r="10" spans="1:16" ht="31.5" x14ac:dyDescent="0.2">
      <c r="A10" s="20">
        <v>10000804</v>
      </c>
      <c r="B10" s="2" t="s">
        <v>1193</v>
      </c>
      <c r="C10" s="36">
        <f>VLOOKUP(A10,'[3]Прейскурант 2019'!$A$12:$E$1358,5,0)</f>
        <v>455</v>
      </c>
      <c r="D10" s="37">
        <f>VLOOKUP(A10,'[1]Прейскурант( новый)'!$A$9:$C$1217,3,0)</f>
        <v>0.21</v>
      </c>
      <c r="E10" s="37">
        <f t="shared" si="0"/>
        <v>15.2650386</v>
      </c>
      <c r="F10" s="44">
        <f>VLOOKUP(A10,'[2]себ-ть 2019 год'!$A$2:$Q$1337,6,0)</f>
        <v>231.53</v>
      </c>
      <c r="G10" s="44">
        <f t="shared" si="1"/>
        <v>246.7950386</v>
      </c>
      <c r="H10" s="44">
        <f t="shared" si="2"/>
        <v>83.910313124000012</v>
      </c>
      <c r="I10" s="45">
        <f t="shared" si="3"/>
        <v>330.70535172400002</v>
      </c>
      <c r="J10" s="44">
        <f t="shared" si="4"/>
        <v>49.605802758599999</v>
      </c>
      <c r="K10" s="46">
        <f t="shared" si="5"/>
        <v>380.31115448260005</v>
      </c>
      <c r="L10" s="47">
        <f t="shared" si="6"/>
        <v>456.37338537912007</v>
      </c>
      <c r="M10" s="77">
        <f t="shared" si="7"/>
        <v>484.57499999999999</v>
      </c>
      <c r="N10" s="48">
        <v>440</v>
      </c>
      <c r="O10" s="49">
        <f t="shared" si="8"/>
        <v>6.4999999999999973</v>
      </c>
      <c r="P10" s="93">
        <f t="shared" si="9"/>
        <v>-3.2967032967032961E-2</v>
      </c>
    </row>
    <row r="11" spans="1:16" ht="47.25" x14ac:dyDescent="0.2">
      <c r="A11" s="20">
        <v>10000805</v>
      </c>
      <c r="B11" s="2" t="s">
        <v>1288</v>
      </c>
      <c r="C11" s="36">
        <f>VLOOKUP(A11,'[3]Прейскурант 2019'!$A$12:$E$1358,5,0)</f>
        <v>455</v>
      </c>
      <c r="D11" s="37">
        <f>VLOOKUP(A11,'[1]Прейскурант( новый)'!$A$9:$C$1217,3,0)</f>
        <v>0.21</v>
      </c>
      <c r="E11" s="37">
        <f t="shared" si="0"/>
        <v>15.2650386</v>
      </c>
      <c r="F11" s="44">
        <f>VLOOKUP(A11,'[2]себ-ть 2019 год'!$A$2:$Q$1337,6,0)</f>
        <v>231.53</v>
      </c>
      <c r="G11" s="44">
        <f t="shared" si="1"/>
        <v>246.7950386</v>
      </c>
      <c r="H11" s="44">
        <f t="shared" si="2"/>
        <v>83.910313124000012</v>
      </c>
      <c r="I11" s="45">
        <f t="shared" si="3"/>
        <v>330.70535172400002</v>
      </c>
      <c r="J11" s="44">
        <f t="shared" si="4"/>
        <v>49.605802758599999</v>
      </c>
      <c r="K11" s="46">
        <f t="shared" si="5"/>
        <v>380.31115448260005</v>
      </c>
      <c r="L11" s="47">
        <f t="shared" si="6"/>
        <v>456.37338537912007</v>
      </c>
      <c r="M11" s="77">
        <f t="shared" si="7"/>
        <v>484.57499999999999</v>
      </c>
      <c r="N11" s="48">
        <v>485</v>
      </c>
      <c r="O11" s="49">
        <f t="shared" si="8"/>
        <v>6.4999999999999973</v>
      </c>
      <c r="P11" s="93">
        <f t="shared" si="9"/>
        <v>6.5934065934065922E-2</v>
      </c>
    </row>
    <row r="12" spans="1:16" ht="31.5" x14ac:dyDescent="0.2">
      <c r="A12" s="20">
        <v>10001306</v>
      </c>
      <c r="B12" s="2" t="s">
        <v>4</v>
      </c>
      <c r="C12" s="36">
        <f>VLOOKUP(A12,'[3]Прейскурант 2019'!$A$12:$E$1358,5,0)</f>
        <v>413</v>
      </c>
      <c r="D12" s="37">
        <f>VLOOKUP(A12,'[1]Прейскурант( новый)'!$A$9:$C$1217,3,0)</f>
        <v>0.21</v>
      </c>
      <c r="E12" s="37">
        <f t="shared" si="0"/>
        <v>15.2650386</v>
      </c>
      <c r="F12" s="44">
        <f>VLOOKUP(A12,'[2]себ-ть 2019 год'!$A$2:$Q$1337,6,0)</f>
        <v>163.43</v>
      </c>
      <c r="G12" s="44">
        <f t="shared" ref="G12:G29" si="18">E12+F12</f>
        <v>178.6950386</v>
      </c>
      <c r="H12" s="44">
        <f t="shared" si="2"/>
        <v>60.756313124000009</v>
      </c>
      <c r="I12" s="45">
        <f t="shared" ref="I12:I29" si="19">G12+H12</f>
        <v>239.45135172400001</v>
      </c>
      <c r="J12" s="44">
        <f t="shared" si="4"/>
        <v>35.917702758600001</v>
      </c>
      <c r="K12" s="46">
        <f t="shared" ref="K12:K29" si="20">I12+J12</f>
        <v>275.36905448260001</v>
      </c>
      <c r="L12" s="47">
        <f t="shared" si="6"/>
        <v>330.44286537912001</v>
      </c>
      <c r="M12" s="77">
        <f t="shared" si="7"/>
        <v>439.84500000000003</v>
      </c>
      <c r="N12" s="48">
        <v>485</v>
      </c>
      <c r="O12" s="49">
        <f t="shared" si="8"/>
        <v>6.5000000000000071</v>
      </c>
      <c r="P12" s="93">
        <f t="shared" si="9"/>
        <v>0.17433414043583539</v>
      </c>
    </row>
    <row r="13" spans="1:16" ht="31.5" x14ac:dyDescent="0.2">
      <c r="A13" s="20">
        <v>10000806</v>
      </c>
      <c r="B13" s="2" t="s">
        <v>5</v>
      </c>
      <c r="C13" s="36">
        <f>VLOOKUP(A13,'[3]Прейскурант 2019'!$A$12:$E$1358,5,0)</f>
        <v>492</v>
      </c>
      <c r="D13" s="37">
        <f>VLOOKUP(A13,'[1]Прейскурант( новый)'!$A$9:$C$1217,3,0)</f>
        <v>0.38</v>
      </c>
      <c r="E13" s="37">
        <f t="shared" si="0"/>
        <v>27.622450799999999</v>
      </c>
      <c r="F13" s="44">
        <f>VLOOKUP(A13,'[2]себ-ть 2019 год'!$A$2:$Q$1337,6,0)</f>
        <v>231.53</v>
      </c>
      <c r="G13" s="44">
        <f t="shared" si="18"/>
        <v>259.1524508</v>
      </c>
      <c r="H13" s="44">
        <f t="shared" si="2"/>
        <v>88.111833271999998</v>
      </c>
      <c r="I13" s="45">
        <f t="shared" si="19"/>
        <v>347.26428407200001</v>
      </c>
      <c r="J13" s="44">
        <f t="shared" si="4"/>
        <v>52.089642610799999</v>
      </c>
      <c r="K13" s="46">
        <f t="shared" si="20"/>
        <v>399.35392668280002</v>
      </c>
      <c r="L13" s="47">
        <f t="shared" si="6"/>
        <v>479.22471201936003</v>
      </c>
      <c r="M13" s="77">
        <f t="shared" si="7"/>
        <v>523.98</v>
      </c>
      <c r="N13" s="48">
        <v>440</v>
      </c>
      <c r="O13" s="49">
        <f t="shared" si="8"/>
        <v>6.5000000000000044</v>
      </c>
      <c r="P13" s="93">
        <f t="shared" si="9"/>
        <v>-0.10569105691056913</v>
      </c>
    </row>
    <row r="14" spans="1:16" ht="31.5" x14ac:dyDescent="0.2">
      <c r="A14" s="20">
        <v>10000807</v>
      </c>
      <c r="B14" s="2" t="s">
        <v>6</v>
      </c>
      <c r="C14" s="36">
        <f>VLOOKUP(A14,'[3]Прейскурант 2019'!$A$12:$E$1358,5,0)</f>
        <v>428</v>
      </c>
      <c r="D14" s="37">
        <f>VLOOKUP(A14,'[1]Прейскурант( новый)'!$A$9:$C$1217,3,0)</f>
        <v>0.38</v>
      </c>
      <c r="E14" s="37">
        <f t="shared" si="0"/>
        <v>27.622450799999999</v>
      </c>
      <c r="F14" s="44">
        <f>VLOOKUP(A14,'[2]себ-ть 2019 год'!$A$2:$Q$1337,6,0)</f>
        <v>226.64</v>
      </c>
      <c r="G14" s="44">
        <f t="shared" si="18"/>
        <v>254.26245079999998</v>
      </c>
      <c r="H14" s="44">
        <f t="shared" si="2"/>
        <v>86.449233272000001</v>
      </c>
      <c r="I14" s="45">
        <f t="shared" si="19"/>
        <v>340.71168407199997</v>
      </c>
      <c r="J14" s="44">
        <f t="shared" si="4"/>
        <v>51.106752610799994</v>
      </c>
      <c r="K14" s="46">
        <f t="shared" si="20"/>
        <v>391.81843668279998</v>
      </c>
      <c r="L14" s="47">
        <f t="shared" si="6"/>
        <v>470.18212401936</v>
      </c>
      <c r="M14" s="77">
        <f t="shared" si="7"/>
        <v>455.82</v>
      </c>
      <c r="N14" s="48">
        <v>524</v>
      </c>
      <c r="O14" s="49">
        <f t="shared" si="8"/>
        <v>6.4999999999999991</v>
      </c>
      <c r="P14" s="93">
        <f t="shared" si="9"/>
        <v>0.22429906542056077</v>
      </c>
    </row>
    <row r="15" spans="1:16" ht="47.25" x14ac:dyDescent="0.2">
      <c r="A15" s="20">
        <v>10000809</v>
      </c>
      <c r="B15" s="2" t="s">
        <v>1289</v>
      </c>
      <c r="C15" s="36">
        <f>VLOOKUP(A15,'[3]Прейскурант 2019'!$A$12:$E$1358,5,0)</f>
        <v>492</v>
      </c>
      <c r="D15" s="37">
        <f>VLOOKUP(A15,'[1]Прейскурант( новый)'!$A$9:$C$1217,3,0)</f>
        <v>0.33</v>
      </c>
      <c r="E15" s="37">
        <f t="shared" si="0"/>
        <v>23.987917800000002</v>
      </c>
      <c r="F15" s="44">
        <f>VLOOKUP(A15,'[2]себ-ть 2019 год'!$A$2:$Q$1337,6,0)</f>
        <v>240.62</v>
      </c>
      <c r="G15" s="44">
        <f t="shared" si="18"/>
        <v>264.6079178</v>
      </c>
      <c r="H15" s="44">
        <f t="shared" si="2"/>
        <v>89.966692051999999</v>
      </c>
      <c r="I15" s="45">
        <f t="shared" si="19"/>
        <v>354.57460985199998</v>
      </c>
      <c r="J15" s="44">
        <f t="shared" si="4"/>
        <v>53.186191477799994</v>
      </c>
      <c r="K15" s="46">
        <f t="shared" si="20"/>
        <v>407.76080132979996</v>
      </c>
      <c r="L15" s="47">
        <f t="shared" si="6"/>
        <v>489.31296159575993</v>
      </c>
      <c r="M15" s="77">
        <f t="shared" si="7"/>
        <v>523.98</v>
      </c>
      <c r="N15" s="48">
        <v>456</v>
      </c>
      <c r="O15" s="49">
        <f t="shared" si="8"/>
        <v>6.5000000000000044</v>
      </c>
      <c r="P15" s="93">
        <f t="shared" si="9"/>
        <v>-7.3170731707317027E-2</v>
      </c>
    </row>
    <row r="16" spans="1:16" ht="47.25" x14ac:dyDescent="0.2">
      <c r="A16" s="20">
        <v>10000813</v>
      </c>
      <c r="B16" s="2" t="s">
        <v>7</v>
      </c>
      <c r="C16" s="36">
        <f>VLOOKUP(A16,'[3]Прейскурант 2019'!$A$12:$E$1358,5,0)</f>
        <v>510</v>
      </c>
      <c r="D16" s="37">
        <f>VLOOKUP(A16,'[1]Прейскурант( новый)'!$A$9:$C$1217,3,0)</f>
        <v>0.21</v>
      </c>
      <c r="E16" s="37">
        <f t="shared" si="0"/>
        <v>15.2650386</v>
      </c>
      <c r="F16" s="44">
        <f>VLOOKUP(A16,'[2]себ-ть 2019 год'!$A$2:$Q$1337,6,0)</f>
        <v>260.98</v>
      </c>
      <c r="G16" s="44">
        <f t="shared" si="18"/>
        <v>276.24503860000004</v>
      </c>
      <c r="H16" s="44">
        <f t="shared" si="2"/>
        <v>93.923313124000018</v>
      </c>
      <c r="I16" s="45">
        <f t="shared" si="19"/>
        <v>370.16835172400005</v>
      </c>
      <c r="J16" s="44">
        <f t="shared" si="4"/>
        <v>55.525252758600004</v>
      </c>
      <c r="K16" s="46">
        <f t="shared" si="20"/>
        <v>425.69360448260005</v>
      </c>
      <c r="L16" s="47">
        <f t="shared" si="6"/>
        <v>510.83232537912005</v>
      </c>
      <c r="M16" s="77">
        <f t="shared" si="7"/>
        <v>543.15</v>
      </c>
      <c r="N16" s="48">
        <v>524</v>
      </c>
      <c r="O16" s="49">
        <f t="shared" si="8"/>
        <v>6.4999999999999964</v>
      </c>
      <c r="P16" s="93">
        <f t="shared" si="9"/>
        <v>2.7450980392156765E-2</v>
      </c>
    </row>
    <row r="17" spans="1:16" ht="63" x14ac:dyDescent="0.2">
      <c r="A17" s="20">
        <v>10000831</v>
      </c>
      <c r="B17" s="2" t="s">
        <v>1194</v>
      </c>
      <c r="C17" s="36">
        <f>VLOOKUP(A17,'[3]Прейскурант 2019'!$A$12:$E$1358,5,0)</f>
        <v>663</v>
      </c>
      <c r="D17" s="37">
        <f>VLOOKUP(A17,'[1]Прейскурант( новый)'!$A$9:$C$1217,3,0)</f>
        <v>0.21</v>
      </c>
      <c r="E17" s="37">
        <f t="shared" si="0"/>
        <v>15.2650386</v>
      </c>
      <c r="F17" s="44">
        <f>VLOOKUP(A17,'[2]себ-ть 2019 год'!$A$2:$Q$1337,6,0)</f>
        <v>266.08</v>
      </c>
      <c r="G17" s="44">
        <f t="shared" si="18"/>
        <v>281.34503860000001</v>
      </c>
      <c r="H17" s="44">
        <f t="shared" si="2"/>
        <v>95.657313124000012</v>
      </c>
      <c r="I17" s="45">
        <f t="shared" si="19"/>
        <v>377.00235172400005</v>
      </c>
      <c r="J17" s="44">
        <f t="shared" si="4"/>
        <v>56.550352758600006</v>
      </c>
      <c r="K17" s="46">
        <f t="shared" si="20"/>
        <v>433.55270448260006</v>
      </c>
      <c r="L17" s="47">
        <f t="shared" si="6"/>
        <v>520.26324537912012</v>
      </c>
      <c r="M17" s="77">
        <f t="shared" si="7"/>
        <v>706.09500000000003</v>
      </c>
      <c r="N17" s="48">
        <v>543</v>
      </c>
      <c r="O17" s="49">
        <f t="shared" si="8"/>
        <v>6.5000000000000044</v>
      </c>
      <c r="P17" s="93">
        <f t="shared" si="9"/>
        <v>-0.1809954751131222</v>
      </c>
    </row>
    <row r="18" spans="1:16" ht="31.5" x14ac:dyDescent="0.2">
      <c r="A18" s="20">
        <v>10000816</v>
      </c>
      <c r="B18" s="2" t="s">
        <v>8</v>
      </c>
      <c r="C18" s="36">
        <f>VLOOKUP(A18,'[3]Прейскурант 2019'!$A$12:$E$1358,5,0)</f>
        <v>500</v>
      </c>
      <c r="D18" s="37">
        <f>VLOOKUP(A18,'[1]Прейскурант( новый)'!$A$9:$C$1217,3,0)</f>
        <v>6</v>
      </c>
      <c r="E18" s="37">
        <f t="shared" si="0"/>
        <v>436.14396000000005</v>
      </c>
      <c r="F18" s="44">
        <f>VLOOKUP(A18,'[2]себ-ть 2019 год'!$A$2:$Q$1337,6,0)</f>
        <v>240.62</v>
      </c>
      <c r="G18" s="44">
        <f t="shared" si="18"/>
        <v>676.76396</v>
      </c>
      <c r="H18" s="44">
        <f t="shared" si="2"/>
        <v>230.09974640000002</v>
      </c>
      <c r="I18" s="45">
        <f t="shared" si="19"/>
        <v>906.86370639999996</v>
      </c>
      <c r="J18" s="44">
        <f t="shared" si="4"/>
        <v>136.02955595999998</v>
      </c>
      <c r="K18" s="46">
        <f t="shared" si="20"/>
        <v>1042.8932623599999</v>
      </c>
      <c r="L18" s="47">
        <f t="shared" si="6"/>
        <v>1251.4719148319998</v>
      </c>
      <c r="M18" s="77">
        <f t="shared" si="7"/>
        <v>532.5</v>
      </c>
      <c r="N18" s="48">
        <v>706</v>
      </c>
      <c r="O18" s="49">
        <f t="shared" si="8"/>
        <v>6.5</v>
      </c>
      <c r="P18" s="93">
        <f t="shared" si="9"/>
        <v>0.41199999999999992</v>
      </c>
    </row>
    <row r="19" spans="1:16" ht="31.5" x14ac:dyDescent="0.2">
      <c r="A19" s="20">
        <v>10000817</v>
      </c>
      <c r="B19" s="2" t="s">
        <v>9</v>
      </c>
      <c r="C19" s="36">
        <f>VLOOKUP(A19,'[3]Прейскурант 2019'!$A$12:$E$1358,5,0)</f>
        <v>492</v>
      </c>
      <c r="D19" s="37">
        <f>VLOOKUP(A19,'[1]Прейскурант( новый)'!$A$9:$C$1217,3,0)</f>
        <v>0.21</v>
      </c>
      <c r="E19" s="37">
        <f t="shared" si="0"/>
        <v>15.2650386</v>
      </c>
      <c r="F19" s="44">
        <f>VLOOKUP(A19,'[2]себ-ть 2019 год'!$A$2:$Q$1337,6,0)</f>
        <v>257.3</v>
      </c>
      <c r="G19" s="44">
        <f t="shared" si="18"/>
        <v>272.56503860000004</v>
      </c>
      <c r="H19" s="44">
        <f t="shared" si="2"/>
        <v>92.67211312400002</v>
      </c>
      <c r="I19" s="45">
        <f t="shared" si="19"/>
        <v>365.23715172400006</v>
      </c>
      <c r="J19" s="44">
        <f t="shared" si="4"/>
        <v>54.785572758600004</v>
      </c>
      <c r="K19" s="46">
        <f t="shared" si="20"/>
        <v>420.02272448260004</v>
      </c>
      <c r="L19" s="47">
        <f t="shared" si="6"/>
        <v>504.02726937912007</v>
      </c>
      <c r="M19" s="77">
        <f t="shared" si="7"/>
        <v>523.98</v>
      </c>
      <c r="N19" s="48">
        <v>500</v>
      </c>
      <c r="O19" s="49">
        <f t="shared" si="8"/>
        <v>6.5000000000000044</v>
      </c>
      <c r="P19" s="93">
        <f t="shared" si="9"/>
        <v>1.6260162601626105E-2</v>
      </c>
    </row>
    <row r="20" spans="1:16" ht="47.25" x14ac:dyDescent="0.2">
      <c r="A20" s="20">
        <v>10000992</v>
      </c>
      <c r="B20" s="2" t="s">
        <v>10</v>
      </c>
      <c r="C20" s="36">
        <f>VLOOKUP(A20,'[3]Прейскурант 2019'!$A$12:$E$1358,5,0)</f>
        <v>835</v>
      </c>
      <c r="D20" s="37">
        <f>VLOOKUP(A20,'[1]Прейскурант( новый)'!$A$9:$C$1217,3,0)</f>
        <v>1</v>
      </c>
      <c r="E20" s="37">
        <f t="shared" si="0"/>
        <v>72.690659999999994</v>
      </c>
      <c r="F20" s="44">
        <f>VLOOKUP(A20,'[2]себ-ть 2019 год'!$A$2:$Q$1337,6,0)</f>
        <v>189.66</v>
      </c>
      <c r="G20" s="44">
        <f t="shared" si="18"/>
        <v>262.35066</v>
      </c>
      <c r="H20" s="44">
        <f t="shared" si="2"/>
        <v>89.199224400000006</v>
      </c>
      <c r="I20" s="45">
        <f t="shared" si="19"/>
        <v>351.5498844</v>
      </c>
      <c r="J20" s="44">
        <f t="shared" si="4"/>
        <v>52.732482659999995</v>
      </c>
      <c r="K20" s="46">
        <f t="shared" si="20"/>
        <v>404.28236706000001</v>
      </c>
      <c r="L20" s="47">
        <f t="shared" si="6"/>
        <v>485.13884047200003</v>
      </c>
      <c r="M20" s="77">
        <f t="shared" si="7"/>
        <v>889.27499999999998</v>
      </c>
      <c r="N20" s="48">
        <v>524</v>
      </c>
      <c r="O20" s="49">
        <f t="shared" si="8"/>
        <v>6.4999999999999973</v>
      </c>
      <c r="P20" s="93">
        <f t="shared" si="9"/>
        <v>-0.37245508982035924</v>
      </c>
    </row>
    <row r="21" spans="1:16" ht="31.5" x14ac:dyDescent="0.2">
      <c r="A21" s="20">
        <v>10000994</v>
      </c>
      <c r="B21" s="2" t="s">
        <v>11</v>
      </c>
      <c r="C21" s="36">
        <f>VLOOKUP(A21,'[3]Прейскурант 2019'!$A$12:$E$1358,5,0)</f>
        <v>492</v>
      </c>
      <c r="D21" s="37">
        <f>VLOOKUP(A21,'[1]Прейскурант( новый)'!$A$9:$C$1217,3,0)</f>
        <v>1</v>
      </c>
      <c r="E21" s="37">
        <f t="shared" si="0"/>
        <v>72.690659999999994</v>
      </c>
      <c r="F21" s="44">
        <f>VLOOKUP(A21,'[2]себ-ть 2019 год'!$A$2:$Q$1337,6,0)</f>
        <v>69.930000000000007</v>
      </c>
      <c r="G21" s="44">
        <f t="shared" si="18"/>
        <v>142.62065999999999</v>
      </c>
      <c r="H21" s="44">
        <f t="shared" si="2"/>
        <v>48.491024400000001</v>
      </c>
      <c r="I21" s="45">
        <f t="shared" si="19"/>
        <v>191.1116844</v>
      </c>
      <c r="J21" s="44">
        <f t="shared" si="4"/>
        <v>28.66675266</v>
      </c>
      <c r="K21" s="46">
        <f t="shared" si="20"/>
        <v>219.77843705999999</v>
      </c>
      <c r="L21" s="47">
        <f t="shared" si="6"/>
        <v>263.73412447199996</v>
      </c>
      <c r="M21" s="77">
        <f t="shared" si="7"/>
        <v>523.98</v>
      </c>
      <c r="N21" s="48">
        <v>889</v>
      </c>
      <c r="O21" s="49">
        <f t="shared" si="8"/>
        <v>6.5000000000000044</v>
      </c>
      <c r="P21" s="93">
        <f t="shared" si="9"/>
        <v>0.80691056910569103</v>
      </c>
    </row>
    <row r="22" spans="1:16" ht="47.25" x14ac:dyDescent="0.2">
      <c r="A22" s="20">
        <v>10000997</v>
      </c>
      <c r="B22" s="2" t="s">
        <v>12</v>
      </c>
      <c r="C22" s="36">
        <f>VLOOKUP(A22,'[3]Прейскурант 2019'!$A$12:$E$1358,5,0)</f>
        <v>428</v>
      </c>
      <c r="D22" s="37">
        <f>VLOOKUP(A22,'[1]Прейскурант( новый)'!$A$9:$C$1217,3,0)</f>
        <v>0.21</v>
      </c>
      <c r="E22" s="37">
        <f t="shared" si="0"/>
        <v>15.2650386</v>
      </c>
      <c r="F22" s="44">
        <f>VLOOKUP(A22,'[2]себ-ть 2019 год'!$A$2:$Q$1337,6,0)</f>
        <v>163.71</v>
      </c>
      <c r="G22" s="44">
        <f t="shared" si="18"/>
        <v>178.9750386</v>
      </c>
      <c r="H22" s="44">
        <f t="shared" si="2"/>
        <v>60.851513124000007</v>
      </c>
      <c r="I22" s="45">
        <f t="shared" si="19"/>
        <v>239.82655172400001</v>
      </c>
      <c r="J22" s="44">
        <f t="shared" si="4"/>
        <v>35.973982758600002</v>
      </c>
      <c r="K22" s="46">
        <f t="shared" si="20"/>
        <v>275.80053448260003</v>
      </c>
      <c r="L22" s="47">
        <f t="shared" si="6"/>
        <v>330.96064137912003</v>
      </c>
      <c r="M22" s="77">
        <f t="shared" si="7"/>
        <v>455.82</v>
      </c>
      <c r="N22" s="48">
        <v>524</v>
      </c>
      <c r="O22" s="49">
        <f t="shared" si="8"/>
        <v>6.4999999999999991</v>
      </c>
      <c r="P22" s="93">
        <f t="shared" si="9"/>
        <v>0.22429906542056077</v>
      </c>
    </row>
    <row r="23" spans="1:16" ht="47.25" x14ac:dyDescent="0.2">
      <c r="A23" s="20">
        <v>10001312</v>
      </c>
      <c r="B23" s="2" t="s">
        <v>13</v>
      </c>
      <c r="C23" s="36">
        <f>VLOOKUP(A23,'[3]Прейскурант 2019'!$A$12:$E$1358,5,0)</f>
        <v>802</v>
      </c>
      <c r="D23" s="37">
        <f>VLOOKUP(A23,'[1]Прейскурант( новый)'!$A$9:$C$1217,3,0)</f>
        <v>0.63</v>
      </c>
      <c r="E23" s="37">
        <f t="shared" si="0"/>
        <v>45.795115799999998</v>
      </c>
      <c r="F23" s="44">
        <f>VLOOKUP(A23,'[2]себ-ть 2019 год'!$A$2:$Q$1337,6,0)</f>
        <v>388.49</v>
      </c>
      <c r="G23" s="44">
        <f t="shared" si="18"/>
        <v>434.28511580000003</v>
      </c>
      <c r="H23" s="44">
        <f t="shared" si="2"/>
        <v>147.65693937200001</v>
      </c>
      <c r="I23" s="45">
        <f t="shared" si="19"/>
        <v>581.94205517199998</v>
      </c>
      <c r="J23" s="44">
        <f t="shared" si="4"/>
        <v>87.291308275799992</v>
      </c>
      <c r="K23" s="46">
        <f t="shared" si="20"/>
        <v>669.2333634478</v>
      </c>
      <c r="L23" s="47">
        <f t="shared" si="6"/>
        <v>803.08003613736003</v>
      </c>
      <c r="M23" s="77">
        <f t="shared" si="7"/>
        <v>854.13</v>
      </c>
      <c r="N23" s="48">
        <v>456</v>
      </c>
      <c r="O23" s="49">
        <f t="shared" si="8"/>
        <v>6.4999999999999991</v>
      </c>
      <c r="P23" s="93">
        <f t="shared" si="9"/>
        <v>-0.4314214463840399</v>
      </c>
    </row>
    <row r="24" spans="1:16" ht="47.25" x14ac:dyDescent="0.2">
      <c r="A24" s="20">
        <v>10001301</v>
      </c>
      <c r="B24" s="2" t="s">
        <v>1195</v>
      </c>
      <c r="C24" s="36">
        <f>VLOOKUP(A24,'[3]Прейскурант 2019'!$A$12:$E$1358,5,0)</f>
        <v>472</v>
      </c>
      <c r="D24" s="37">
        <f>VLOOKUP(A24,'[1]Прейскурант( новый)'!$A$9:$C$1217,3,0)</f>
        <v>0.21</v>
      </c>
      <c r="E24" s="37">
        <f t="shared" si="0"/>
        <v>15.2650386</v>
      </c>
      <c r="F24" s="44">
        <f>VLOOKUP(A24,'[2]себ-ть 2019 год'!$A$2:$Q$1337,6,0)</f>
        <v>163.43</v>
      </c>
      <c r="G24" s="44">
        <f t="shared" si="18"/>
        <v>178.6950386</v>
      </c>
      <c r="H24" s="44">
        <f t="shared" si="2"/>
        <v>60.756313124000009</v>
      </c>
      <c r="I24" s="45">
        <f t="shared" si="19"/>
        <v>239.45135172400001</v>
      </c>
      <c r="J24" s="44">
        <f t="shared" si="4"/>
        <v>35.917702758600001</v>
      </c>
      <c r="K24" s="46">
        <f t="shared" si="20"/>
        <v>275.36905448260001</v>
      </c>
      <c r="L24" s="47">
        <f t="shared" si="6"/>
        <v>330.44286537912001</v>
      </c>
      <c r="M24" s="77">
        <f t="shared" si="7"/>
        <v>502.68</v>
      </c>
      <c r="N24" s="48">
        <v>854</v>
      </c>
      <c r="O24" s="49">
        <f t="shared" si="8"/>
        <v>6.5000000000000018</v>
      </c>
      <c r="P24" s="93">
        <f t="shared" si="9"/>
        <v>0.80932203389830515</v>
      </c>
    </row>
    <row r="25" spans="1:16" ht="47.25" x14ac:dyDescent="0.2">
      <c r="A25" s="20">
        <v>10001302</v>
      </c>
      <c r="B25" s="2" t="s">
        <v>1196</v>
      </c>
      <c r="C25" s="36">
        <f>VLOOKUP(A25,'[3]Прейскурант 2019'!$A$12:$E$1358,5,0)</f>
        <v>449</v>
      </c>
      <c r="D25" s="37">
        <f>VLOOKUP(A25,'[1]Прейскурант( новый)'!$A$9:$C$1217,3,0)</f>
        <v>0.21</v>
      </c>
      <c r="E25" s="37">
        <f t="shared" si="0"/>
        <v>15.2650386</v>
      </c>
      <c r="F25" s="44">
        <f>VLOOKUP(A25,'[2]себ-ть 2019 год'!$A$2:$Q$1337,6,0)</f>
        <v>163.43</v>
      </c>
      <c r="G25" s="44">
        <f t="shared" si="18"/>
        <v>178.6950386</v>
      </c>
      <c r="H25" s="44">
        <f t="shared" si="2"/>
        <v>60.756313124000009</v>
      </c>
      <c r="I25" s="45">
        <f t="shared" si="19"/>
        <v>239.45135172400001</v>
      </c>
      <c r="J25" s="44">
        <f t="shared" si="4"/>
        <v>35.917702758600001</v>
      </c>
      <c r="K25" s="46">
        <f t="shared" si="20"/>
        <v>275.36905448260001</v>
      </c>
      <c r="L25" s="47">
        <f t="shared" si="6"/>
        <v>330.44286537912001</v>
      </c>
      <c r="M25" s="77">
        <f t="shared" si="7"/>
        <v>478.185</v>
      </c>
      <c r="N25" s="48">
        <v>503</v>
      </c>
      <c r="O25" s="49">
        <f t="shared" si="8"/>
        <v>6.5</v>
      </c>
      <c r="P25" s="93">
        <f t="shared" si="9"/>
        <v>0.12026726057906467</v>
      </c>
    </row>
    <row r="26" spans="1:16" ht="47.25" x14ac:dyDescent="0.2">
      <c r="A26" s="20">
        <v>10001309</v>
      </c>
      <c r="B26" s="2" t="s">
        <v>1197</v>
      </c>
      <c r="C26" s="36">
        <f>VLOOKUP(A26,'[3]Прейскурант 2019'!$A$12:$E$1358,5,0)</f>
        <v>450</v>
      </c>
      <c r="D26" s="37">
        <f>VLOOKUP(A26,'[1]Прейскурант( новый)'!$A$9:$C$1217,3,0)</f>
        <v>0.21</v>
      </c>
      <c r="E26" s="37">
        <f t="shared" si="0"/>
        <v>15.2650386</v>
      </c>
      <c r="F26" s="44">
        <f>VLOOKUP(A26,'[2]себ-ть 2019 год'!$A$2:$Q$1337,6,0)</f>
        <v>163.43</v>
      </c>
      <c r="G26" s="44">
        <f t="shared" si="18"/>
        <v>178.6950386</v>
      </c>
      <c r="H26" s="44">
        <f t="shared" si="2"/>
        <v>60.756313124000009</v>
      </c>
      <c r="I26" s="45">
        <f t="shared" si="19"/>
        <v>239.45135172400001</v>
      </c>
      <c r="J26" s="44">
        <f t="shared" si="4"/>
        <v>35.917702758600001</v>
      </c>
      <c r="K26" s="46">
        <f t="shared" si="20"/>
        <v>275.36905448260001</v>
      </c>
      <c r="L26" s="47">
        <f t="shared" si="6"/>
        <v>330.44286537912001</v>
      </c>
      <c r="M26" s="77">
        <f t="shared" si="7"/>
        <v>479.25</v>
      </c>
      <c r="N26" s="48">
        <v>478</v>
      </c>
      <c r="O26" s="49">
        <f t="shared" si="8"/>
        <v>6.5</v>
      </c>
      <c r="P26" s="93">
        <f t="shared" si="9"/>
        <v>6.2222222222222179E-2</v>
      </c>
    </row>
    <row r="27" spans="1:16" ht="31.5" x14ac:dyDescent="0.2">
      <c r="A27" s="20">
        <v>10001310</v>
      </c>
      <c r="B27" s="2" t="s">
        <v>14</v>
      </c>
      <c r="C27" s="36">
        <f>VLOOKUP(A27,'[3]Прейскурант 2019'!$A$12:$E$1358,5,0)</f>
        <v>342</v>
      </c>
      <c r="D27" s="37">
        <f>VLOOKUP(A27,'[1]Прейскурант( новый)'!$A$9:$C$1217,3,0)</f>
        <v>0.21</v>
      </c>
      <c r="E27" s="37">
        <f t="shared" si="0"/>
        <v>15.2650386</v>
      </c>
      <c r="F27" s="44">
        <f>VLOOKUP(A27,'[2]себ-ть 2019 год'!$A$2:$Q$1337,6,0)</f>
        <v>246.08</v>
      </c>
      <c r="G27" s="44">
        <f t="shared" si="18"/>
        <v>261.34503860000001</v>
      </c>
      <c r="H27" s="44">
        <f t="shared" si="2"/>
        <v>88.857313124000015</v>
      </c>
      <c r="I27" s="45">
        <f t="shared" si="19"/>
        <v>350.20235172400004</v>
      </c>
      <c r="J27" s="44">
        <f t="shared" si="4"/>
        <v>52.530352758600003</v>
      </c>
      <c r="K27" s="46">
        <f t="shared" si="20"/>
        <v>402.73270448260007</v>
      </c>
      <c r="L27" s="47">
        <f t="shared" si="6"/>
        <v>483.27924537912008</v>
      </c>
      <c r="M27" s="77">
        <f t="shared" si="7"/>
        <v>364.23</v>
      </c>
      <c r="N27" s="48">
        <v>479</v>
      </c>
      <c r="O27" s="49">
        <f t="shared" si="8"/>
        <v>6.5000000000000053</v>
      </c>
      <c r="P27" s="93">
        <f t="shared" si="9"/>
        <v>0.40058479532163749</v>
      </c>
    </row>
    <row r="28" spans="1:16" ht="31.5" x14ac:dyDescent="0.2">
      <c r="A28" s="20">
        <v>10001311</v>
      </c>
      <c r="B28" s="2" t="s">
        <v>15</v>
      </c>
      <c r="C28" s="36">
        <f>VLOOKUP(A28,'[3]Прейскурант 2019'!$A$12:$E$1358,5,0)</f>
        <v>257</v>
      </c>
      <c r="D28" s="37">
        <f>VLOOKUP(A28,'[1]Прейскурант( новый)'!$A$9:$C$1217,3,0)</f>
        <v>0.21</v>
      </c>
      <c r="E28" s="37">
        <f t="shared" si="0"/>
        <v>15.2650386</v>
      </c>
      <c r="F28" s="44">
        <f>VLOOKUP(A28,'[2]себ-ть 2019 год'!$A$2:$Q$1337,6,0)</f>
        <v>246.08</v>
      </c>
      <c r="G28" s="44">
        <f t="shared" si="18"/>
        <v>261.34503860000001</v>
      </c>
      <c r="H28" s="44">
        <f t="shared" si="2"/>
        <v>88.857313124000015</v>
      </c>
      <c r="I28" s="45">
        <f t="shared" si="19"/>
        <v>350.20235172400004</v>
      </c>
      <c r="J28" s="44">
        <f t="shared" si="4"/>
        <v>52.530352758600003</v>
      </c>
      <c r="K28" s="46">
        <f t="shared" si="20"/>
        <v>402.73270448260007</v>
      </c>
      <c r="L28" s="47">
        <f t="shared" si="6"/>
        <v>483.27924537912008</v>
      </c>
      <c r="M28" s="77">
        <f t="shared" si="7"/>
        <v>273.70499999999998</v>
      </c>
      <c r="N28" s="48">
        <v>364</v>
      </c>
      <c r="O28" s="49">
        <f t="shared" si="8"/>
        <v>6.4999999999999929</v>
      </c>
      <c r="P28" s="93">
        <f t="shared" si="9"/>
        <v>0.41634241245136194</v>
      </c>
    </row>
    <row r="29" spans="1:16" ht="31.5" x14ac:dyDescent="0.2">
      <c r="A29" s="20">
        <v>10000151</v>
      </c>
      <c r="B29" s="2" t="s">
        <v>1290</v>
      </c>
      <c r="C29" s="36" t="e">
        <f>VLOOKUP(A29,'[3]Прейскурант 2019'!$A$12:$E$1358,5,0)</f>
        <v>#N/A</v>
      </c>
      <c r="D29" s="37" t="e">
        <f>VLOOKUP(A29,'[1]Прейскурант( новый)'!$A$9:$C$1217,3,0)</f>
        <v>#N/A</v>
      </c>
      <c r="E29" s="37" t="e">
        <f t="shared" si="0"/>
        <v>#N/A</v>
      </c>
      <c r="F29" s="44" t="e">
        <f>VLOOKUP(A29,'[2]себ-ть 2019 год'!$A$2:$Q$1337,6,0)</f>
        <v>#N/A</v>
      </c>
      <c r="G29" s="44" t="e">
        <f t="shared" si="18"/>
        <v>#N/A</v>
      </c>
      <c r="H29" s="44" t="e">
        <f t="shared" si="2"/>
        <v>#N/A</v>
      </c>
      <c r="I29" s="45" t="e">
        <f t="shared" si="19"/>
        <v>#N/A</v>
      </c>
      <c r="J29" s="44" t="e">
        <f t="shared" si="4"/>
        <v>#N/A</v>
      </c>
      <c r="K29" s="46" t="e">
        <f t="shared" si="20"/>
        <v>#N/A</v>
      </c>
      <c r="L29" s="47" t="e">
        <f t="shared" si="6"/>
        <v>#N/A</v>
      </c>
      <c r="M29" s="77" t="e">
        <f t="shared" si="7"/>
        <v>#N/A</v>
      </c>
      <c r="N29" s="48">
        <v>274</v>
      </c>
      <c r="O29" s="49" t="e">
        <f t="shared" si="8"/>
        <v>#N/A</v>
      </c>
      <c r="P29" s="93" t="e">
        <f t="shared" si="9"/>
        <v>#N/A</v>
      </c>
    </row>
    <row r="30" spans="1:16" ht="31.5" x14ac:dyDescent="0.2">
      <c r="A30" s="105">
        <v>10000152</v>
      </c>
      <c r="B30" s="106" t="s">
        <v>1291</v>
      </c>
      <c r="C30" s="96"/>
      <c r="D30" s="97"/>
      <c r="E30" s="97"/>
      <c r="F30" s="82"/>
      <c r="G30" s="82"/>
      <c r="H30" s="82"/>
      <c r="I30" s="107"/>
      <c r="J30" s="82"/>
      <c r="K30" s="108"/>
      <c r="L30" s="109"/>
      <c r="M30" s="99"/>
      <c r="N30" s="83"/>
      <c r="O30" s="84"/>
    </row>
    <row r="31" spans="1:16" ht="47.25" x14ac:dyDescent="0.2">
      <c r="A31" s="105">
        <v>10000154</v>
      </c>
      <c r="B31" s="106" t="s">
        <v>1292</v>
      </c>
      <c r="C31" s="96"/>
      <c r="D31" s="97"/>
      <c r="E31" s="97"/>
      <c r="F31" s="82"/>
      <c r="G31" s="82"/>
      <c r="H31" s="82"/>
      <c r="I31" s="107"/>
      <c r="J31" s="82"/>
      <c r="K31" s="108"/>
      <c r="L31" s="109"/>
      <c r="M31" s="99"/>
      <c r="N31" s="83"/>
      <c r="O31" s="84"/>
    </row>
    <row r="32" spans="1:16" ht="15" customHeight="1" x14ac:dyDescent="0.2">
      <c r="A32" s="279" t="s">
        <v>16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1"/>
    </row>
    <row r="33" spans="1:16" ht="31.5" x14ac:dyDescent="0.2">
      <c r="A33" s="20">
        <v>10000801</v>
      </c>
      <c r="B33" s="2" t="s">
        <v>17</v>
      </c>
      <c r="C33" s="36">
        <f>VLOOKUP(A33,'[3]Прейскурант 2019'!$A$12:$E$1358,5,0)</f>
        <v>856</v>
      </c>
      <c r="D33" s="37">
        <f>VLOOKUP(A33,'[1]Прейскурант( новый)'!$A$9:$C$1217,3,0)</f>
        <v>2.25</v>
      </c>
      <c r="E33" s="37">
        <f>55.83*D33*1.302</f>
        <v>163.55398499999998</v>
      </c>
      <c r="F33" s="44">
        <f>VLOOKUP(A33,'[2]себ-ть 2019 год'!$A$2:$Q$1337,6,0)</f>
        <v>39.43</v>
      </c>
      <c r="G33" s="44">
        <f t="shared" ref="G33:G47" si="21">E33+F33</f>
        <v>202.98398499999999</v>
      </c>
      <c r="H33" s="44">
        <f t="shared" si="2"/>
        <v>69.014554900000007</v>
      </c>
      <c r="I33" s="45">
        <f t="shared" ref="I33:I47" si="22">G33+H33</f>
        <v>271.99853989999997</v>
      </c>
      <c r="J33" s="44">
        <f t="shared" si="4"/>
        <v>40.799780984999991</v>
      </c>
      <c r="K33" s="46">
        <f t="shared" ref="K33:K47" si="23">I33+J33</f>
        <v>312.79832088499995</v>
      </c>
      <c r="L33" s="47">
        <f t="shared" si="6"/>
        <v>375.35798506199995</v>
      </c>
      <c r="M33" s="77">
        <f t="shared" si="7"/>
        <v>911.64</v>
      </c>
      <c r="N33" s="48">
        <v>912</v>
      </c>
      <c r="O33" s="49">
        <f t="shared" si="8"/>
        <v>6.4999999999999991</v>
      </c>
      <c r="P33" s="93">
        <f t="shared" si="9"/>
        <v>6.5420560747663448E-2</v>
      </c>
    </row>
    <row r="34" spans="1:16" ht="47.25" x14ac:dyDescent="0.2">
      <c r="A34" s="20">
        <v>10000822</v>
      </c>
      <c r="B34" s="2" t="s">
        <v>18</v>
      </c>
      <c r="C34" s="36">
        <f>VLOOKUP(A34,'[3]Прейскурант 2019'!$A$12:$E$1358,5,0)</f>
        <v>731</v>
      </c>
      <c r="D34" s="37">
        <f>VLOOKUP(A34,'[1]Прейскурант( новый)'!$A$9:$C$1217,3,0)</f>
        <v>0.56000000000000005</v>
      </c>
      <c r="E34" s="37">
        <f>55.83*D34*1.302</f>
        <v>40.706769600000001</v>
      </c>
      <c r="F34" s="44">
        <f>VLOOKUP(A34,'[2]себ-ть 2019 год'!$A$2:$Q$1337,6,0)</f>
        <v>78.819999999999993</v>
      </c>
      <c r="G34" s="44">
        <f t="shared" si="21"/>
        <v>119.52676959999999</v>
      </c>
      <c r="H34" s="44">
        <f t="shared" si="2"/>
        <v>40.639101664000002</v>
      </c>
      <c r="I34" s="45">
        <f t="shared" si="22"/>
        <v>160.165871264</v>
      </c>
      <c r="J34" s="44">
        <f t="shared" si="4"/>
        <v>24.0248806896</v>
      </c>
      <c r="K34" s="46">
        <f t="shared" si="23"/>
        <v>184.1907519536</v>
      </c>
      <c r="L34" s="47">
        <f t="shared" si="6"/>
        <v>221.02890234431999</v>
      </c>
      <c r="M34" s="77">
        <f t="shared" si="7"/>
        <v>778.51499999999999</v>
      </c>
      <c r="N34" s="48">
        <v>779</v>
      </c>
      <c r="O34" s="49">
        <f t="shared" si="8"/>
        <v>6.4999999999999973</v>
      </c>
      <c r="P34" s="93">
        <f t="shared" si="9"/>
        <v>6.5663474692202461E-2</v>
      </c>
    </row>
    <row r="35" spans="1:16" ht="31.5" x14ac:dyDescent="0.2">
      <c r="A35" s="20">
        <v>10000823</v>
      </c>
      <c r="B35" s="2" t="s">
        <v>19</v>
      </c>
      <c r="C35" s="36">
        <f>VLOOKUP(A35,'[3]Прейскурант 2019'!$A$12:$E$1358,5,0)</f>
        <v>471</v>
      </c>
      <c r="D35" s="37">
        <f>VLOOKUP(A35,'[1]Прейскурант( новый)'!$A$9:$C$1217,3,0)</f>
        <v>3</v>
      </c>
      <c r="E35" s="37">
        <f>55.83*D35*1.302</f>
        <v>218.07198000000002</v>
      </c>
      <c r="F35" s="44">
        <f>VLOOKUP(A35,'[2]себ-ть 2019 год'!$A$2:$Q$1337,6,0)</f>
        <v>37.450000000000003</v>
      </c>
      <c r="G35" s="44">
        <f t="shared" si="21"/>
        <v>255.52198000000004</v>
      </c>
      <c r="H35" s="44">
        <f t="shared" si="2"/>
        <v>86.877473200000026</v>
      </c>
      <c r="I35" s="45">
        <f t="shared" si="22"/>
        <v>342.39945320000004</v>
      </c>
      <c r="J35" s="44">
        <f t="shared" si="4"/>
        <v>51.359917980000006</v>
      </c>
      <c r="K35" s="46">
        <f t="shared" si="23"/>
        <v>393.75937118000002</v>
      </c>
      <c r="L35" s="47">
        <f t="shared" si="6"/>
        <v>472.51124541600001</v>
      </c>
      <c r="M35" s="77">
        <f t="shared" si="7"/>
        <v>501.61500000000001</v>
      </c>
      <c r="N35" s="48">
        <v>502</v>
      </c>
      <c r="O35" s="49">
        <f t="shared" si="8"/>
        <v>6.5000000000000018</v>
      </c>
      <c r="P35" s="93">
        <f t="shared" si="9"/>
        <v>6.5817409766454338E-2</v>
      </c>
    </row>
    <row r="36" spans="1:16" ht="31.5" x14ac:dyDescent="0.2">
      <c r="A36" s="20">
        <v>10000825</v>
      </c>
      <c r="B36" s="2" t="s">
        <v>20</v>
      </c>
      <c r="C36" s="36">
        <f>VLOOKUP(A36,'[3]Прейскурант 2019'!$A$12:$E$1358,5,0)</f>
        <v>471</v>
      </c>
      <c r="D36" s="37">
        <f>VLOOKUP(A36,'[1]Прейскурант( новый)'!$A$9:$C$1217,3,0)</f>
        <v>1.25</v>
      </c>
      <c r="E36" s="37">
        <f>55.83*D36*1.302</f>
        <v>90.863324999999989</v>
      </c>
      <c r="F36" s="44">
        <f>VLOOKUP(A36,'[2]себ-ть 2019 год'!$A$2:$Q$1337,6,0)</f>
        <v>54.18</v>
      </c>
      <c r="G36" s="44">
        <f t="shared" si="21"/>
        <v>145.04332499999998</v>
      </c>
      <c r="H36" s="44">
        <f t="shared" si="2"/>
        <v>49.314730499999996</v>
      </c>
      <c r="I36" s="45">
        <f t="shared" si="22"/>
        <v>194.35805549999998</v>
      </c>
      <c r="J36" s="44">
        <f t="shared" si="4"/>
        <v>29.153708324999997</v>
      </c>
      <c r="K36" s="46">
        <f t="shared" si="23"/>
        <v>223.51176382499997</v>
      </c>
      <c r="L36" s="47">
        <f t="shared" si="6"/>
        <v>268.21411659</v>
      </c>
      <c r="M36" s="77">
        <f t="shared" si="7"/>
        <v>501.61500000000001</v>
      </c>
      <c r="N36" s="48">
        <v>502</v>
      </c>
      <c r="O36" s="49">
        <f t="shared" si="8"/>
        <v>6.5000000000000018</v>
      </c>
      <c r="P36" s="93">
        <f t="shared" si="9"/>
        <v>6.5817409766454338E-2</v>
      </c>
    </row>
    <row r="37" spans="1:16" ht="31.5" x14ac:dyDescent="0.2">
      <c r="A37" s="20">
        <v>10000186</v>
      </c>
      <c r="B37" s="2" t="s">
        <v>21</v>
      </c>
      <c r="C37" s="36">
        <f>VLOOKUP(A37,'[3]Прейскурант 2019'!$A$12:$E$1358,5,0)</f>
        <v>123</v>
      </c>
      <c r="D37" s="37">
        <f>VLOOKUP(A37,'[1]Прейскурант( новый)'!$A$9:$C$1217,3,0)</f>
        <v>0.33</v>
      </c>
      <c r="E37" s="37">
        <f>55.83*D37*1.302</f>
        <v>23.987917800000002</v>
      </c>
      <c r="F37" s="44">
        <f>VLOOKUP(A37,'[2]себ-ть 2019 год'!$A$2:$Q$1337,6,0)</f>
        <v>62.11</v>
      </c>
      <c r="G37" s="44">
        <f t="shared" si="21"/>
        <v>86.097917800000005</v>
      </c>
      <c r="H37" s="44">
        <f t="shared" si="2"/>
        <v>29.273292052000002</v>
      </c>
      <c r="I37" s="45">
        <f t="shared" si="22"/>
        <v>115.37120985200001</v>
      </c>
      <c r="J37" s="44">
        <f t="shared" si="4"/>
        <v>17.3056814778</v>
      </c>
      <c r="K37" s="46">
        <f t="shared" si="23"/>
        <v>132.67689132980001</v>
      </c>
      <c r="L37" s="47">
        <f t="shared" si="6"/>
        <v>159.21226959576001</v>
      </c>
      <c r="M37" s="77">
        <f t="shared" si="7"/>
        <v>130.995</v>
      </c>
      <c r="N37" s="48">
        <v>131</v>
      </c>
      <c r="O37" s="49">
        <f t="shared" si="8"/>
        <v>6.5000000000000044</v>
      </c>
      <c r="P37" s="93">
        <f t="shared" si="9"/>
        <v>6.5040650406503975E-2</v>
      </c>
    </row>
    <row r="38" spans="1:16" ht="15" customHeight="1" x14ac:dyDescent="0.2">
      <c r="A38" s="279" t="s">
        <v>22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1"/>
    </row>
    <row r="39" spans="1:16" ht="31.5" x14ac:dyDescent="0.2">
      <c r="A39" s="20">
        <v>10000795</v>
      </c>
      <c r="B39" s="2" t="s">
        <v>23</v>
      </c>
      <c r="C39" s="36">
        <f>VLOOKUP(A39,'[3]Прейскурант 2019'!$A$12:$E$1358,5,0)</f>
        <v>1396</v>
      </c>
      <c r="D39" s="37">
        <f>VLOOKUP(A39,'[1]Прейскурант( новый)'!$A$9:$C$1217,3,0)</f>
        <v>6.13</v>
      </c>
      <c r="E39" s="37">
        <f t="shared" ref="E39:E45" si="24">55.83*D39*1.302</f>
        <v>445.59374579999997</v>
      </c>
      <c r="F39" s="44">
        <f>VLOOKUP(A39,'[2]себ-ть 2019 год'!$A$2:$Q$1337,6,0)</f>
        <v>225.7</v>
      </c>
      <c r="G39" s="44">
        <f t="shared" si="21"/>
        <v>671.2937457999999</v>
      </c>
      <c r="H39" s="44">
        <f t="shared" si="2"/>
        <v>228.23987357199999</v>
      </c>
      <c r="I39" s="45">
        <f t="shared" si="22"/>
        <v>899.53361937199986</v>
      </c>
      <c r="J39" s="44">
        <f t="shared" si="4"/>
        <v>134.93004290579998</v>
      </c>
      <c r="K39" s="46">
        <f t="shared" si="23"/>
        <v>1034.4636622777998</v>
      </c>
      <c r="L39" s="47">
        <f t="shared" si="6"/>
        <v>1241.3563947333598</v>
      </c>
      <c r="M39" s="77">
        <f t="shared" si="7"/>
        <v>1486.74</v>
      </c>
      <c r="N39" s="48">
        <v>1487</v>
      </c>
      <c r="O39" s="49">
        <f t="shared" si="8"/>
        <v>6.5</v>
      </c>
      <c r="P39" s="93">
        <f t="shared" si="9"/>
        <v>6.5186246418338145E-2</v>
      </c>
    </row>
    <row r="40" spans="1:16" ht="63" x14ac:dyDescent="0.2">
      <c r="A40" s="20">
        <v>10000796</v>
      </c>
      <c r="B40" s="2" t="s">
        <v>24</v>
      </c>
      <c r="C40" s="36">
        <f>VLOOKUP(A40,'[3]Прейскурант 2019'!$A$12:$E$1358,5,0)</f>
        <v>2461</v>
      </c>
      <c r="D40" s="37">
        <f>VLOOKUP(A40,'[1]Прейскурант( новый)'!$A$9:$C$1217,3,0)</f>
        <v>13</v>
      </c>
      <c r="E40" s="37">
        <f t="shared" si="24"/>
        <v>944.97857999999997</v>
      </c>
      <c r="F40" s="44">
        <f>VLOOKUP(A40,'[2]себ-ть 2019 год'!$A$2:$Q$1337,6,0)</f>
        <v>370.72</v>
      </c>
      <c r="G40" s="44">
        <f t="shared" si="21"/>
        <v>1315.69858</v>
      </c>
      <c r="H40" s="44">
        <f t="shared" si="2"/>
        <v>447.33751720000004</v>
      </c>
      <c r="I40" s="45">
        <f t="shared" si="22"/>
        <v>1763.0360972000001</v>
      </c>
      <c r="J40" s="44">
        <f t="shared" si="4"/>
        <v>264.45541458000002</v>
      </c>
      <c r="K40" s="46">
        <f t="shared" si="23"/>
        <v>2027.4915117800001</v>
      </c>
      <c r="L40" s="47">
        <f t="shared" si="6"/>
        <v>2432.9898141359999</v>
      </c>
      <c r="M40" s="77">
        <f t="shared" si="7"/>
        <v>2620.9650000000001</v>
      </c>
      <c r="N40" s="48">
        <v>2621</v>
      </c>
      <c r="O40" s="49">
        <f t="shared" si="8"/>
        <v>6.5000000000000053</v>
      </c>
      <c r="P40" s="93">
        <f t="shared" si="9"/>
        <v>6.5014221861032118E-2</v>
      </c>
    </row>
    <row r="41" spans="1:16" ht="47.25" x14ac:dyDescent="0.2">
      <c r="A41" s="20">
        <v>10000810</v>
      </c>
      <c r="B41" s="2" t="s">
        <v>25</v>
      </c>
      <c r="C41" s="36">
        <f>VLOOKUP(A41,'[3]Прейскурант 2019'!$A$12:$E$1358,5,0)</f>
        <v>835</v>
      </c>
      <c r="D41" s="37">
        <f>VLOOKUP(A41,'[1]Прейскурант( новый)'!$A$9:$C$1217,3,0)</f>
        <v>4.09</v>
      </c>
      <c r="E41" s="37">
        <f t="shared" si="24"/>
        <v>297.30479939999998</v>
      </c>
      <c r="F41" s="44">
        <f>VLOOKUP(A41,'[2]себ-ть 2019 год'!$A$2:$Q$1337,6,0)</f>
        <v>262.55</v>
      </c>
      <c r="G41" s="44">
        <f t="shared" si="21"/>
        <v>559.85479940000005</v>
      </c>
      <c r="H41" s="44">
        <f t="shared" si="2"/>
        <v>190.35063179600002</v>
      </c>
      <c r="I41" s="45">
        <f t="shared" si="22"/>
        <v>750.20543119600006</v>
      </c>
      <c r="J41" s="44">
        <f t="shared" si="4"/>
        <v>112.53081467940001</v>
      </c>
      <c r="K41" s="46">
        <f t="shared" si="23"/>
        <v>862.73624587540007</v>
      </c>
      <c r="L41" s="47">
        <f t="shared" si="6"/>
        <v>1035.28349505048</v>
      </c>
      <c r="M41" s="77">
        <f t="shared" si="7"/>
        <v>889.27499999999998</v>
      </c>
      <c r="N41" s="48">
        <v>889</v>
      </c>
      <c r="O41" s="49">
        <f t="shared" si="8"/>
        <v>6.4999999999999973</v>
      </c>
      <c r="P41" s="93">
        <f t="shared" si="9"/>
        <v>6.4670658682634663E-2</v>
      </c>
    </row>
    <row r="42" spans="1:16" ht="31.5" x14ac:dyDescent="0.2">
      <c r="A42" s="3">
        <v>10000818</v>
      </c>
      <c r="B42" s="4" t="s">
        <v>1293</v>
      </c>
      <c r="C42" s="36">
        <f>VLOOKUP(A42,'[3]Прейскурант 2019'!$A$12:$E$1358,5,0)</f>
        <v>2210</v>
      </c>
      <c r="D42" s="37">
        <f>VLOOKUP(A42,'[1]Прейскурант( новый)'!$A$9:$C$1217,3,0)</f>
        <v>4.9000000000000004</v>
      </c>
      <c r="E42" s="37">
        <f t="shared" si="24"/>
        <v>356.184234</v>
      </c>
      <c r="F42" s="44">
        <f>VLOOKUP(A42,'[2]себ-ть 2019 год'!$A$2:$Q$1337,6,0)</f>
        <v>199.3</v>
      </c>
      <c r="G42" s="44">
        <f t="shared" si="21"/>
        <v>555.48423400000001</v>
      </c>
      <c r="H42" s="44">
        <f t="shared" si="2"/>
        <v>188.86463956000003</v>
      </c>
      <c r="I42" s="45">
        <f t="shared" si="22"/>
        <v>744.34887356000002</v>
      </c>
      <c r="J42" s="44">
        <f t="shared" si="4"/>
        <v>111.652331034</v>
      </c>
      <c r="K42" s="46">
        <f t="shared" si="23"/>
        <v>856.001204594</v>
      </c>
      <c r="L42" s="47">
        <f t="shared" si="6"/>
        <v>1027.2014455128001</v>
      </c>
      <c r="M42" s="77">
        <f t="shared" si="7"/>
        <v>2353.65</v>
      </c>
      <c r="N42" s="48">
        <v>2354</v>
      </c>
      <c r="O42" s="49">
        <f t="shared" si="8"/>
        <v>6.5000000000000044</v>
      </c>
      <c r="P42" s="93">
        <f t="shared" si="9"/>
        <v>6.5158371040723972E-2</v>
      </c>
    </row>
    <row r="43" spans="1:16" ht="47.25" x14ac:dyDescent="0.2">
      <c r="A43" s="20">
        <v>10000821</v>
      </c>
      <c r="B43" s="2" t="s">
        <v>26</v>
      </c>
      <c r="C43" s="36">
        <f>VLOOKUP(A43,'[3]Прейскурант 2019'!$A$12:$E$1358,5,0)</f>
        <v>910</v>
      </c>
      <c r="D43" s="37">
        <f>VLOOKUP(A43,'[1]Прейскурант( новый)'!$A$9:$C$1217,3,0)</f>
        <v>6.79</v>
      </c>
      <c r="E43" s="37">
        <f t="shared" si="24"/>
        <v>493.5695814</v>
      </c>
      <c r="F43" s="44">
        <f>VLOOKUP(A43,'[2]себ-ть 2019 год'!$A$2:$Q$1337,6,0)</f>
        <v>224.9</v>
      </c>
      <c r="G43" s="44">
        <f t="shared" si="21"/>
        <v>718.46958140000004</v>
      </c>
      <c r="H43" s="44">
        <f t="shared" si="2"/>
        <v>244.27965767600003</v>
      </c>
      <c r="I43" s="45">
        <f t="shared" si="22"/>
        <v>962.74923907600009</v>
      </c>
      <c r="J43" s="44">
        <f t="shared" si="4"/>
        <v>144.4123858614</v>
      </c>
      <c r="K43" s="46">
        <f t="shared" si="23"/>
        <v>1107.1616249374001</v>
      </c>
      <c r="L43" s="47">
        <f t="shared" si="6"/>
        <v>1328.5939499248802</v>
      </c>
      <c r="M43" s="77">
        <f t="shared" si="7"/>
        <v>969.15</v>
      </c>
      <c r="N43" s="48">
        <v>969</v>
      </c>
      <c r="O43" s="49">
        <f t="shared" si="8"/>
        <v>6.4999999999999973</v>
      </c>
      <c r="P43" s="93">
        <f t="shared" si="9"/>
        <v>6.4835164835164827E-2</v>
      </c>
    </row>
    <row r="44" spans="1:16" ht="47.25" x14ac:dyDescent="0.2">
      <c r="A44" s="20">
        <v>10000827</v>
      </c>
      <c r="B44" s="2" t="s">
        <v>27</v>
      </c>
      <c r="C44" s="36">
        <f>VLOOKUP(A44,'[3]Прейскурант 2019'!$A$12:$E$1358,5,0)</f>
        <v>2276</v>
      </c>
      <c r="D44" s="37">
        <f>VLOOKUP(A44,'[1]Прейскурант( новый)'!$A$9:$C$1217,3,0)</f>
        <v>5</v>
      </c>
      <c r="E44" s="37">
        <f t="shared" si="24"/>
        <v>363.45329999999996</v>
      </c>
      <c r="F44" s="44">
        <f>VLOOKUP(A44,'[2]себ-ть 2019 год'!$A$2:$Q$1337,6,0)</f>
        <v>199</v>
      </c>
      <c r="G44" s="44">
        <f t="shared" si="21"/>
        <v>562.4532999999999</v>
      </c>
      <c r="H44" s="44">
        <f t="shared" si="2"/>
        <v>191.23412199999999</v>
      </c>
      <c r="I44" s="45">
        <f t="shared" si="22"/>
        <v>753.68742199999986</v>
      </c>
      <c r="J44" s="44">
        <f t="shared" si="4"/>
        <v>113.05311329999998</v>
      </c>
      <c r="K44" s="46">
        <f t="shared" si="23"/>
        <v>866.74053529999981</v>
      </c>
      <c r="L44" s="47">
        <f t="shared" si="6"/>
        <v>1040.0886423599998</v>
      </c>
      <c r="M44" s="77">
        <f t="shared" si="7"/>
        <v>2423.94</v>
      </c>
      <c r="N44" s="48">
        <v>2424</v>
      </c>
      <c r="O44" s="49">
        <f t="shared" si="8"/>
        <v>6.5000000000000027</v>
      </c>
      <c r="P44" s="93">
        <f t="shared" si="9"/>
        <v>6.5026362038664409E-2</v>
      </c>
    </row>
    <row r="45" spans="1:16" ht="63" x14ac:dyDescent="0.2">
      <c r="A45" s="20">
        <v>10000828</v>
      </c>
      <c r="B45" s="2" t="s">
        <v>28</v>
      </c>
      <c r="C45" s="36">
        <f>VLOOKUP(A45,'[3]Прейскурант 2019'!$A$12:$E$1358,5,0)</f>
        <v>4520</v>
      </c>
      <c r="D45" s="37">
        <f>VLOOKUP(A45,'[1]Прейскурант( новый)'!$A$9:$C$1217,3,0)</f>
        <v>10</v>
      </c>
      <c r="E45" s="37">
        <f t="shared" si="24"/>
        <v>726.90659999999991</v>
      </c>
      <c r="F45" s="44">
        <f>VLOOKUP(A45,'[2]себ-ть 2019 год'!$A$2:$Q$1337,6,0)</f>
        <v>1317.02</v>
      </c>
      <c r="G45" s="44">
        <f t="shared" si="21"/>
        <v>2043.9265999999998</v>
      </c>
      <c r="H45" s="44">
        <f t="shared" si="2"/>
        <v>694.93504399999995</v>
      </c>
      <c r="I45" s="45">
        <f t="shared" si="22"/>
        <v>2738.8616439999996</v>
      </c>
      <c r="J45" s="44">
        <f t="shared" si="4"/>
        <v>410.82924659999992</v>
      </c>
      <c r="K45" s="46">
        <f t="shared" si="23"/>
        <v>3149.6908905999994</v>
      </c>
      <c r="L45" s="47">
        <f t="shared" si="6"/>
        <v>3779.6290687199994</v>
      </c>
      <c r="M45" s="77">
        <f t="shared" si="7"/>
        <v>4813.8</v>
      </c>
      <c r="N45" s="48">
        <v>4814</v>
      </c>
      <c r="O45" s="49">
        <f t="shared" si="8"/>
        <v>6.5000000000000044</v>
      </c>
      <c r="P45" s="93">
        <f t="shared" si="9"/>
        <v>6.5044247787610532E-2</v>
      </c>
    </row>
    <row r="46" spans="1:16" ht="15" customHeight="1" x14ac:dyDescent="0.2">
      <c r="A46" s="279" t="s">
        <v>29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1"/>
    </row>
    <row r="47" spans="1:16" ht="31.5" x14ac:dyDescent="0.2">
      <c r="A47" s="20">
        <v>10000177</v>
      </c>
      <c r="B47" s="2" t="s">
        <v>30</v>
      </c>
      <c r="C47" s="36">
        <f>VLOOKUP(A47,'[3]Прейскурант 2019'!$A$12:$E$1358,5,0)</f>
        <v>225</v>
      </c>
      <c r="D47" s="37">
        <f>VLOOKUP(A47,'[1]Прейскурант( новый)'!$A$9:$C$1217,3,0)</f>
        <v>1.88</v>
      </c>
      <c r="E47" s="37">
        <f>55.83*D47*1.302</f>
        <v>136.65844079999999</v>
      </c>
      <c r="F47" s="44">
        <f>VLOOKUP(A47,'[2]себ-ть 2019 год'!$A$2:$Q$1337,6,0)</f>
        <v>0</v>
      </c>
      <c r="G47" s="44">
        <f t="shared" si="21"/>
        <v>136.65844079999999</v>
      </c>
      <c r="H47" s="44">
        <f t="shared" si="2"/>
        <v>46.463869872000004</v>
      </c>
      <c r="I47" s="45">
        <f t="shared" si="22"/>
        <v>183.122310672</v>
      </c>
      <c r="J47" s="44">
        <f t="shared" si="4"/>
        <v>27.4683466008</v>
      </c>
      <c r="K47" s="46">
        <f t="shared" si="23"/>
        <v>210.5906572728</v>
      </c>
      <c r="L47" s="47">
        <f t="shared" si="6"/>
        <v>252.70878872736</v>
      </c>
      <c r="M47" s="77">
        <f t="shared" si="7"/>
        <v>239.625</v>
      </c>
      <c r="N47" s="48">
        <v>240</v>
      </c>
      <c r="O47" s="49">
        <f t="shared" si="8"/>
        <v>6.5</v>
      </c>
      <c r="P47" s="93">
        <f t="shared" si="9"/>
        <v>6.6666666666666652E-2</v>
      </c>
    </row>
    <row r="48" spans="1:16" ht="15" customHeight="1" x14ac:dyDescent="0.2">
      <c r="A48" s="226" t="s">
        <v>31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8"/>
    </row>
    <row r="49" spans="1:16" ht="15" customHeight="1" x14ac:dyDescent="0.2">
      <c r="A49" s="279" t="s">
        <v>32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1"/>
    </row>
    <row r="50" spans="1:16" ht="31.5" x14ac:dyDescent="0.2">
      <c r="A50" s="50">
        <v>20000762</v>
      </c>
      <c r="B50" s="2" t="s">
        <v>33</v>
      </c>
      <c r="C50" s="36">
        <f>VLOOKUP(A50,'[3]Прейскурант 2019'!$A$12:$E$1358,5,0)</f>
        <v>360</v>
      </c>
      <c r="D50" s="37">
        <f>VLOOKUP(A50,'[1]Прейскурант( новый)'!$A$9:$C$1217,3,0)</f>
        <v>2.06</v>
      </c>
      <c r="E50" s="37">
        <f t="shared" ref="E50:E94" si="25">52.81*D50*1.302</f>
        <v>141.64275720000001</v>
      </c>
      <c r="F50" s="44">
        <f>VLOOKUP(A50,'[2]себ-ть 2019 год'!$A$2:$Q$1337,6,0)</f>
        <v>0</v>
      </c>
      <c r="G50" s="44">
        <f t="shared" ref="G50:G111" si="26">E50+F50</f>
        <v>141.64275720000001</v>
      </c>
      <c r="H50" s="44">
        <f t="shared" si="2"/>
        <v>48.158537448000004</v>
      </c>
      <c r="I50" s="45">
        <f t="shared" ref="I50:I111" si="27">G50+H50</f>
        <v>189.80129464800001</v>
      </c>
      <c r="J50" s="44">
        <f t="shared" si="4"/>
        <v>28.470194197200001</v>
      </c>
      <c r="K50" s="46">
        <f t="shared" ref="K50:K111" si="28">I50+J50</f>
        <v>218.2714888452</v>
      </c>
      <c r="L50" s="47">
        <f t="shared" si="6"/>
        <v>261.92578661424</v>
      </c>
      <c r="M50" s="77">
        <f t="shared" ref="M50:M62" si="29">C50*6.5%+C50</f>
        <v>383.4</v>
      </c>
      <c r="N50" s="48">
        <v>383</v>
      </c>
      <c r="O50" s="49">
        <f t="shared" si="8"/>
        <v>6.4999999999999929</v>
      </c>
      <c r="P50" s="93">
        <f t="shared" si="9"/>
        <v>6.3888888888888884E-2</v>
      </c>
    </row>
    <row r="51" spans="1:16" ht="47.25" x14ac:dyDescent="0.2">
      <c r="A51" s="50">
        <v>20000766</v>
      </c>
      <c r="B51" s="2" t="s">
        <v>34</v>
      </c>
      <c r="C51" s="36">
        <f>VLOOKUP(A51,'[3]Прейскурант 2019'!$A$12:$E$1358,5,0)</f>
        <v>551</v>
      </c>
      <c r="D51" s="37">
        <f>VLOOKUP(A51,'[1]Прейскурант( новый)'!$A$9:$C$1217,3,0)</f>
        <v>1.67</v>
      </c>
      <c r="E51" s="37">
        <f t="shared" si="25"/>
        <v>114.82689540000001</v>
      </c>
      <c r="F51" s="44">
        <f>VLOOKUP(A51,'[2]себ-ть 2019 год'!$A$2:$Q$1337,6,0)</f>
        <v>39.739200000000004</v>
      </c>
      <c r="G51" s="44">
        <f t="shared" si="26"/>
        <v>154.56609540000002</v>
      </c>
      <c r="H51" s="44">
        <f t="shared" si="2"/>
        <v>52.552472436000009</v>
      </c>
      <c r="I51" s="45">
        <f t="shared" si="27"/>
        <v>207.11856783600004</v>
      </c>
      <c r="J51" s="44">
        <f t="shared" si="4"/>
        <v>31.067785175400005</v>
      </c>
      <c r="K51" s="46">
        <f t="shared" si="28"/>
        <v>238.18635301140006</v>
      </c>
      <c r="L51" s="47">
        <f t="shared" si="6"/>
        <v>285.82362361368007</v>
      </c>
      <c r="M51" s="77">
        <f t="shared" si="29"/>
        <v>586.81500000000005</v>
      </c>
      <c r="N51" s="48">
        <v>587</v>
      </c>
      <c r="O51" s="49">
        <f t="shared" si="8"/>
        <v>6.5000000000000098</v>
      </c>
      <c r="P51" s="93">
        <f t="shared" si="9"/>
        <v>6.5335753176043454E-2</v>
      </c>
    </row>
    <row r="52" spans="1:16" ht="47.25" x14ac:dyDescent="0.2">
      <c r="A52" s="50">
        <v>20000768</v>
      </c>
      <c r="B52" s="2" t="s">
        <v>35</v>
      </c>
      <c r="C52" s="36">
        <f>VLOOKUP(A52,'[3]Прейскурант 2019'!$A$12:$E$1358,5,0)</f>
        <v>433</v>
      </c>
      <c r="D52" s="37">
        <f>VLOOKUP(A52,'[1]Прейскурант( новый)'!$A$9:$C$1217,3,0)</f>
        <v>1.67</v>
      </c>
      <c r="E52" s="37">
        <f t="shared" si="25"/>
        <v>114.82689540000001</v>
      </c>
      <c r="F52" s="44">
        <f>VLOOKUP(A52,'[2]себ-ть 2019 год'!$A$2:$Q$1337,6,0)</f>
        <v>39.739200000000004</v>
      </c>
      <c r="G52" s="44">
        <f t="shared" si="26"/>
        <v>154.56609540000002</v>
      </c>
      <c r="H52" s="44">
        <f t="shared" si="2"/>
        <v>52.552472436000009</v>
      </c>
      <c r="I52" s="45">
        <f t="shared" si="27"/>
        <v>207.11856783600004</v>
      </c>
      <c r="J52" s="44">
        <f t="shared" si="4"/>
        <v>31.067785175400005</v>
      </c>
      <c r="K52" s="46">
        <f t="shared" si="28"/>
        <v>238.18635301140006</v>
      </c>
      <c r="L52" s="47">
        <f t="shared" si="6"/>
        <v>285.82362361368007</v>
      </c>
      <c r="M52" s="77">
        <f t="shared" si="29"/>
        <v>461.14499999999998</v>
      </c>
      <c r="N52" s="48">
        <v>461</v>
      </c>
      <c r="O52" s="49">
        <f t="shared" si="8"/>
        <v>6.4999999999999964</v>
      </c>
      <c r="P52" s="93">
        <f t="shared" si="9"/>
        <v>6.4665127020785196E-2</v>
      </c>
    </row>
    <row r="53" spans="1:16" ht="47.25" x14ac:dyDescent="0.2">
      <c r="A53" s="50">
        <v>20000784</v>
      </c>
      <c r="B53" s="2" t="s">
        <v>36</v>
      </c>
      <c r="C53" s="36">
        <f>VLOOKUP(A53,'[3]Прейскурант 2019'!$A$12:$E$1358,5,0)</f>
        <v>2691</v>
      </c>
      <c r="D53" s="37">
        <f>VLOOKUP(A53,'[1]Прейскурант( новый)'!$A$9:$C$1217,3,0)</f>
        <v>4.9800000000000004</v>
      </c>
      <c r="E53" s="37">
        <f t="shared" si="25"/>
        <v>342.41792760000004</v>
      </c>
      <c r="F53" s="44">
        <f>VLOOKUP(A53,'[2]себ-ть 2019 год'!$A$2:$Q$1337,6,0)</f>
        <v>162.9246</v>
      </c>
      <c r="G53" s="44">
        <f t="shared" si="26"/>
        <v>505.34252760000004</v>
      </c>
      <c r="H53" s="44">
        <f t="shared" si="2"/>
        <v>171.81645938400001</v>
      </c>
      <c r="I53" s="45">
        <f t="shared" si="27"/>
        <v>677.15898698400008</v>
      </c>
      <c r="J53" s="44">
        <f t="shared" si="4"/>
        <v>101.57384804760001</v>
      </c>
      <c r="K53" s="46">
        <f t="shared" si="28"/>
        <v>778.73283503160008</v>
      </c>
      <c r="L53" s="47">
        <f t="shared" si="6"/>
        <v>934.47940203792007</v>
      </c>
      <c r="M53" s="77">
        <f t="shared" si="29"/>
        <v>2865.915</v>
      </c>
      <c r="N53" s="48">
        <v>2866</v>
      </c>
      <c r="O53" s="49">
        <f t="shared" si="8"/>
        <v>6.4999999999999991</v>
      </c>
      <c r="P53" s="93">
        <f t="shared" si="9"/>
        <v>6.5031586770717187E-2</v>
      </c>
    </row>
    <row r="54" spans="1:16" ht="31.5" x14ac:dyDescent="0.2">
      <c r="A54" s="50">
        <v>20000788</v>
      </c>
      <c r="B54" s="2" t="s">
        <v>37</v>
      </c>
      <c r="C54" s="36">
        <f>VLOOKUP(A54,'[3]Прейскурант 2019'!$A$12:$E$1358,5,0)</f>
        <v>1086</v>
      </c>
      <c r="D54" s="37">
        <f>VLOOKUP(A54,'[1]Прейскурант( новый)'!$A$9:$C$1217,3,0)</f>
        <v>4.33</v>
      </c>
      <c r="E54" s="37">
        <f t="shared" si="25"/>
        <v>297.72482460000003</v>
      </c>
      <c r="F54" s="44">
        <f>VLOOKUP(A54,'[2]себ-ть 2019 год'!$A$2:$Q$1337,6,0)</f>
        <v>141.46379999999999</v>
      </c>
      <c r="G54" s="44">
        <f t="shared" si="26"/>
        <v>439.18862460000003</v>
      </c>
      <c r="H54" s="44">
        <f t="shared" si="2"/>
        <v>149.32413236400001</v>
      </c>
      <c r="I54" s="45">
        <f t="shared" si="27"/>
        <v>588.512756964</v>
      </c>
      <c r="J54" s="44">
        <f t="shared" si="4"/>
        <v>88.276913544599992</v>
      </c>
      <c r="K54" s="46">
        <f t="shared" si="28"/>
        <v>676.78967050860001</v>
      </c>
      <c r="L54" s="47">
        <f t="shared" si="6"/>
        <v>812.14760461032006</v>
      </c>
      <c r="M54" s="77">
        <f t="shared" si="29"/>
        <v>1156.5899999999999</v>
      </c>
      <c r="N54" s="48">
        <v>1157</v>
      </c>
      <c r="O54" s="49">
        <f t="shared" si="8"/>
        <v>6.499999999999992</v>
      </c>
      <c r="P54" s="93">
        <f t="shared" si="9"/>
        <v>6.5377532228360957E-2</v>
      </c>
    </row>
    <row r="55" spans="1:16" ht="31.5" x14ac:dyDescent="0.2">
      <c r="A55" s="50">
        <v>20000789</v>
      </c>
      <c r="B55" s="2" t="s">
        <v>38</v>
      </c>
      <c r="C55" s="36">
        <f>VLOOKUP(A55,'[3]Прейскурант 2019'!$A$12:$E$1358,5,0)</f>
        <v>1054</v>
      </c>
      <c r="D55" s="37">
        <f>VLOOKUP(A55,'[1]Прейскурант( новый)'!$A$9:$C$1217,3,0)</f>
        <v>1.0900000000000001</v>
      </c>
      <c r="E55" s="37">
        <f t="shared" si="25"/>
        <v>74.946895800000007</v>
      </c>
      <c r="F55" s="44">
        <f>VLOOKUP(A55,'[2]себ-ть 2019 год'!$A$2:$Q$1337,6,0)</f>
        <v>419.40360000000004</v>
      </c>
      <c r="G55" s="44">
        <f t="shared" si="26"/>
        <v>494.35049580000003</v>
      </c>
      <c r="H55" s="44">
        <f t="shared" si="2"/>
        <v>168.07916857200001</v>
      </c>
      <c r="I55" s="45">
        <f t="shared" si="27"/>
        <v>662.42966437200005</v>
      </c>
      <c r="J55" s="44">
        <f t="shared" si="4"/>
        <v>99.364449655800001</v>
      </c>
      <c r="K55" s="46">
        <f t="shared" si="28"/>
        <v>761.79411402780011</v>
      </c>
      <c r="L55" s="47">
        <f t="shared" si="6"/>
        <v>914.15293683336017</v>
      </c>
      <c r="M55" s="77">
        <f t="shared" si="29"/>
        <v>1122.51</v>
      </c>
      <c r="N55" s="48">
        <v>1123</v>
      </c>
      <c r="O55" s="49">
        <f t="shared" si="8"/>
        <v>6.4999999999999991</v>
      </c>
      <c r="P55" s="93">
        <f t="shared" si="9"/>
        <v>6.5464895635673592E-2</v>
      </c>
    </row>
    <row r="56" spans="1:16" ht="47.25" x14ac:dyDescent="0.2">
      <c r="A56" s="50">
        <v>20000790</v>
      </c>
      <c r="B56" s="2" t="s">
        <v>39</v>
      </c>
      <c r="C56" s="36">
        <f>VLOOKUP(A56,'[3]Прейскурант 2019'!$A$12:$E$1358,5,0)</f>
        <v>1257</v>
      </c>
      <c r="D56" s="37">
        <f>VLOOKUP(A56,'[1]Прейскурант( новый)'!$A$9:$C$1217,3,0)</f>
        <v>2</v>
      </c>
      <c r="E56" s="37">
        <f t="shared" si="25"/>
        <v>137.51724000000002</v>
      </c>
      <c r="F56" s="44">
        <f>VLOOKUP(A56,'[2]себ-ть 2019 год'!$A$2:$Q$1337,6,0)</f>
        <v>469.74059999999997</v>
      </c>
      <c r="G56" s="44">
        <f t="shared" si="26"/>
        <v>607.25783999999999</v>
      </c>
      <c r="H56" s="44">
        <f t="shared" si="2"/>
        <v>206.4676656</v>
      </c>
      <c r="I56" s="45">
        <f t="shared" si="27"/>
        <v>813.72550560000002</v>
      </c>
      <c r="J56" s="44">
        <f t="shared" si="4"/>
        <v>122.05882584</v>
      </c>
      <c r="K56" s="46">
        <f t="shared" si="28"/>
        <v>935.78433143999996</v>
      </c>
      <c r="L56" s="47">
        <f t="shared" si="6"/>
        <v>1122.9411977279999</v>
      </c>
      <c r="M56" s="77">
        <f t="shared" si="29"/>
        <v>1338.7049999999999</v>
      </c>
      <c r="N56" s="48">
        <v>1339</v>
      </c>
      <c r="O56" s="49">
        <f t="shared" si="8"/>
        <v>6.4999999999999947</v>
      </c>
      <c r="P56" s="93">
        <f t="shared" si="9"/>
        <v>6.5234685759745448E-2</v>
      </c>
    </row>
    <row r="57" spans="1:16" ht="31.5" x14ac:dyDescent="0.2">
      <c r="A57" s="50">
        <v>20001098</v>
      </c>
      <c r="B57" s="2" t="s">
        <v>40</v>
      </c>
      <c r="C57" s="36">
        <f>VLOOKUP(A57,'[3]Прейскурант 2019'!$A$12:$E$1358,5,0)</f>
        <v>458</v>
      </c>
      <c r="D57" s="37">
        <f>VLOOKUP(A57,'[1]Прейскурант( новый)'!$A$9:$C$1217,3,0)</f>
        <v>1.67</v>
      </c>
      <c r="E57" s="37">
        <f t="shared" si="25"/>
        <v>114.82689540000001</v>
      </c>
      <c r="F57" s="44">
        <f>VLOOKUP(A57,'[2]себ-ть 2019 год'!$A$2:$Q$1337,6,0)</f>
        <v>37.903199999999998</v>
      </c>
      <c r="G57" s="44">
        <f t="shared" si="26"/>
        <v>152.73009540000001</v>
      </c>
      <c r="H57" s="44">
        <f t="shared" si="2"/>
        <v>51.928232436000009</v>
      </c>
      <c r="I57" s="45">
        <f t="shared" si="27"/>
        <v>204.65832783600001</v>
      </c>
      <c r="J57" s="44">
        <f t="shared" si="4"/>
        <v>30.6987491754</v>
      </c>
      <c r="K57" s="46">
        <f t="shared" si="28"/>
        <v>235.35707701140001</v>
      </c>
      <c r="L57" s="47">
        <f t="shared" si="6"/>
        <v>282.42849241368003</v>
      </c>
      <c r="M57" s="77">
        <f t="shared" si="29"/>
        <v>487.77</v>
      </c>
      <c r="N57" s="48">
        <v>488</v>
      </c>
      <c r="O57" s="49">
        <f t="shared" si="8"/>
        <v>6.4999999999999964</v>
      </c>
      <c r="P57" s="93">
        <f t="shared" si="9"/>
        <v>6.5502183406113579E-2</v>
      </c>
    </row>
    <row r="58" spans="1:16" ht="31.5" x14ac:dyDescent="0.2">
      <c r="A58" s="50">
        <v>20000763</v>
      </c>
      <c r="B58" s="2" t="s">
        <v>41</v>
      </c>
      <c r="C58" s="36">
        <f>VLOOKUP(A58,'[3]Прейскурант 2019'!$A$12:$E$1358,5,0)</f>
        <v>1778</v>
      </c>
      <c r="D58" s="37">
        <f>VLOOKUP(A58,'[1]Прейскурант( новый)'!$A$9:$C$1217,3,0)</f>
        <v>3.67</v>
      </c>
      <c r="E58" s="37">
        <f t="shared" si="25"/>
        <v>252.34413540000003</v>
      </c>
      <c r="F58" s="44">
        <f>VLOOKUP(A58,'[2]себ-ть 2019 год'!$A$2:$Q$1337,6,0)</f>
        <v>331.39799999999997</v>
      </c>
      <c r="G58" s="44">
        <f t="shared" si="26"/>
        <v>583.74213540000005</v>
      </c>
      <c r="H58" s="44">
        <f t="shared" si="2"/>
        <v>198.47232603600003</v>
      </c>
      <c r="I58" s="45">
        <f t="shared" si="27"/>
        <v>782.21446143600008</v>
      </c>
      <c r="J58" s="44">
        <f t="shared" si="4"/>
        <v>117.3321692154</v>
      </c>
      <c r="K58" s="46">
        <f t="shared" si="28"/>
        <v>899.54663065140005</v>
      </c>
      <c r="L58" s="47">
        <f t="shared" si="6"/>
        <v>1079.45595678168</v>
      </c>
      <c r="M58" s="77">
        <f t="shared" si="29"/>
        <v>1893.57</v>
      </c>
      <c r="N58" s="48">
        <v>1894</v>
      </c>
      <c r="O58" s="49">
        <f t="shared" si="8"/>
        <v>6.4999999999999964</v>
      </c>
      <c r="P58" s="93">
        <f t="shared" si="9"/>
        <v>6.5241844769403867E-2</v>
      </c>
    </row>
    <row r="59" spans="1:16" ht="15.75" x14ac:dyDescent="0.2">
      <c r="A59" s="50">
        <v>20000764</v>
      </c>
      <c r="B59" s="2" t="s">
        <v>42</v>
      </c>
      <c r="C59" s="36">
        <f>VLOOKUP(A59,'[3]Прейскурант 2019'!$A$12:$E$1358,5,0)</f>
        <v>1867</v>
      </c>
      <c r="D59" s="37">
        <f>VLOOKUP(A59,'[1]Прейскурант( новый)'!$A$9:$C$1217,3,0)</f>
        <v>9.17</v>
      </c>
      <c r="E59" s="37">
        <f t="shared" si="25"/>
        <v>630.51654540000004</v>
      </c>
      <c r="F59" s="44">
        <f>VLOOKUP(A59,'[2]себ-ть 2019 год'!$A$2:$Q$1337,6,0)</f>
        <v>340.37399999999997</v>
      </c>
      <c r="G59" s="44">
        <f t="shared" si="26"/>
        <v>970.89054540000006</v>
      </c>
      <c r="H59" s="44">
        <f t="shared" si="2"/>
        <v>330.10278543600003</v>
      </c>
      <c r="I59" s="45">
        <f t="shared" si="27"/>
        <v>1300.993330836</v>
      </c>
      <c r="J59" s="44">
        <f t="shared" si="4"/>
        <v>195.14899962539999</v>
      </c>
      <c r="K59" s="46">
        <f t="shared" si="28"/>
        <v>1496.1423304614</v>
      </c>
      <c r="L59" s="47">
        <f t="shared" si="6"/>
        <v>1795.3707965536801</v>
      </c>
      <c r="M59" s="77">
        <f t="shared" si="29"/>
        <v>1988.355</v>
      </c>
      <c r="N59" s="48">
        <v>1988</v>
      </c>
      <c r="O59" s="49">
        <f t="shared" si="8"/>
        <v>6.5000000000000018</v>
      </c>
      <c r="P59" s="93">
        <f t="shared" si="9"/>
        <v>6.4809855382967241E-2</v>
      </c>
    </row>
    <row r="60" spans="1:16" ht="31.5" x14ac:dyDescent="0.2">
      <c r="A60" s="50">
        <v>20000783</v>
      </c>
      <c r="B60" s="2" t="s">
        <v>43</v>
      </c>
      <c r="C60" s="36">
        <f>VLOOKUP(A60,'[3]Прейскурант 2019'!$A$12:$E$1358,5,0)</f>
        <v>2402</v>
      </c>
      <c r="D60" s="37">
        <f>VLOOKUP(A60,'[1]Прейскурант( новый)'!$A$9:$C$1217,3,0)</f>
        <v>3</v>
      </c>
      <c r="E60" s="37">
        <f t="shared" si="25"/>
        <v>206.27586000000002</v>
      </c>
      <c r="F60" s="44">
        <f>VLOOKUP(A60,'[2]себ-ть 2019 год'!$A$2:$Q$1337,6,0)</f>
        <v>579.92099999999994</v>
      </c>
      <c r="G60" s="44">
        <f t="shared" si="26"/>
        <v>786.19686000000002</v>
      </c>
      <c r="H60" s="44">
        <f t="shared" si="2"/>
        <v>267.30693240000005</v>
      </c>
      <c r="I60" s="45">
        <f t="shared" si="27"/>
        <v>1053.5037924000001</v>
      </c>
      <c r="J60" s="44">
        <f t="shared" si="4"/>
        <v>158.02556885999999</v>
      </c>
      <c r="K60" s="46">
        <f t="shared" si="28"/>
        <v>1211.5293612600001</v>
      </c>
      <c r="L60" s="47">
        <f t="shared" si="6"/>
        <v>1453.8352335120001</v>
      </c>
      <c r="M60" s="77">
        <f t="shared" si="29"/>
        <v>2558.13</v>
      </c>
      <c r="N60" s="48">
        <v>2558</v>
      </c>
      <c r="O60" s="49">
        <f t="shared" si="8"/>
        <v>6.5000000000000044</v>
      </c>
      <c r="P60" s="93">
        <f t="shared" si="9"/>
        <v>6.4945878434637727E-2</v>
      </c>
    </row>
    <row r="61" spans="1:16" ht="31.5" x14ac:dyDescent="0.2">
      <c r="A61" s="50">
        <v>20000801</v>
      </c>
      <c r="B61" s="2" t="s">
        <v>44</v>
      </c>
      <c r="C61" s="36">
        <f>VLOOKUP(A61,'[3]Прейскурант 2019'!$A$12:$E$1358,5,0)</f>
        <v>2691</v>
      </c>
      <c r="D61" s="37">
        <f>VLOOKUP(A61,'[1]Прейскурант( новый)'!$A$9:$C$1217,3,0)</f>
        <v>4</v>
      </c>
      <c r="E61" s="37">
        <f t="shared" si="25"/>
        <v>275.03448000000003</v>
      </c>
      <c r="F61" s="44">
        <f>VLOOKUP(A61,'[2]себ-ть 2019 год'!$A$2:$Q$1337,6,0)</f>
        <v>428.03280000000001</v>
      </c>
      <c r="G61" s="44">
        <f t="shared" si="26"/>
        <v>703.06727999999998</v>
      </c>
      <c r="H61" s="44">
        <f t="shared" si="2"/>
        <v>239.0428752</v>
      </c>
      <c r="I61" s="45">
        <f t="shared" si="27"/>
        <v>942.11015520000001</v>
      </c>
      <c r="J61" s="44">
        <f t="shared" si="4"/>
        <v>141.31652327999998</v>
      </c>
      <c r="K61" s="46">
        <f t="shared" si="28"/>
        <v>1083.42667848</v>
      </c>
      <c r="L61" s="47">
        <f t="shared" si="6"/>
        <v>1300.112014176</v>
      </c>
      <c r="M61" s="77">
        <f t="shared" si="29"/>
        <v>2865.915</v>
      </c>
      <c r="N61" s="48">
        <v>2866</v>
      </c>
      <c r="O61" s="49">
        <f t="shared" si="8"/>
        <v>6.4999999999999991</v>
      </c>
      <c r="P61" s="93">
        <f t="shared" si="9"/>
        <v>6.5031586770717187E-2</v>
      </c>
    </row>
    <row r="62" spans="1:16" ht="15.75" x14ac:dyDescent="0.2">
      <c r="A62" s="18">
        <v>20000956</v>
      </c>
      <c r="B62" s="2" t="s">
        <v>45</v>
      </c>
      <c r="C62" s="36">
        <f>VLOOKUP(A62,'[3]Прейскурант 2019'!$A$12:$E$1358,5,0)</f>
        <v>251</v>
      </c>
      <c r="D62" s="37">
        <f>VLOOKUP(A62,'[1]Прейскурант( новый)'!$A$9:$C$1217,3,0)</f>
        <v>0.21</v>
      </c>
      <c r="E62" s="37">
        <f t="shared" si="25"/>
        <v>14.4393102</v>
      </c>
      <c r="F62" s="44">
        <f>VLOOKUP(A62,'[2]себ-ть 2019 год'!$A$2:$Q$1337,6,0)</f>
        <v>59.160000000000004</v>
      </c>
      <c r="G62" s="44">
        <f t="shared" si="26"/>
        <v>73.599310200000005</v>
      </c>
      <c r="H62" s="44">
        <f t="shared" si="2"/>
        <v>25.023765468000004</v>
      </c>
      <c r="I62" s="45">
        <f t="shared" si="27"/>
        <v>98.623075668000013</v>
      </c>
      <c r="J62" s="44">
        <f t="shared" si="4"/>
        <v>14.793461350200001</v>
      </c>
      <c r="K62" s="46">
        <f t="shared" si="28"/>
        <v>113.41653701820002</v>
      </c>
      <c r="L62" s="47">
        <f t="shared" si="6"/>
        <v>136.09984442184003</v>
      </c>
      <c r="M62" s="77">
        <f t="shared" si="29"/>
        <v>267.315</v>
      </c>
      <c r="N62" s="48">
        <v>267</v>
      </c>
      <c r="O62" s="49">
        <f t="shared" si="8"/>
        <v>6.4999999999999991</v>
      </c>
      <c r="P62" s="93">
        <f t="shared" si="9"/>
        <v>6.3745019920318668E-2</v>
      </c>
    </row>
    <row r="63" spans="1:16" ht="15" customHeight="1" x14ac:dyDescent="0.2">
      <c r="A63" s="279" t="s">
        <v>16</v>
      </c>
      <c r="B63" s="280"/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1"/>
    </row>
    <row r="64" spans="1:16" ht="47.25" x14ac:dyDescent="0.2">
      <c r="A64" s="50">
        <v>20000765</v>
      </c>
      <c r="B64" s="2" t="s">
        <v>46</v>
      </c>
      <c r="C64" s="36">
        <f>VLOOKUP(A64,'[3]Прейскурант 2019'!$A$12:$E$1358,5,0)</f>
        <v>428</v>
      </c>
      <c r="D64" s="37">
        <f>VLOOKUP(A64,'[1]Прейскурант( новый)'!$A$9:$C$1217,3,0)</f>
        <v>0.79</v>
      </c>
      <c r="E64" s="37">
        <f t="shared" si="25"/>
        <v>54.319309800000006</v>
      </c>
      <c r="F64" s="44">
        <f>VLOOKUP(A64,'[2]себ-ть 2019 год'!$A$2:$Q$1337,6,0)</f>
        <v>92.279399999999995</v>
      </c>
      <c r="G64" s="44">
        <f t="shared" si="26"/>
        <v>146.59870979999999</v>
      </c>
      <c r="H64" s="44">
        <f t="shared" si="2"/>
        <v>49.843561332</v>
      </c>
      <c r="I64" s="45">
        <f t="shared" si="27"/>
        <v>196.442271132</v>
      </c>
      <c r="J64" s="44">
        <f t="shared" si="4"/>
        <v>29.466340669799997</v>
      </c>
      <c r="K64" s="46">
        <f t="shared" si="28"/>
        <v>225.90861180179999</v>
      </c>
      <c r="L64" s="47">
        <f t="shared" si="6"/>
        <v>271.09033416215999</v>
      </c>
      <c r="M64" s="77">
        <f t="shared" ref="M64:M76" si="30">C64*6.5%+C64</f>
        <v>455.82</v>
      </c>
      <c r="N64" s="48">
        <v>456</v>
      </c>
      <c r="O64" s="49">
        <f t="shared" si="8"/>
        <v>6.4999999999999991</v>
      </c>
      <c r="P64" s="93">
        <f t="shared" si="9"/>
        <v>6.5420560747663448E-2</v>
      </c>
    </row>
    <row r="65" spans="1:16" ht="31.5" x14ac:dyDescent="0.2">
      <c r="A65" s="50">
        <v>20000767</v>
      </c>
      <c r="B65" s="2" t="s">
        <v>47</v>
      </c>
      <c r="C65" s="36">
        <f>VLOOKUP(A65,'[3]Прейскурант 2019'!$A$12:$E$1358,5,0)</f>
        <v>428</v>
      </c>
      <c r="D65" s="37">
        <f>VLOOKUP(A65,'[1]Прейскурант( новый)'!$A$9:$C$1217,3,0)</f>
        <v>0.79</v>
      </c>
      <c r="E65" s="37">
        <f t="shared" si="25"/>
        <v>54.319309800000006</v>
      </c>
      <c r="F65" s="44">
        <f>VLOOKUP(A65,'[2]себ-ть 2019 год'!$A$2:$Q$1337,6,0)</f>
        <v>109.82340000000001</v>
      </c>
      <c r="G65" s="44">
        <f t="shared" si="26"/>
        <v>164.14270980000001</v>
      </c>
      <c r="H65" s="44">
        <f t="shared" si="2"/>
        <v>55.808521332000005</v>
      </c>
      <c r="I65" s="45">
        <f t="shared" si="27"/>
        <v>219.951231132</v>
      </c>
      <c r="J65" s="44">
        <f t="shared" si="4"/>
        <v>32.992684669799999</v>
      </c>
      <c r="K65" s="46">
        <f t="shared" si="28"/>
        <v>252.94391580180002</v>
      </c>
      <c r="L65" s="47">
        <f t="shared" si="6"/>
        <v>303.53269896216</v>
      </c>
      <c r="M65" s="77">
        <f t="shared" si="30"/>
        <v>455.82</v>
      </c>
      <c r="N65" s="48">
        <v>456</v>
      </c>
      <c r="O65" s="49">
        <f t="shared" si="8"/>
        <v>6.4999999999999991</v>
      </c>
      <c r="P65" s="93">
        <f t="shared" si="9"/>
        <v>6.5420560747663448E-2</v>
      </c>
    </row>
    <row r="66" spans="1:16" ht="31.5" x14ac:dyDescent="0.2">
      <c r="A66" s="50">
        <v>20000769</v>
      </c>
      <c r="B66" s="2" t="s">
        <v>48</v>
      </c>
      <c r="C66" s="36">
        <f>VLOOKUP(A66,'[3]Прейскурант 2019'!$A$12:$E$1358,5,0)</f>
        <v>572</v>
      </c>
      <c r="D66" s="37">
        <f>VLOOKUP(A66,'[1]Прейскурант( новый)'!$A$9:$C$1217,3,0)</f>
        <v>0.79</v>
      </c>
      <c r="E66" s="37">
        <f t="shared" si="25"/>
        <v>54.319309800000006</v>
      </c>
      <c r="F66" s="44">
        <f>VLOOKUP(A66,'[2]себ-ть 2019 год'!$A$2:$Q$1337,6,0)</f>
        <v>199.44060000000002</v>
      </c>
      <c r="G66" s="44">
        <f t="shared" si="26"/>
        <v>253.75990980000003</v>
      </c>
      <c r="H66" s="44">
        <f t="shared" si="2"/>
        <v>86.278369332000011</v>
      </c>
      <c r="I66" s="45">
        <f t="shared" si="27"/>
        <v>340.03827913200007</v>
      </c>
      <c r="J66" s="44">
        <f t="shared" si="4"/>
        <v>51.005741869800012</v>
      </c>
      <c r="K66" s="46">
        <f t="shared" si="28"/>
        <v>391.0440210018001</v>
      </c>
      <c r="L66" s="47">
        <f t="shared" si="6"/>
        <v>469.25282520216012</v>
      </c>
      <c r="M66" s="77">
        <f t="shared" si="30"/>
        <v>609.17999999999995</v>
      </c>
      <c r="N66" s="48">
        <v>609</v>
      </c>
      <c r="O66" s="49">
        <f t="shared" si="8"/>
        <v>6.499999999999992</v>
      </c>
      <c r="P66" s="93">
        <f t="shared" si="9"/>
        <v>6.4685314685314577E-2</v>
      </c>
    </row>
    <row r="67" spans="1:16" ht="31.5" x14ac:dyDescent="0.2">
      <c r="A67" s="50">
        <v>20000780</v>
      </c>
      <c r="B67" s="2" t="s">
        <v>49</v>
      </c>
      <c r="C67" s="36">
        <f>VLOOKUP(A67,'[3]Прейскурант 2019'!$A$12:$E$1358,5,0)</f>
        <v>278</v>
      </c>
      <c r="D67" s="37">
        <f>VLOOKUP(A67,'[1]Прейскурант( новый)'!$A$9:$C$1217,3,0)</f>
        <v>0.88</v>
      </c>
      <c r="E67" s="37">
        <f t="shared" si="25"/>
        <v>60.507585599999999</v>
      </c>
      <c r="F67" s="44">
        <f>VLOOKUP(A67,'[2]себ-ть 2019 год'!$A$2:$Q$1337,6,0)</f>
        <v>23.439600000000002</v>
      </c>
      <c r="G67" s="44">
        <f t="shared" si="26"/>
        <v>83.947185599999997</v>
      </c>
      <c r="H67" s="44">
        <f t="shared" si="2"/>
        <v>28.542043104000001</v>
      </c>
      <c r="I67" s="45">
        <f t="shared" si="27"/>
        <v>112.489228704</v>
      </c>
      <c r="J67" s="44">
        <f t="shared" si="4"/>
        <v>16.873384305599998</v>
      </c>
      <c r="K67" s="46">
        <f t="shared" si="28"/>
        <v>129.36261300960001</v>
      </c>
      <c r="L67" s="47">
        <f t="shared" si="6"/>
        <v>155.23513561152001</v>
      </c>
      <c r="M67" s="77">
        <f t="shared" si="30"/>
        <v>296.07</v>
      </c>
      <c r="N67" s="48">
        <v>296</v>
      </c>
      <c r="O67" s="49">
        <f t="shared" si="8"/>
        <v>6.4999999999999973</v>
      </c>
      <c r="P67" s="93">
        <f t="shared" si="9"/>
        <v>6.4748201438848962E-2</v>
      </c>
    </row>
    <row r="68" spans="1:16" ht="31.5" x14ac:dyDescent="0.2">
      <c r="A68" s="50">
        <v>20000781</v>
      </c>
      <c r="B68" s="2" t="s">
        <v>50</v>
      </c>
      <c r="C68" s="36">
        <f>VLOOKUP(A68,'[3]Прейскурант 2019'!$A$12:$E$1358,5,0)</f>
        <v>369</v>
      </c>
      <c r="D68" s="37">
        <f>VLOOKUP(A68,'[1]Прейскурант( новый)'!$A$9:$C$1217,3,0)</f>
        <v>0.88</v>
      </c>
      <c r="E68" s="37">
        <f t="shared" si="25"/>
        <v>60.507585599999999</v>
      </c>
      <c r="F68" s="44">
        <f>VLOOKUP(A68,'[2]себ-ть 2019 год'!$A$2:$Q$1337,6,0)</f>
        <v>97.2774</v>
      </c>
      <c r="G68" s="44">
        <f t="shared" si="26"/>
        <v>157.7849856</v>
      </c>
      <c r="H68" s="44">
        <f t="shared" si="2"/>
        <v>53.646895104000002</v>
      </c>
      <c r="I68" s="45">
        <f t="shared" si="27"/>
        <v>211.43188070400001</v>
      </c>
      <c r="J68" s="44">
        <f t="shared" si="4"/>
        <v>31.714782105600001</v>
      </c>
      <c r="K68" s="46">
        <f t="shared" si="28"/>
        <v>243.1466628096</v>
      </c>
      <c r="L68" s="47">
        <f t="shared" si="6"/>
        <v>291.77599537152003</v>
      </c>
      <c r="M68" s="77">
        <f t="shared" si="30"/>
        <v>392.98500000000001</v>
      </c>
      <c r="N68" s="48">
        <v>393</v>
      </c>
      <c r="O68" s="49">
        <f t="shared" si="8"/>
        <v>6.5000000000000044</v>
      </c>
      <c r="P68" s="93">
        <f t="shared" si="9"/>
        <v>6.5040650406503975E-2</v>
      </c>
    </row>
    <row r="69" spans="1:16" ht="31.5" x14ac:dyDescent="0.2">
      <c r="A69" s="50">
        <v>20000792</v>
      </c>
      <c r="B69" s="2" t="s">
        <v>51</v>
      </c>
      <c r="C69" s="36">
        <f>VLOOKUP(A69,'[3]Прейскурант 2019'!$A$12:$E$1358,5,0)</f>
        <v>460</v>
      </c>
      <c r="D69" s="37">
        <f>VLOOKUP(A69,'[1]Прейскурант( новый)'!$A$9:$C$1217,3,0)</f>
        <v>0.88</v>
      </c>
      <c r="E69" s="37">
        <f t="shared" si="25"/>
        <v>60.507585599999999</v>
      </c>
      <c r="F69" s="44">
        <f>VLOOKUP(A69,'[2]себ-ть 2019 год'!$A$2:$Q$1337,6,0)</f>
        <v>92.636399999999995</v>
      </c>
      <c r="G69" s="44">
        <f t="shared" si="26"/>
        <v>153.14398560000001</v>
      </c>
      <c r="H69" s="44">
        <f t="shared" si="2"/>
        <v>52.068955104000004</v>
      </c>
      <c r="I69" s="45">
        <f t="shared" si="27"/>
        <v>205.212940704</v>
      </c>
      <c r="J69" s="44">
        <f t="shared" si="4"/>
        <v>30.781941105599998</v>
      </c>
      <c r="K69" s="46">
        <f t="shared" si="28"/>
        <v>235.9948818096</v>
      </c>
      <c r="L69" s="47">
        <f t="shared" si="6"/>
        <v>283.19385817151999</v>
      </c>
      <c r="M69" s="77">
        <f t="shared" si="30"/>
        <v>489.9</v>
      </c>
      <c r="N69" s="48">
        <v>490</v>
      </c>
      <c r="O69" s="49">
        <f t="shared" si="8"/>
        <v>6.4999999999999947</v>
      </c>
      <c r="P69" s="93">
        <f t="shared" si="9"/>
        <v>6.5217391304347894E-2</v>
      </c>
    </row>
    <row r="70" spans="1:16" ht="31.5" x14ac:dyDescent="0.2">
      <c r="A70" s="50">
        <v>20000793</v>
      </c>
      <c r="B70" s="2" t="s">
        <v>52</v>
      </c>
      <c r="C70" s="36">
        <f>VLOOKUP(A70,'[3]Прейскурант 2019'!$A$12:$E$1358,5,0)</f>
        <v>514</v>
      </c>
      <c r="D70" s="37">
        <f>VLOOKUP(A70,'[1]Прейскурант( новый)'!$A$9:$C$1217,3,0)</f>
        <v>0.79</v>
      </c>
      <c r="E70" s="37">
        <f t="shared" si="25"/>
        <v>54.319309800000006</v>
      </c>
      <c r="F70" s="44">
        <f>VLOOKUP(A70,'[2]себ-ть 2019 год'!$A$2:$Q$1337,6,0)</f>
        <v>147.5532</v>
      </c>
      <c r="G70" s="44">
        <f t="shared" si="26"/>
        <v>201.87250980000002</v>
      </c>
      <c r="H70" s="44">
        <f t="shared" si="2"/>
        <v>68.636653332000009</v>
      </c>
      <c r="I70" s="45">
        <f t="shared" si="27"/>
        <v>270.50916313200003</v>
      </c>
      <c r="J70" s="44">
        <f t="shared" si="4"/>
        <v>40.576374469800001</v>
      </c>
      <c r="K70" s="46">
        <f t="shared" si="28"/>
        <v>311.08553760180001</v>
      </c>
      <c r="L70" s="47">
        <f t="shared" si="6"/>
        <v>373.30264512216002</v>
      </c>
      <c r="M70" s="77">
        <f t="shared" si="30"/>
        <v>547.41</v>
      </c>
      <c r="N70" s="48">
        <v>547</v>
      </c>
      <c r="O70" s="49">
        <f t="shared" si="8"/>
        <v>6.4999999999999929</v>
      </c>
      <c r="P70" s="93">
        <f t="shared" si="9"/>
        <v>6.4202334630350189E-2</v>
      </c>
    </row>
    <row r="71" spans="1:16" ht="31.5" x14ac:dyDescent="0.2">
      <c r="A71" s="50">
        <v>20000794</v>
      </c>
      <c r="B71" s="2" t="s">
        <v>53</v>
      </c>
      <c r="C71" s="36">
        <f>VLOOKUP(A71,'[3]Прейскурант 2019'!$A$12:$E$1358,5,0)</f>
        <v>626</v>
      </c>
      <c r="D71" s="37">
        <f>VLOOKUP(A71,'[1]Прейскурант( новый)'!$A$9:$C$1217,3,0)</f>
        <v>1.46</v>
      </c>
      <c r="E71" s="37">
        <f t="shared" si="25"/>
        <v>100.3875852</v>
      </c>
      <c r="F71" s="44">
        <f>VLOOKUP(A71,'[2]себ-ть 2019 год'!$A$2:$Q$1337,6,0)</f>
        <v>93.207599999999999</v>
      </c>
      <c r="G71" s="44">
        <f t="shared" si="26"/>
        <v>193.5951852</v>
      </c>
      <c r="H71" s="44">
        <f t="shared" si="2"/>
        <v>65.822362968000007</v>
      </c>
      <c r="I71" s="45">
        <f t="shared" si="27"/>
        <v>259.417548168</v>
      </c>
      <c r="J71" s="44">
        <f t="shared" si="4"/>
        <v>38.912632225199999</v>
      </c>
      <c r="K71" s="46">
        <f t="shared" si="28"/>
        <v>298.33018039320001</v>
      </c>
      <c r="L71" s="47">
        <f t="shared" si="6"/>
        <v>357.99621647184</v>
      </c>
      <c r="M71" s="77">
        <f t="shared" si="30"/>
        <v>666.69</v>
      </c>
      <c r="N71" s="48">
        <v>667</v>
      </c>
      <c r="O71" s="49">
        <f t="shared" si="8"/>
        <v>6.5000000000000089</v>
      </c>
      <c r="P71" s="93">
        <f t="shared" si="9"/>
        <v>6.5495207667731536E-2</v>
      </c>
    </row>
    <row r="72" spans="1:16" ht="47.25" x14ac:dyDescent="0.2">
      <c r="A72" s="50">
        <v>20001093</v>
      </c>
      <c r="B72" s="2" t="s">
        <v>54</v>
      </c>
      <c r="C72" s="36">
        <f>VLOOKUP(A72,'[3]Прейскурант 2019'!$A$12:$E$1358,5,0)</f>
        <v>458</v>
      </c>
      <c r="D72" s="37">
        <f>VLOOKUP(A72,'[1]Прейскурант( новый)'!$A$9:$C$1217,3,0)</f>
        <v>0.88</v>
      </c>
      <c r="E72" s="37">
        <f t="shared" si="25"/>
        <v>60.507585599999999</v>
      </c>
      <c r="F72" s="44">
        <f>VLOOKUP(A72,'[2]себ-ть 2019 год'!$A$2:$Q$1337,6,0)</f>
        <v>89.8416</v>
      </c>
      <c r="G72" s="44">
        <f t="shared" si="26"/>
        <v>150.3491856</v>
      </c>
      <c r="H72" s="44">
        <f t="shared" si="2"/>
        <v>51.118723104000004</v>
      </c>
      <c r="I72" s="45">
        <f t="shared" si="27"/>
        <v>201.467908704</v>
      </c>
      <c r="J72" s="44">
        <f t="shared" si="4"/>
        <v>30.220186305599999</v>
      </c>
      <c r="K72" s="46">
        <f t="shared" si="28"/>
        <v>231.6880950096</v>
      </c>
      <c r="L72" s="47">
        <f t="shared" si="6"/>
        <v>278.02571401151999</v>
      </c>
      <c r="M72" s="77">
        <f t="shared" si="30"/>
        <v>487.77</v>
      </c>
      <c r="N72" s="48">
        <v>488</v>
      </c>
      <c r="O72" s="49">
        <f t="shared" si="8"/>
        <v>6.4999999999999964</v>
      </c>
      <c r="P72" s="93">
        <f t="shared" ref="P72:P136" si="31">(N72/C72)-100%</f>
        <v>6.5502183406113579E-2</v>
      </c>
    </row>
    <row r="73" spans="1:16" ht="47.25" x14ac:dyDescent="0.2">
      <c r="A73" s="50">
        <v>20001094</v>
      </c>
      <c r="B73" s="2" t="s">
        <v>55</v>
      </c>
      <c r="C73" s="36">
        <f>VLOOKUP(A73,'[3]Прейскурант 2019'!$A$12:$E$1358,5,0)</f>
        <v>458</v>
      </c>
      <c r="D73" s="37">
        <f>VLOOKUP(A73,'[1]Прейскурант( новый)'!$A$9:$C$1217,3,0)</f>
        <v>0.88</v>
      </c>
      <c r="E73" s="37">
        <f t="shared" si="25"/>
        <v>60.507585599999999</v>
      </c>
      <c r="F73" s="44">
        <f>VLOOKUP(A73,'[2]себ-ть 2019 год'!$A$2:$Q$1337,6,0)</f>
        <v>89.8416</v>
      </c>
      <c r="G73" s="44">
        <f t="shared" si="26"/>
        <v>150.3491856</v>
      </c>
      <c r="H73" s="44">
        <f t="shared" ref="H73:H136" si="32">G73*$H$1</f>
        <v>51.118723104000004</v>
      </c>
      <c r="I73" s="45">
        <f t="shared" si="27"/>
        <v>201.467908704</v>
      </c>
      <c r="J73" s="44">
        <f t="shared" ref="J73:J136" si="33">I73*$J$1</f>
        <v>30.220186305599999</v>
      </c>
      <c r="K73" s="46">
        <f t="shared" si="28"/>
        <v>231.6880950096</v>
      </c>
      <c r="L73" s="47">
        <f t="shared" ref="L73:L136" si="34">K73*$L$1+K73</f>
        <v>278.02571401151999</v>
      </c>
      <c r="M73" s="77">
        <f t="shared" si="30"/>
        <v>487.77</v>
      </c>
      <c r="N73" s="48">
        <v>488</v>
      </c>
      <c r="O73" s="49">
        <f t="shared" ref="O73:O136" si="35">(M73-C73)/C73*100</f>
        <v>6.4999999999999964</v>
      </c>
      <c r="P73" s="93">
        <f t="shared" si="31"/>
        <v>6.5502183406113579E-2</v>
      </c>
    </row>
    <row r="74" spans="1:16" ht="47.25" x14ac:dyDescent="0.2">
      <c r="A74" s="50">
        <v>20001095</v>
      </c>
      <c r="B74" s="2" t="s">
        <v>56</v>
      </c>
      <c r="C74" s="36">
        <f>VLOOKUP(A74,'[3]Прейскурант 2019'!$A$12:$E$1358,5,0)</f>
        <v>458</v>
      </c>
      <c r="D74" s="37">
        <f>VLOOKUP(A74,'[1]Прейскурант( новый)'!$A$9:$C$1217,3,0)</f>
        <v>0.88</v>
      </c>
      <c r="E74" s="37">
        <f t="shared" si="25"/>
        <v>60.507585599999999</v>
      </c>
      <c r="F74" s="44">
        <f>VLOOKUP(A74,'[2]себ-ть 2019 год'!$A$2:$Q$1337,6,0)</f>
        <v>89.8416</v>
      </c>
      <c r="G74" s="44">
        <f t="shared" si="26"/>
        <v>150.3491856</v>
      </c>
      <c r="H74" s="44">
        <f t="shared" si="32"/>
        <v>51.118723104000004</v>
      </c>
      <c r="I74" s="45">
        <f t="shared" si="27"/>
        <v>201.467908704</v>
      </c>
      <c r="J74" s="44">
        <f t="shared" si="33"/>
        <v>30.220186305599999</v>
      </c>
      <c r="K74" s="46">
        <f t="shared" si="28"/>
        <v>231.6880950096</v>
      </c>
      <c r="L74" s="47">
        <f t="shared" si="34"/>
        <v>278.02571401151999</v>
      </c>
      <c r="M74" s="77">
        <f t="shared" si="30"/>
        <v>487.77</v>
      </c>
      <c r="N74" s="48">
        <v>488</v>
      </c>
      <c r="O74" s="49">
        <f t="shared" si="35"/>
        <v>6.4999999999999964</v>
      </c>
      <c r="P74" s="93">
        <f t="shared" si="31"/>
        <v>6.5502183406113579E-2</v>
      </c>
    </row>
    <row r="75" spans="1:16" ht="47.25" x14ac:dyDescent="0.2">
      <c r="A75" s="50">
        <v>20001096</v>
      </c>
      <c r="B75" s="2" t="s">
        <v>57</v>
      </c>
      <c r="C75" s="36">
        <f>VLOOKUP(A75,'[3]Прейскурант 2019'!$A$12:$E$1358,5,0)</f>
        <v>458</v>
      </c>
      <c r="D75" s="37">
        <f>VLOOKUP(A75,'[1]Прейскурант( новый)'!$A$9:$C$1217,3,0)</f>
        <v>0.88</v>
      </c>
      <c r="E75" s="37">
        <f t="shared" si="25"/>
        <v>60.507585599999999</v>
      </c>
      <c r="F75" s="44">
        <f>VLOOKUP(A75,'[2]себ-ть 2019 год'!$A$2:$Q$1337,6,0)</f>
        <v>89.8416</v>
      </c>
      <c r="G75" s="44">
        <f t="shared" si="26"/>
        <v>150.3491856</v>
      </c>
      <c r="H75" s="44">
        <f t="shared" si="32"/>
        <v>51.118723104000004</v>
      </c>
      <c r="I75" s="45">
        <f t="shared" si="27"/>
        <v>201.467908704</v>
      </c>
      <c r="J75" s="44">
        <f t="shared" si="33"/>
        <v>30.220186305599999</v>
      </c>
      <c r="K75" s="46">
        <f t="shared" si="28"/>
        <v>231.6880950096</v>
      </c>
      <c r="L75" s="47">
        <f t="shared" si="34"/>
        <v>278.02571401151999</v>
      </c>
      <c r="M75" s="77">
        <f t="shared" si="30"/>
        <v>487.77</v>
      </c>
      <c r="N75" s="48">
        <v>488</v>
      </c>
      <c r="O75" s="49">
        <f t="shared" si="35"/>
        <v>6.4999999999999964</v>
      </c>
      <c r="P75" s="93">
        <f t="shared" si="31"/>
        <v>6.5502183406113579E-2</v>
      </c>
    </row>
    <row r="76" spans="1:16" ht="47.25" x14ac:dyDescent="0.2">
      <c r="A76" s="50">
        <v>20001097</v>
      </c>
      <c r="B76" s="2" t="s">
        <v>58</v>
      </c>
      <c r="C76" s="36">
        <f>VLOOKUP(A76,'[3]Прейскурант 2019'!$A$12:$E$1358,5,0)</f>
        <v>458</v>
      </c>
      <c r="D76" s="37">
        <f>VLOOKUP(A76,'[1]Прейскурант( новый)'!$A$9:$C$1217,3,0)</f>
        <v>0.88</v>
      </c>
      <c r="E76" s="37">
        <f t="shared" si="25"/>
        <v>60.507585599999999</v>
      </c>
      <c r="F76" s="44">
        <f>VLOOKUP(A76,'[2]себ-ть 2019 год'!$A$2:$Q$1337,6,0)</f>
        <v>89.8416</v>
      </c>
      <c r="G76" s="44">
        <f t="shared" si="26"/>
        <v>150.3491856</v>
      </c>
      <c r="H76" s="44">
        <f t="shared" si="32"/>
        <v>51.118723104000004</v>
      </c>
      <c r="I76" s="45">
        <f t="shared" si="27"/>
        <v>201.467908704</v>
      </c>
      <c r="J76" s="44">
        <f t="shared" si="33"/>
        <v>30.220186305599999</v>
      </c>
      <c r="K76" s="46">
        <f t="shared" si="28"/>
        <v>231.6880950096</v>
      </c>
      <c r="L76" s="47">
        <f t="shared" si="34"/>
        <v>278.02571401151999</v>
      </c>
      <c r="M76" s="77">
        <f t="shared" si="30"/>
        <v>487.77</v>
      </c>
      <c r="N76" s="48">
        <v>488</v>
      </c>
      <c r="O76" s="49">
        <f t="shared" si="35"/>
        <v>6.4999999999999964</v>
      </c>
      <c r="P76" s="93">
        <f t="shared" si="31"/>
        <v>6.5502183406113579E-2</v>
      </c>
    </row>
    <row r="77" spans="1:16" ht="15" customHeight="1" x14ac:dyDescent="0.2">
      <c r="A77" s="279" t="s">
        <v>59</v>
      </c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1"/>
    </row>
    <row r="78" spans="1:16" ht="47.25" x14ac:dyDescent="0.2">
      <c r="A78" s="50">
        <v>20000795</v>
      </c>
      <c r="B78" s="2" t="s">
        <v>60</v>
      </c>
      <c r="C78" s="36">
        <f>VLOOKUP(A78,'[3]Прейскурант 2019'!$A$12:$E$1358,5,0)</f>
        <v>546</v>
      </c>
      <c r="D78" s="37">
        <f>VLOOKUP(A78,'[1]Прейскурант( новый)'!$A$9:$C$1217,3,0)</f>
        <v>0.92</v>
      </c>
      <c r="E78" s="37">
        <f t="shared" si="25"/>
        <v>63.257930400000014</v>
      </c>
      <c r="F78" s="44">
        <f>VLOOKUP(A78,'[2]себ-ть 2019 год'!$A$2:$Q$1337,6,0)</f>
        <v>180.10139999999998</v>
      </c>
      <c r="G78" s="44">
        <f t="shared" si="26"/>
        <v>243.3593304</v>
      </c>
      <c r="H78" s="44">
        <f t="shared" si="32"/>
        <v>82.74217233600001</v>
      </c>
      <c r="I78" s="45">
        <f t="shared" si="27"/>
        <v>326.10150273600004</v>
      </c>
      <c r="J78" s="44">
        <f t="shared" si="33"/>
        <v>48.915225410400005</v>
      </c>
      <c r="K78" s="46">
        <f t="shared" si="28"/>
        <v>375.01672814640006</v>
      </c>
      <c r="L78" s="47">
        <f t="shared" si="34"/>
        <v>450.02007377568009</v>
      </c>
      <c r="M78" s="77">
        <f t="shared" ref="M78:M142" si="36">C78*6.5%+C78</f>
        <v>581.49</v>
      </c>
      <c r="N78" s="48">
        <v>581</v>
      </c>
      <c r="O78" s="49">
        <f t="shared" si="35"/>
        <v>6.5000000000000018</v>
      </c>
      <c r="P78" s="93">
        <f t="shared" si="31"/>
        <v>6.4102564102564097E-2</v>
      </c>
    </row>
    <row r="79" spans="1:16" ht="47.25" x14ac:dyDescent="0.2">
      <c r="A79" s="50">
        <v>20000798</v>
      </c>
      <c r="B79" s="2" t="s">
        <v>61</v>
      </c>
      <c r="C79" s="36">
        <f>VLOOKUP(A79,'[3]Прейскурант 2019'!$A$12:$E$1358,5,0)</f>
        <v>572</v>
      </c>
      <c r="D79" s="37">
        <f>VLOOKUP(A79,'[1]Прейскурант( новый)'!$A$9:$C$1217,3,0)</f>
        <v>0.75</v>
      </c>
      <c r="E79" s="37">
        <f t="shared" si="25"/>
        <v>51.568965000000006</v>
      </c>
      <c r="F79" s="44">
        <f>VLOOKUP(A79,'[2]себ-ть 2019 год'!$A$2:$Q$1337,6,0)</f>
        <v>50.367600000000003</v>
      </c>
      <c r="G79" s="44">
        <f t="shared" si="26"/>
        <v>101.936565</v>
      </c>
      <c r="H79" s="44">
        <f t="shared" si="32"/>
        <v>34.658432100000006</v>
      </c>
      <c r="I79" s="45">
        <f t="shared" si="27"/>
        <v>136.5949971</v>
      </c>
      <c r="J79" s="44">
        <f t="shared" si="33"/>
        <v>20.489249564999998</v>
      </c>
      <c r="K79" s="46">
        <f t="shared" si="28"/>
        <v>157.08424666499999</v>
      </c>
      <c r="L79" s="47">
        <f t="shared" si="34"/>
        <v>188.50109599799998</v>
      </c>
      <c r="M79" s="77">
        <f t="shared" si="36"/>
        <v>609.17999999999995</v>
      </c>
      <c r="N79" s="48">
        <v>609</v>
      </c>
      <c r="O79" s="49">
        <f t="shared" si="35"/>
        <v>6.499999999999992</v>
      </c>
      <c r="P79" s="93">
        <f t="shared" si="31"/>
        <v>6.4685314685314577E-2</v>
      </c>
    </row>
    <row r="80" spans="1:16" ht="63" x14ac:dyDescent="0.2">
      <c r="A80" s="50">
        <v>20000803</v>
      </c>
      <c r="B80" s="2" t="s">
        <v>62</v>
      </c>
      <c r="C80" s="36">
        <f>VLOOKUP(A80,'[3]Прейскурант 2019'!$A$12:$E$1358,5,0)</f>
        <v>358</v>
      </c>
      <c r="D80" s="37">
        <f>VLOOKUP(A80,'[1]Прейскурант( новый)'!$A$9:$C$1217,3,0)</f>
        <v>0.75</v>
      </c>
      <c r="E80" s="37">
        <f t="shared" si="25"/>
        <v>51.568965000000006</v>
      </c>
      <c r="F80" s="44">
        <f>VLOOKUP(A80,'[2]себ-ть 2019 год'!$A$2:$Q$1337,6,0)</f>
        <v>121.125</v>
      </c>
      <c r="G80" s="44">
        <f t="shared" si="26"/>
        <v>172.69396499999999</v>
      </c>
      <c r="H80" s="44">
        <f t="shared" si="32"/>
        <v>58.715948099999999</v>
      </c>
      <c r="I80" s="45">
        <f t="shared" si="27"/>
        <v>231.40991309999998</v>
      </c>
      <c r="J80" s="44">
        <f t="shared" si="33"/>
        <v>34.711486964999999</v>
      </c>
      <c r="K80" s="46">
        <f t="shared" si="28"/>
        <v>266.12140006499999</v>
      </c>
      <c r="L80" s="47">
        <f t="shared" si="34"/>
        <v>319.34568007799999</v>
      </c>
      <c r="M80" s="77">
        <f t="shared" si="36"/>
        <v>381.27</v>
      </c>
      <c r="N80" s="48">
        <v>381</v>
      </c>
      <c r="O80" s="49">
        <f t="shared" si="35"/>
        <v>6.4999999999999947</v>
      </c>
      <c r="P80" s="93">
        <f t="shared" si="31"/>
        <v>6.4245810055865826E-2</v>
      </c>
    </row>
    <row r="81" spans="1:16" ht="63" x14ac:dyDescent="0.2">
      <c r="A81" s="50">
        <v>20000804</v>
      </c>
      <c r="B81" s="2" t="s">
        <v>63</v>
      </c>
      <c r="C81" s="36">
        <f>VLOOKUP(A81,'[3]Прейскурант 2019'!$A$12:$E$1358,5,0)</f>
        <v>385</v>
      </c>
      <c r="D81" s="37">
        <f>VLOOKUP(A81,'[1]Прейскурант( новый)'!$A$9:$C$1217,3,0)</f>
        <v>0.75</v>
      </c>
      <c r="E81" s="37">
        <f t="shared" si="25"/>
        <v>51.568965000000006</v>
      </c>
      <c r="F81" s="44">
        <f>VLOOKUP(A81,'[2]себ-ть 2019 год'!$A$2:$Q$1337,6,0)</f>
        <v>121.125</v>
      </c>
      <c r="G81" s="44">
        <f t="shared" si="26"/>
        <v>172.69396499999999</v>
      </c>
      <c r="H81" s="44">
        <f t="shared" si="32"/>
        <v>58.715948099999999</v>
      </c>
      <c r="I81" s="45">
        <f t="shared" si="27"/>
        <v>231.40991309999998</v>
      </c>
      <c r="J81" s="44">
        <f t="shared" si="33"/>
        <v>34.711486964999999</v>
      </c>
      <c r="K81" s="46">
        <f t="shared" si="28"/>
        <v>266.12140006499999</v>
      </c>
      <c r="L81" s="47">
        <f t="shared" si="34"/>
        <v>319.34568007799999</v>
      </c>
      <c r="M81" s="77">
        <f t="shared" si="36"/>
        <v>410.02499999999998</v>
      </c>
      <c r="N81" s="48">
        <v>410</v>
      </c>
      <c r="O81" s="49">
        <f t="shared" si="35"/>
        <v>6.4999999999999947</v>
      </c>
      <c r="P81" s="93">
        <f t="shared" si="31"/>
        <v>6.4935064935064846E-2</v>
      </c>
    </row>
    <row r="82" spans="1:16" ht="47.25" x14ac:dyDescent="0.2">
      <c r="A82" s="50">
        <v>20000805</v>
      </c>
      <c r="B82" s="2" t="s">
        <v>64</v>
      </c>
      <c r="C82" s="36">
        <f>VLOOKUP(A82,'[3]Прейскурант 2019'!$A$12:$E$1358,5,0)</f>
        <v>343</v>
      </c>
      <c r="D82" s="37">
        <f>VLOOKUP(A82,'[1]Прейскурант( новый)'!$A$9:$C$1217,3,0)</f>
        <v>0.75</v>
      </c>
      <c r="E82" s="37">
        <f t="shared" si="25"/>
        <v>51.568965000000006</v>
      </c>
      <c r="F82" s="44">
        <f>VLOOKUP(A82,'[2]себ-ть 2019 год'!$A$2:$Q$1337,6,0)</f>
        <v>121.125</v>
      </c>
      <c r="G82" s="44">
        <f t="shared" si="26"/>
        <v>172.69396499999999</v>
      </c>
      <c r="H82" s="44">
        <f t="shared" si="32"/>
        <v>58.715948099999999</v>
      </c>
      <c r="I82" s="45">
        <f t="shared" si="27"/>
        <v>231.40991309999998</v>
      </c>
      <c r="J82" s="44">
        <f t="shared" si="33"/>
        <v>34.711486964999999</v>
      </c>
      <c r="K82" s="46">
        <f t="shared" si="28"/>
        <v>266.12140006499999</v>
      </c>
      <c r="L82" s="47">
        <f t="shared" si="34"/>
        <v>319.34568007799999</v>
      </c>
      <c r="M82" s="77">
        <f t="shared" si="36"/>
        <v>365.29500000000002</v>
      </c>
      <c r="N82" s="48">
        <v>365</v>
      </c>
      <c r="O82" s="49">
        <f t="shared" si="35"/>
        <v>6.5000000000000044</v>
      </c>
      <c r="P82" s="93">
        <f t="shared" si="31"/>
        <v>6.4139941690962043E-2</v>
      </c>
    </row>
    <row r="83" spans="1:16" ht="47.25" x14ac:dyDescent="0.2">
      <c r="A83" s="50">
        <v>20000806</v>
      </c>
      <c r="B83" s="2" t="s">
        <v>65</v>
      </c>
      <c r="C83" s="36">
        <f>VLOOKUP(A83,'[3]Прейскурант 2019'!$A$12:$E$1358,5,0)</f>
        <v>343</v>
      </c>
      <c r="D83" s="37">
        <f>VLOOKUP(A83,'[1]Прейскурант( новый)'!$A$9:$C$1217,3,0)</f>
        <v>0.75</v>
      </c>
      <c r="E83" s="37">
        <f t="shared" si="25"/>
        <v>51.568965000000006</v>
      </c>
      <c r="F83" s="44">
        <f>VLOOKUP(A83,'[2]себ-ть 2019 год'!$A$2:$Q$1337,6,0)</f>
        <v>121.125</v>
      </c>
      <c r="G83" s="44">
        <f t="shared" si="26"/>
        <v>172.69396499999999</v>
      </c>
      <c r="H83" s="44">
        <f t="shared" si="32"/>
        <v>58.715948099999999</v>
      </c>
      <c r="I83" s="45">
        <f t="shared" si="27"/>
        <v>231.40991309999998</v>
      </c>
      <c r="J83" s="44">
        <f t="shared" si="33"/>
        <v>34.711486964999999</v>
      </c>
      <c r="K83" s="46">
        <f t="shared" si="28"/>
        <v>266.12140006499999</v>
      </c>
      <c r="L83" s="47">
        <f t="shared" si="34"/>
        <v>319.34568007799999</v>
      </c>
      <c r="M83" s="77">
        <f t="shared" si="36"/>
        <v>365.29500000000002</v>
      </c>
      <c r="N83" s="48">
        <v>365</v>
      </c>
      <c r="O83" s="49">
        <f t="shared" si="35"/>
        <v>6.5000000000000044</v>
      </c>
      <c r="P83" s="93">
        <f t="shared" si="31"/>
        <v>6.4139941690962043E-2</v>
      </c>
    </row>
    <row r="84" spans="1:16" ht="47.25" x14ac:dyDescent="0.2">
      <c r="A84" s="50">
        <v>20000807</v>
      </c>
      <c r="B84" s="2" t="s">
        <v>66</v>
      </c>
      <c r="C84" s="36">
        <f>VLOOKUP(A84,'[3]Прейскурант 2019'!$A$12:$E$1358,5,0)</f>
        <v>367</v>
      </c>
      <c r="D84" s="37">
        <f>VLOOKUP(A84,'[1]Прейскурант( новый)'!$A$9:$C$1217,3,0)</f>
        <v>0.75</v>
      </c>
      <c r="E84" s="37">
        <f t="shared" si="25"/>
        <v>51.568965000000006</v>
      </c>
      <c r="F84" s="44">
        <f>VLOOKUP(A84,'[2]себ-ть 2019 год'!$A$2:$Q$1337,6,0)</f>
        <v>121.125</v>
      </c>
      <c r="G84" s="44">
        <f t="shared" si="26"/>
        <v>172.69396499999999</v>
      </c>
      <c r="H84" s="44">
        <f t="shared" si="32"/>
        <v>58.715948099999999</v>
      </c>
      <c r="I84" s="45">
        <f t="shared" si="27"/>
        <v>231.40991309999998</v>
      </c>
      <c r="J84" s="44">
        <f t="shared" si="33"/>
        <v>34.711486964999999</v>
      </c>
      <c r="K84" s="46">
        <f t="shared" si="28"/>
        <v>266.12140006499999</v>
      </c>
      <c r="L84" s="47">
        <f t="shared" si="34"/>
        <v>319.34568007799999</v>
      </c>
      <c r="M84" s="77">
        <f t="shared" si="36"/>
        <v>390.85500000000002</v>
      </c>
      <c r="N84" s="48">
        <v>391</v>
      </c>
      <c r="O84" s="49">
        <f t="shared" si="35"/>
        <v>6.5000000000000044</v>
      </c>
      <c r="P84" s="93">
        <f t="shared" si="31"/>
        <v>6.5395095367847489E-2</v>
      </c>
    </row>
    <row r="85" spans="1:16" ht="31.5" x14ac:dyDescent="0.2">
      <c r="A85" s="50">
        <v>20000808</v>
      </c>
      <c r="B85" s="2" t="s">
        <v>67</v>
      </c>
      <c r="C85" s="36">
        <f>VLOOKUP(A85,'[3]Прейскурант 2019'!$A$12:$E$1358,5,0)</f>
        <v>343</v>
      </c>
      <c r="D85" s="37">
        <f>VLOOKUP(A85,'[1]Прейскурант( новый)'!$A$9:$C$1217,3,0)</f>
        <v>0.75</v>
      </c>
      <c r="E85" s="37">
        <f t="shared" si="25"/>
        <v>51.568965000000006</v>
      </c>
      <c r="F85" s="44">
        <f>VLOOKUP(A85,'[2]себ-ть 2019 год'!$A$2:$Q$1337,6,0)</f>
        <v>121.125</v>
      </c>
      <c r="G85" s="44">
        <f t="shared" si="26"/>
        <v>172.69396499999999</v>
      </c>
      <c r="H85" s="44">
        <f t="shared" si="32"/>
        <v>58.715948099999999</v>
      </c>
      <c r="I85" s="45">
        <f t="shared" si="27"/>
        <v>231.40991309999998</v>
      </c>
      <c r="J85" s="44">
        <f t="shared" si="33"/>
        <v>34.711486964999999</v>
      </c>
      <c r="K85" s="46">
        <f t="shared" si="28"/>
        <v>266.12140006499999</v>
      </c>
      <c r="L85" s="47">
        <f t="shared" si="34"/>
        <v>319.34568007799999</v>
      </c>
      <c r="M85" s="77">
        <f t="shared" si="36"/>
        <v>365.29500000000002</v>
      </c>
      <c r="N85" s="48">
        <v>365</v>
      </c>
      <c r="O85" s="49">
        <f t="shared" si="35"/>
        <v>6.5000000000000044</v>
      </c>
      <c r="P85" s="93">
        <f t="shared" si="31"/>
        <v>6.4139941690962043E-2</v>
      </c>
    </row>
    <row r="86" spans="1:16" ht="31.5" x14ac:dyDescent="0.2">
      <c r="A86" s="50">
        <v>20000809</v>
      </c>
      <c r="B86" s="2" t="s">
        <v>68</v>
      </c>
      <c r="C86" s="36">
        <f>VLOOKUP(A86,'[3]Прейскурант 2019'!$A$12:$E$1358,5,0)</f>
        <v>343</v>
      </c>
      <c r="D86" s="37">
        <f>VLOOKUP(A86,'[1]Прейскурант( новый)'!$A$9:$C$1217,3,0)</f>
        <v>0.75</v>
      </c>
      <c r="E86" s="37">
        <f t="shared" si="25"/>
        <v>51.568965000000006</v>
      </c>
      <c r="F86" s="44">
        <f>VLOOKUP(A86,'[2]себ-ть 2019 год'!$A$2:$Q$1337,6,0)</f>
        <v>121.125</v>
      </c>
      <c r="G86" s="44">
        <f t="shared" si="26"/>
        <v>172.69396499999999</v>
      </c>
      <c r="H86" s="44">
        <f t="shared" si="32"/>
        <v>58.715948099999999</v>
      </c>
      <c r="I86" s="45">
        <f t="shared" si="27"/>
        <v>231.40991309999998</v>
      </c>
      <c r="J86" s="44">
        <f t="shared" si="33"/>
        <v>34.711486964999999</v>
      </c>
      <c r="K86" s="46">
        <f t="shared" si="28"/>
        <v>266.12140006499999</v>
      </c>
      <c r="L86" s="47">
        <f t="shared" si="34"/>
        <v>319.34568007799999</v>
      </c>
      <c r="M86" s="77">
        <f t="shared" si="36"/>
        <v>365.29500000000002</v>
      </c>
      <c r="N86" s="48">
        <v>365</v>
      </c>
      <c r="O86" s="49">
        <f t="shared" si="35"/>
        <v>6.5000000000000044</v>
      </c>
      <c r="P86" s="93">
        <f t="shared" si="31"/>
        <v>6.4139941690962043E-2</v>
      </c>
    </row>
    <row r="87" spans="1:16" ht="31.5" x14ac:dyDescent="0.2">
      <c r="A87" s="50">
        <v>20000810</v>
      </c>
      <c r="B87" s="2" t="s">
        <v>69</v>
      </c>
      <c r="C87" s="36">
        <f>VLOOKUP(A87,'[3]Прейскурант 2019'!$A$12:$E$1358,5,0)</f>
        <v>343</v>
      </c>
      <c r="D87" s="37">
        <f>VLOOKUP(A87,'[1]Прейскурант( новый)'!$A$9:$C$1217,3,0)</f>
        <v>0.75</v>
      </c>
      <c r="E87" s="37">
        <f t="shared" si="25"/>
        <v>51.568965000000006</v>
      </c>
      <c r="F87" s="44">
        <f>VLOOKUP(A87,'[2]себ-ть 2019 год'!$A$2:$Q$1337,6,0)</f>
        <v>121.125</v>
      </c>
      <c r="G87" s="44">
        <f t="shared" si="26"/>
        <v>172.69396499999999</v>
      </c>
      <c r="H87" s="44">
        <f t="shared" si="32"/>
        <v>58.715948099999999</v>
      </c>
      <c r="I87" s="45">
        <f t="shared" si="27"/>
        <v>231.40991309999998</v>
      </c>
      <c r="J87" s="44">
        <f t="shared" si="33"/>
        <v>34.711486964999999</v>
      </c>
      <c r="K87" s="46">
        <f t="shared" si="28"/>
        <v>266.12140006499999</v>
      </c>
      <c r="L87" s="47">
        <f t="shared" si="34"/>
        <v>319.34568007799999</v>
      </c>
      <c r="M87" s="77">
        <f t="shared" si="36"/>
        <v>365.29500000000002</v>
      </c>
      <c r="N87" s="48">
        <v>365</v>
      </c>
      <c r="O87" s="49">
        <f t="shared" si="35"/>
        <v>6.5000000000000044</v>
      </c>
      <c r="P87" s="93">
        <f t="shared" si="31"/>
        <v>6.4139941690962043E-2</v>
      </c>
    </row>
    <row r="88" spans="1:16" ht="47.25" x14ac:dyDescent="0.2">
      <c r="A88" s="50">
        <v>20000813</v>
      </c>
      <c r="B88" s="2" t="s">
        <v>70</v>
      </c>
      <c r="C88" s="36">
        <f>VLOOKUP(A88,'[3]Прейскурант 2019'!$A$12:$E$1358,5,0)</f>
        <v>401</v>
      </c>
      <c r="D88" s="37">
        <f>VLOOKUP(A88,'[1]Прейскурант( новый)'!$A$9:$C$1217,3,0)</f>
        <v>0.75</v>
      </c>
      <c r="E88" s="37">
        <f t="shared" si="25"/>
        <v>51.568965000000006</v>
      </c>
      <c r="F88" s="44">
        <f>VLOOKUP(A88,'[2]себ-ть 2019 год'!$A$2:$Q$1337,6,0)</f>
        <v>121.125</v>
      </c>
      <c r="G88" s="44">
        <f t="shared" si="26"/>
        <v>172.69396499999999</v>
      </c>
      <c r="H88" s="44">
        <f t="shared" si="32"/>
        <v>58.715948099999999</v>
      </c>
      <c r="I88" s="45">
        <f t="shared" si="27"/>
        <v>231.40991309999998</v>
      </c>
      <c r="J88" s="44">
        <f t="shared" si="33"/>
        <v>34.711486964999999</v>
      </c>
      <c r="K88" s="46">
        <f t="shared" si="28"/>
        <v>266.12140006499999</v>
      </c>
      <c r="L88" s="47">
        <f t="shared" si="34"/>
        <v>319.34568007799999</v>
      </c>
      <c r="M88" s="77">
        <f t="shared" si="36"/>
        <v>427.065</v>
      </c>
      <c r="N88" s="48">
        <v>427</v>
      </c>
      <c r="O88" s="49">
        <f t="shared" si="35"/>
        <v>6.4999999999999991</v>
      </c>
      <c r="P88" s="93">
        <f t="shared" si="31"/>
        <v>6.4837905236907689E-2</v>
      </c>
    </row>
    <row r="89" spans="1:16" ht="47.25" x14ac:dyDescent="0.2">
      <c r="A89" s="50">
        <v>20000814</v>
      </c>
      <c r="B89" s="2" t="s">
        <v>71</v>
      </c>
      <c r="C89" s="36">
        <f>VLOOKUP(A89,'[3]Прейскурант 2019'!$A$12:$E$1358,5,0)</f>
        <v>401</v>
      </c>
      <c r="D89" s="37">
        <f>VLOOKUP(A89,'[1]Прейскурант( новый)'!$A$9:$C$1217,3,0)</f>
        <v>0.75</v>
      </c>
      <c r="E89" s="37">
        <f t="shared" si="25"/>
        <v>51.568965000000006</v>
      </c>
      <c r="F89" s="44">
        <f>VLOOKUP(A89,'[2]себ-ть 2019 год'!$A$2:$Q$1337,6,0)</f>
        <v>121.125</v>
      </c>
      <c r="G89" s="44">
        <f t="shared" si="26"/>
        <v>172.69396499999999</v>
      </c>
      <c r="H89" s="44">
        <f t="shared" si="32"/>
        <v>58.715948099999999</v>
      </c>
      <c r="I89" s="45">
        <f t="shared" si="27"/>
        <v>231.40991309999998</v>
      </c>
      <c r="J89" s="44">
        <f t="shared" si="33"/>
        <v>34.711486964999999</v>
      </c>
      <c r="K89" s="46">
        <f t="shared" si="28"/>
        <v>266.12140006499999</v>
      </c>
      <c r="L89" s="47">
        <f t="shared" si="34"/>
        <v>319.34568007799999</v>
      </c>
      <c r="M89" s="77">
        <f t="shared" si="36"/>
        <v>427.065</v>
      </c>
      <c r="N89" s="48">
        <v>427</v>
      </c>
      <c r="O89" s="49">
        <f t="shared" si="35"/>
        <v>6.4999999999999991</v>
      </c>
      <c r="P89" s="93">
        <f t="shared" si="31"/>
        <v>6.4837905236907689E-2</v>
      </c>
    </row>
    <row r="90" spans="1:16" ht="47.25" x14ac:dyDescent="0.2">
      <c r="A90" s="50">
        <v>20000952</v>
      </c>
      <c r="B90" s="2" t="s">
        <v>72</v>
      </c>
      <c r="C90" s="36">
        <f>VLOOKUP(A90,'[3]Прейскурант 2019'!$A$12:$E$1358,5,0)</f>
        <v>343</v>
      </c>
      <c r="D90" s="37">
        <f>VLOOKUP(A90,'[1]Прейскурант( новый)'!$A$9:$C$1217,3,0)</f>
        <v>1.5</v>
      </c>
      <c r="E90" s="37">
        <f t="shared" si="25"/>
        <v>103.13793000000001</v>
      </c>
      <c r="F90" s="44">
        <f>VLOOKUP(A90,'[2]себ-ть 2019 год'!$A$2:$Q$1337,6,0)</f>
        <v>121.125</v>
      </c>
      <c r="G90" s="44">
        <f t="shared" si="26"/>
        <v>224.26293000000001</v>
      </c>
      <c r="H90" s="44">
        <f t="shared" si="32"/>
        <v>76.249396200000007</v>
      </c>
      <c r="I90" s="45">
        <f t="shared" si="27"/>
        <v>300.51232620000002</v>
      </c>
      <c r="J90" s="44">
        <f t="shared" si="33"/>
        <v>45.076848930000004</v>
      </c>
      <c r="K90" s="46">
        <f t="shared" si="28"/>
        <v>345.58917513</v>
      </c>
      <c r="L90" s="47">
        <f t="shared" si="34"/>
        <v>414.70701015600002</v>
      </c>
      <c r="M90" s="77">
        <f t="shared" si="36"/>
        <v>365.29500000000002</v>
      </c>
      <c r="N90" s="48">
        <v>365</v>
      </c>
      <c r="O90" s="49">
        <f t="shared" si="35"/>
        <v>6.5000000000000044</v>
      </c>
      <c r="P90" s="93">
        <f t="shared" si="31"/>
        <v>6.4139941690962043E-2</v>
      </c>
    </row>
    <row r="91" spans="1:16" ht="31.5" x14ac:dyDescent="0.2">
      <c r="A91" s="50">
        <v>20000953</v>
      </c>
      <c r="B91" s="2" t="s">
        <v>73</v>
      </c>
      <c r="C91" s="36">
        <f>VLOOKUP(A91,'[3]Прейскурант 2019'!$A$12:$E$1358,5,0)</f>
        <v>487</v>
      </c>
      <c r="D91" s="37">
        <f>VLOOKUP(A91,'[1]Прейскурант( новый)'!$A$9:$C$1217,3,0)</f>
        <v>0.75</v>
      </c>
      <c r="E91" s="37">
        <f t="shared" si="25"/>
        <v>51.568965000000006</v>
      </c>
      <c r="F91" s="44">
        <f>VLOOKUP(A91,'[2]себ-ть 2019 год'!$A$2:$Q$1337,6,0)</f>
        <v>121.125</v>
      </c>
      <c r="G91" s="44">
        <f t="shared" si="26"/>
        <v>172.69396499999999</v>
      </c>
      <c r="H91" s="44">
        <f t="shared" si="32"/>
        <v>58.715948099999999</v>
      </c>
      <c r="I91" s="45">
        <f t="shared" si="27"/>
        <v>231.40991309999998</v>
      </c>
      <c r="J91" s="44">
        <f t="shared" si="33"/>
        <v>34.711486964999999</v>
      </c>
      <c r="K91" s="46">
        <f t="shared" si="28"/>
        <v>266.12140006499999</v>
      </c>
      <c r="L91" s="47">
        <f t="shared" si="34"/>
        <v>319.34568007799999</v>
      </c>
      <c r="M91" s="77">
        <f t="shared" si="36"/>
        <v>518.65499999999997</v>
      </c>
      <c r="N91" s="48">
        <v>519</v>
      </c>
      <c r="O91" s="49">
        <f t="shared" si="35"/>
        <v>6.4999999999999947</v>
      </c>
      <c r="P91" s="93">
        <f t="shared" si="31"/>
        <v>6.5708418891170517E-2</v>
      </c>
    </row>
    <row r="92" spans="1:16" ht="31.5" x14ac:dyDescent="0.2">
      <c r="A92" s="18">
        <v>20000954</v>
      </c>
      <c r="B92" s="2" t="s">
        <v>74</v>
      </c>
      <c r="C92" s="36">
        <f>VLOOKUP(A92,'[3]Прейскурант 2019'!$A$12:$E$1358,5,0)</f>
        <v>487</v>
      </c>
      <c r="D92" s="37">
        <f>VLOOKUP(A92,'[1]Прейскурант( новый)'!$A$9:$C$1217,3,0)</f>
        <v>0.75</v>
      </c>
      <c r="E92" s="37">
        <f t="shared" si="25"/>
        <v>51.568965000000006</v>
      </c>
      <c r="F92" s="44">
        <f>VLOOKUP(A92,'[2]себ-ть 2019 год'!$A$2:$Q$1337,6,0)</f>
        <v>121.125</v>
      </c>
      <c r="G92" s="44">
        <f t="shared" si="26"/>
        <v>172.69396499999999</v>
      </c>
      <c r="H92" s="44">
        <f t="shared" si="32"/>
        <v>58.715948099999999</v>
      </c>
      <c r="I92" s="45">
        <f t="shared" si="27"/>
        <v>231.40991309999998</v>
      </c>
      <c r="J92" s="44">
        <f t="shared" si="33"/>
        <v>34.711486964999999</v>
      </c>
      <c r="K92" s="46">
        <f t="shared" si="28"/>
        <v>266.12140006499999</v>
      </c>
      <c r="L92" s="47">
        <f t="shared" si="34"/>
        <v>319.34568007799999</v>
      </c>
      <c r="M92" s="77">
        <f t="shared" si="36"/>
        <v>518.65499999999997</v>
      </c>
      <c r="N92" s="48">
        <v>519</v>
      </c>
      <c r="O92" s="49">
        <f t="shared" si="35"/>
        <v>6.4999999999999947</v>
      </c>
      <c r="P92" s="93">
        <f t="shared" si="31"/>
        <v>6.5708418891170517E-2</v>
      </c>
    </row>
    <row r="93" spans="1:16" ht="31.5" x14ac:dyDescent="0.2">
      <c r="A93" s="18">
        <v>20000955</v>
      </c>
      <c r="B93" s="2" t="s">
        <v>75</v>
      </c>
      <c r="C93" s="36">
        <f>VLOOKUP(A93,'[3]Прейскурант 2019'!$A$12:$E$1358,5,0)</f>
        <v>487</v>
      </c>
      <c r="D93" s="37">
        <f>VLOOKUP(A93,'[1]Прейскурант( новый)'!$A$9:$C$1217,3,0)</f>
        <v>0.75</v>
      </c>
      <c r="E93" s="37">
        <f t="shared" si="25"/>
        <v>51.568965000000006</v>
      </c>
      <c r="F93" s="44">
        <f>VLOOKUP(A93,'[2]себ-ть 2019 год'!$A$2:$Q$1337,6,0)</f>
        <v>121.125</v>
      </c>
      <c r="G93" s="44">
        <f t="shared" si="26"/>
        <v>172.69396499999999</v>
      </c>
      <c r="H93" s="44">
        <f t="shared" si="32"/>
        <v>58.715948099999999</v>
      </c>
      <c r="I93" s="45">
        <f t="shared" si="27"/>
        <v>231.40991309999998</v>
      </c>
      <c r="J93" s="44">
        <f t="shared" si="33"/>
        <v>34.711486964999999</v>
      </c>
      <c r="K93" s="46">
        <f t="shared" si="28"/>
        <v>266.12140006499999</v>
      </c>
      <c r="L93" s="47">
        <f t="shared" si="34"/>
        <v>319.34568007799999</v>
      </c>
      <c r="M93" s="77">
        <f t="shared" si="36"/>
        <v>518.65499999999997</v>
      </c>
      <c r="N93" s="48">
        <v>519</v>
      </c>
      <c r="O93" s="49">
        <f t="shared" si="35"/>
        <v>6.4999999999999947</v>
      </c>
      <c r="P93" s="93">
        <f t="shared" si="31"/>
        <v>6.5708418891170517E-2</v>
      </c>
    </row>
    <row r="94" spans="1:16" ht="15.75" x14ac:dyDescent="0.2">
      <c r="A94" s="18">
        <v>20000172</v>
      </c>
      <c r="B94" s="4" t="s">
        <v>76</v>
      </c>
      <c r="C94" s="36">
        <f>VLOOKUP(A94,'[3]Прейскурант 2019'!$A$12:$E$1358,5,0)</f>
        <v>401</v>
      </c>
      <c r="D94" s="37">
        <f>VLOOKUP(A94,'[1]Прейскурант( новый)'!$A$9:$C$1217,3,0)</f>
        <v>0.75</v>
      </c>
      <c r="E94" s="37">
        <f t="shared" si="25"/>
        <v>51.568965000000006</v>
      </c>
      <c r="F94" s="44">
        <f>VLOOKUP(A94,'[2]себ-ть 2019 год'!$A$2:$Q$1337,6,0)</f>
        <v>129.77459999999999</v>
      </c>
      <c r="G94" s="44">
        <f t="shared" si="26"/>
        <v>181.34356500000001</v>
      </c>
      <c r="H94" s="44">
        <f t="shared" si="32"/>
        <v>61.65681210000001</v>
      </c>
      <c r="I94" s="45">
        <f t="shared" si="27"/>
        <v>243.00037710000004</v>
      </c>
      <c r="J94" s="44">
        <f t="shared" si="33"/>
        <v>36.450056565000004</v>
      </c>
      <c r="K94" s="46">
        <f t="shared" si="28"/>
        <v>279.45043366500005</v>
      </c>
      <c r="L94" s="47">
        <f t="shared" si="34"/>
        <v>335.34052039800008</v>
      </c>
      <c r="M94" s="77">
        <f t="shared" si="36"/>
        <v>427.065</v>
      </c>
      <c r="N94" s="48">
        <v>427</v>
      </c>
      <c r="O94" s="49">
        <f t="shared" si="35"/>
        <v>6.4999999999999991</v>
      </c>
      <c r="P94" s="93">
        <f t="shared" si="31"/>
        <v>6.4837905236907689E-2</v>
      </c>
    </row>
    <row r="95" spans="1:16" ht="15" customHeight="1" x14ac:dyDescent="0.2">
      <c r="A95" s="226" t="s">
        <v>77</v>
      </c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8"/>
    </row>
    <row r="96" spans="1:16" ht="15.75" x14ac:dyDescent="0.2">
      <c r="A96" s="51">
        <v>30000823</v>
      </c>
      <c r="B96" s="4" t="s">
        <v>78</v>
      </c>
      <c r="C96" s="36">
        <f>VLOOKUP(A96,'[3]Прейскурант 2019'!$A$12:$E$1358,5,0)</f>
        <v>125</v>
      </c>
      <c r="D96" s="37">
        <f>VLOOKUP(A96,'[1]Прейскурант( новый)'!$A$9:$C$1217,3,0)</f>
        <v>0.28999999999999998</v>
      </c>
      <c r="E96" s="37">
        <f t="shared" ref="E96:E105" si="37">70.54*D96*1.302</f>
        <v>26.634493200000001</v>
      </c>
      <c r="F96" s="44">
        <f>VLOOKUP(A96,'[2]себ-ть 2019 год'!$A$2:$Q$1337,6,0)</f>
        <v>35.822399999999995</v>
      </c>
      <c r="G96" s="44">
        <f t="shared" si="26"/>
        <v>62.456893199999996</v>
      </c>
      <c r="H96" s="44">
        <f t="shared" si="32"/>
        <v>21.235343688</v>
      </c>
      <c r="I96" s="45">
        <f t="shared" si="27"/>
        <v>83.692236887999996</v>
      </c>
      <c r="J96" s="44">
        <f t="shared" si="33"/>
        <v>12.553835533199999</v>
      </c>
      <c r="K96" s="46">
        <f t="shared" si="28"/>
        <v>96.246072421199997</v>
      </c>
      <c r="L96" s="47">
        <f t="shared" si="34"/>
        <v>115.49528690544</v>
      </c>
      <c r="M96" s="77">
        <f t="shared" si="36"/>
        <v>133.125</v>
      </c>
      <c r="N96" s="48">
        <v>133</v>
      </c>
      <c r="O96" s="49">
        <f t="shared" si="35"/>
        <v>6.5</v>
      </c>
      <c r="P96" s="93">
        <f t="shared" si="31"/>
        <v>6.4000000000000057E-2</v>
      </c>
    </row>
    <row r="97" spans="1:16" ht="31.5" x14ac:dyDescent="0.2">
      <c r="A97" s="51">
        <v>30000824</v>
      </c>
      <c r="B97" s="4" t="s">
        <v>79</v>
      </c>
      <c r="C97" s="36">
        <f>VLOOKUP(A97,'[3]Прейскурант 2019'!$A$12:$E$1358,5,0)</f>
        <v>280</v>
      </c>
      <c r="D97" s="37">
        <f>VLOOKUP(A97,'[1]Прейскурант( новый)'!$A$9:$C$1217,3,0)</f>
        <v>0.54</v>
      </c>
      <c r="E97" s="37">
        <f t="shared" si="37"/>
        <v>49.595263200000012</v>
      </c>
      <c r="F97" s="44">
        <f>VLOOKUP(A97,'[2]себ-ть 2019 год'!$A$2:$Q$1337,6,0)</f>
        <v>59.098799999999997</v>
      </c>
      <c r="G97" s="44">
        <f t="shared" si="26"/>
        <v>108.69406320000002</v>
      </c>
      <c r="H97" s="44">
        <f t="shared" si="32"/>
        <v>36.955981488000006</v>
      </c>
      <c r="I97" s="45">
        <f t="shared" si="27"/>
        <v>145.65004468800004</v>
      </c>
      <c r="J97" s="44">
        <f t="shared" si="33"/>
        <v>21.847506703200004</v>
      </c>
      <c r="K97" s="46">
        <f t="shared" si="28"/>
        <v>167.49755139120003</v>
      </c>
      <c r="L97" s="47">
        <f t="shared" si="34"/>
        <v>200.99706166944003</v>
      </c>
      <c r="M97" s="77">
        <f t="shared" si="36"/>
        <v>298.2</v>
      </c>
      <c r="N97" s="48">
        <v>298</v>
      </c>
      <c r="O97" s="49">
        <f t="shared" si="35"/>
        <v>6.4999999999999964</v>
      </c>
      <c r="P97" s="93">
        <f t="shared" si="31"/>
        <v>6.4285714285714279E-2</v>
      </c>
    </row>
    <row r="98" spans="1:16" ht="31.5" x14ac:dyDescent="0.2">
      <c r="A98" s="51">
        <v>30000825</v>
      </c>
      <c r="B98" s="4" t="s">
        <v>80</v>
      </c>
      <c r="C98" s="36">
        <f>VLOOKUP(A98,'[3]Прейскурант 2019'!$A$12:$E$1358,5,0)</f>
        <v>255</v>
      </c>
      <c r="D98" s="37">
        <f>VLOOKUP(A98,'[1]Прейскурант( новый)'!$A$9:$C$1217,3,0)</f>
        <v>0.54</v>
      </c>
      <c r="E98" s="37">
        <f t="shared" si="37"/>
        <v>49.595263200000012</v>
      </c>
      <c r="F98" s="44">
        <f>VLOOKUP(A98,'[2]себ-ть 2019 год'!$A$2:$Q$1337,6,0)</f>
        <v>58.272600000000004</v>
      </c>
      <c r="G98" s="44">
        <f t="shared" si="26"/>
        <v>107.86786320000002</v>
      </c>
      <c r="H98" s="44">
        <f t="shared" si="32"/>
        <v>36.67507348800001</v>
      </c>
      <c r="I98" s="45">
        <f t="shared" si="27"/>
        <v>144.54293668800003</v>
      </c>
      <c r="J98" s="44">
        <f t="shared" si="33"/>
        <v>21.681440503200005</v>
      </c>
      <c r="K98" s="46">
        <f t="shared" si="28"/>
        <v>166.22437719120003</v>
      </c>
      <c r="L98" s="47">
        <f t="shared" si="34"/>
        <v>199.46925262944004</v>
      </c>
      <c r="M98" s="77">
        <f t="shared" si="36"/>
        <v>271.57499999999999</v>
      </c>
      <c r="N98" s="48">
        <v>272</v>
      </c>
      <c r="O98" s="49">
        <f t="shared" si="35"/>
        <v>6.4999999999999964</v>
      </c>
      <c r="P98" s="93">
        <f t="shared" si="31"/>
        <v>6.6666666666666652E-2</v>
      </c>
    </row>
    <row r="99" spans="1:16" ht="31.5" x14ac:dyDescent="0.2">
      <c r="A99" s="51">
        <v>30000826</v>
      </c>
      <c r="B99" s="4" t="s">
        <v>81</v>
      </c>
      <c r="C99" s="36">
        <f>VLOOKUP(A99,'[3]Прейскурант 2019'!$A$12:$E$1358,5,0)</f>
        <v>313</v>
      </c>
      <c r="D99" s="37">
        <f>VLOOKUP(A99,'[1]Прейскурант( новый)'!$A$9:$C$1217,3,0)</f>
        <v>0.38</v>
      </c>
      <c r="E99" s="37">
        <f t="shared" si="37"/>
        <v>34.900370400000007</v>
      </c>
      <c r="F99" s="44">
        <f>VLOOKUP(A99,'[2]себ-ть 2019 год'!$A$2:$Q$1337,6,0)</f>
        <v>61.230600000000003</v>
      </c>
      <c r="G99" s="44">
        <f t="shared" si="26"/>
        <v>96.13097040000001</v>
      </c>
      <c r="H99" s="44">
        <f t="shared" si="32"/>
        <v>32.684529936000004</v>
      </c>
      <c r="I99" s="45">
        <f t="shared" si="27"/>
        <v>128.81550033600001</v>
      </c>
      <c r="J99" s="44">
        <f t="shared" si="33"/>
        <v>19.3223250504</v>
      </c>
      <c r="K99" s="46">
        <f t="shared" si="28"/>
        <v>148.13782538640001</v>
      </c>
      <c r="L99" s="47">
        <f t="shared" si="34"/>
        <v>177.76539046368001</v>
      </c>
      <c r="M99" s="77">
        <f t="shared" si="36"/>
        <v>333.34500000000003</v>
      </c>
      <c r="N99" s="48">
        <v>333</v>
      </c>
      <c r="O99" s="49">
        <f t="shared" si="35"/>
        <v>6.5000000000000089</v>
      </c>
      <c r="P99" s="93">
        <f t="shared" si="31"/>
        <v>6.3897763578274702E-2</v>
      </c>
    </row>
    <row r="100" spans="1:16" ht="15.75" x14ac:dyDescent="0.2">
      <c r="A100" s="51">
        <v>30000827</v>
      </c>
      <c r="B100" s="4" t="s">
        <v>82</v>
      </c>
      <c r="C100" s="36">
        <f>VLOOKUP(A100,'[3]Прейскурант 2019'!$A$12:$E$1358,5,0)</f>
        <v>121</v>
      </c>
      <c r="D100" s="37">
        <f>VLOOKUP(A100,'[1]Прейскурант( новый)'!$A$9:$C$1217,3,0)</f>
        <v>0.28999999999999998</v>
      </c>
      <c r="E100" s="37">
        <f t="shared" si="37"/>
        <v>26.634493200000001</v>
      </c>
      <c r="F100" s="44">
        <f>VLOOKUP(A100,'[2]себ-ть 2019 год'!$A$2:$Q$1337,6,0)</f>
        <v>35.822399999999995</v>
      </c>
      <c r="G100" s="44">
        <f t="shared" si="26"/>
        <v>62.456893199999996</v>
      </c>
      <c r="H100" s="44">
        <f t="shared" si="32"/>
        <v>21.235343688</v>
      </c>
      <c r="I100" s="45">
        <f t="shared" si="27"/>
        <v>83.692236887999996</v>
      </c>
      <c r="J100" s="44">
        <f t="shared" si="33"/>
        <v>12.553835533199999</v>
      </c>
      <c r="K100" s="46">
        <f t="shared" si="28"/>
        <v>96.246072421199997</v>
      </c>
      <c r="L100" s="47">
        <f t="shared" si="34"/>
        <v>115.49528690544</v>
      </c>
      <c r="M100" s="77">
        <f t="shared" si="36"/>
        <v>128.86500000000001</v>
      </c>
      <c r="N100" s="48">
        <v>129</v>
      </c>
      <c r="O100" s="49">
        <f t="shared" si="35"/>
        <v>6.5000000000000071</v>
      </c>
      <c r="P100" s="93">
        <f t="shared" si="31"/>
        <v>6.6115702479338845E-2</v>
      </c>
    </row>
    <row r="101" spans="1:16" ht="15.75" x14ac:dyDescent="0.2">
      <c r="A101" s="51">
        <v>30000828</v>
      </c>
      <c r="B101" s="4" t="s">
        <v>83</v>
      </c>
      <c r="C101" s="36">
        <f>VLOOKUP(A101,'[3]Прейскурант 2019'!$A$12:$E$1358,5,0)</f>
        <v>165</v>
      </c>
      <c r="D101" s="37">
        <f>VLOOKUP(A101,'[1]Прейскурант( новый)'!$A$9:$C$1217,3,0)</f>
        <v>0.28999999999999998</v>
      </c>
      <c r="E101" s="37">
        <f t="shared" si="37"/>
        <v>26.634493200000001</v>
      </c>
      <c r="F101" s="44">
        <f>VLOOKUP(A101,'[2]себ-ть 2019 год'!$A$2:$Q$1337,6,0)</f>
        <v>35.822399999999995</v>
      </c>
      <c r="G101" s="44">
        <f t="shared" si="26"/>
        <v>62.456893199999996</v>
      </c>
      <c r="H101" s="44">
        <f t="shared" si="32"/>
        <v>21.235343688</v>
      </c>
      <c r="I101" s="45">
        <f t="shared" si="27"/>
        <v>83.692236887999996</v>
      </c>
      <c r="J101" s="44">
        <f t="shared" si="33"/>
        <v>12.553835533199999</v>
      </c>
      <c r="K101" s="46">
        <f t="shared" si="28"/>
        <v>96.246072421199997</v>
      </c>
      <c r="L101" s="47">
        <f t="shared" si="34"/>
        <v>115.49528690544</v>
      </c>
      <c r="M101" s="77">
        <f t="shared" si="36"/>
        <v>175.72499999999999</v>
      </c>
      <c r="N101" s="48">
        <v>176</v>
      </c>
      <c r="O101" s="49">
        <f t="shared" si="35"/>
        <v>6.4999999999999964</v>
      </c>
      <c r="P101" s="93">
        <f t="shared" si="31"/>
        <v>6.6666666666666652E-2</v>
      </c>
    </row>
    <row r="102" spans="1:16" ht="31.5" x14ac:dyDescent="0.2">
      <c r="A102" s="51">
        <v>30000830</v>
      </c>
      <c r="B102" s="4" t="s">
        <v>84</v>
      </c>
      <c r="C102" s="36">
        <f>VLOOKUP(A102,'[3]Прейскурант 2019'!$A$12:$E$1358,5,0)</f>
        <v>235</v>
      </c>
      <c r="D102" s="37">
        <f>VLOOKUP(A102,'[1]Прейскурант( новый)'!$A$9:$C$1217,3,0)</f>
        <v>0.9</v>
      </c>
      <c r="E102" s="37">
        <f t="shared" si="37"/>
        <v>82.658772000000013</v>
      </c>
      <c r="F102" s="44">
        <f>VLOOKUP(A102,'[2]себ-ть 2019 год'!$A$2:$Q$1337,6,0)</f>
        <v>36.118199999999995</v>
      </c>
      <c r="G102" s="44">
        <f t="shared" si="26"/>
        <v>118.776972</v>
      </c>
      <c r="H102" s="44">
        <f t="shared" si="32"/>
        <v>40.384170480000002</v>
      </c>
      <c r="I102" s="45">
        <f t="shared" si="27"/>
        <v>159.16114248</v>
      </c>
      <c r="J102" s="44">
        <f t="shared" si="33"/>
        <v>23.874171371999999</v>
      </c>
      <c r="K102" s="46">
        <f t="shared" si="28"/>
        <v>183.035313852</v>
      </c>
      <c r="L102" s="47">
        <f t="shared" si="34"/>
        <v>219.64237662240001</v>
      </c>
      <c r="M102" s="77">
        <f t="shared" si="36"/>
        <v>250.27500000000001</v>
      </c>
      <c r="N102" s="48">
        <v>250</v>
      </c>
      <c r="O102" s="49">
        <f t="shared" si="35"/>
        <v>6.5000000000000027</v>
      </c>
      <c r="P102" s="93">
        <f t="shared" si="31"/>
        <v>6.3829787234042534E-2</v>
      </c>
    </row>
    <row r="103" spans="1:16" ht="15.75" x14ac:dyDescent="0.2">
      <c r="A103" s="51">
        <v>30000831</v>
      </c>
      <c r="B103" s="4" t="s">
        <v>85</v>
      </c>
      <c r="C103" s="36">
        <f>VLOOKUP(A103,'[3]Прейскурант 2019'!$A$12:$E$1358,5,0)</f>
        <v>370</v>
      </c>
      <c r="D103" s="37">
        <f>VLOOKUP(A103,'[1]Прейскурант( новый)'!$A$9:$C$1217,3,0)</f>
        <v>1.63</v>
      </c>
      <c r="E103" s="37">
        <f t="shared" si="37"/>
        <v>149.7042204</v>
      </c>
      <c r="F103" s="44">
        <f>VLOOKUP(A103,'[2]себ-ть 2019 год'!$A$2:$Q$1337,6,0)</f>
        <v>38.882399999999997</v>
      </c>
      <c r="G103" s="44">
        <f t="shared" si="26"/>
        <v>188.58662039999999</v>
      </c>
      <c r="H103" s="44">
        <f t="shared" si="32"/>
        <v>64.119450936000007</v>
      </c>
      <c r="I103" s="45">
        <f t="shared" si="27"/>
        <v>252.70607133599998</v>
      </c>
      <c r="J103" s="44">
        <f t="shared" si="33"/>
        <v>37.905910700399993</v>
      </c>
      <c r="K103" s="46">
        <f t="shared" si="28"/>
        <v>290.61198203639998</v>
      </c>
      <c r="L103" s="47">
        <f t="shared" si="34"/>
        <v>348.73437844367999</v>
      </c>
      <c r="M103" s="77">
        <f t="shared" si="36"/>
        <v>394.05</v>
      </c>
      <c r="N103" s="48">
        <v>394</v>
      </c>
      <c r="O103" s="49">
        <f t="shared" si="35"/>
        <v>6.5000000000000027</v>
      </c>
      <c r="P103" s="93">
        <f t="shared" si="31"/>
        <v>6.4864864864864868E-2</v>
      </c>
    </row>
    <row r="104" spans="1:16" ht="31.5" x14ac:dyDescent="0.2">
      <c r="A104" s="51">
        <v>30000855</v>
      </c>
      <c r="B104" s="4" t="s">
        <v>86</v>
      </c>
      <c r="C104" s="36">
        <f>VLOOKUP(A104,'[3]Прейскурант 2019'!$A$12:$E$1358,5,0)</f>
        <v>470</v>
      </c>
      <c r="D104" s="37">
        <f>VLOOKUP(A104,'[1]Прейскурант( новый)'!$A$9:$C$1217,3,0)</f>
        <v>1.1499999999999999</v>
      </c>
      <c r="E104" s="37">
        <f t="shared" si="37"/>
        <v>105.619542</v>
      </c>
      <c r="F104" s="44">
        <f>VLOOKUP(A104,'[2]себ-ть 2019 год'!$A$2:$Q$1337,6,0)</f>
        <v>136.833</v>
      </c>
      <c r="G104" s="44">
        <f t="shared" si="26"/>
        <v>242.45254199999999</v>
      </c>
      <c r="H104" s="44">
        <f t="shared" si="32"/>
        <v>82.433864280000009</v>
      </c>
      <c r="I104" s="45">
        <f t="shared" si="27"/>
        <v>324.88640628000002</v>
      </c>
      <c r="J104" s="44">
        <f t="shared" si="33"/>
        <v>48.732960941999998</v>
      </c>
      <c r="K104" s="46">
        <f t="shared" si="28"/>
        <v>373.61936722199999</v>
      </c>
      <c r="L104" s="47">
        <f t="shared" si="34"/>
        <v>448.34324066639999</v>
      </c>
      <c r="M104" s="77">
        <f t="shared" si="36"/>
        <v>500.55</v>
      </c>
      <c r="N104" s="48">
        <v>500</v>
      </c>
      <c r="O104" s="49">
        <f t="shared" si="35"/>
        <v>6.5000000000000027</v>
      </c>
      <c r="P104" s="93">
        <f t="shared" si="31"/>
        <v>6.3829787234042534E-2</v>
      </c>
    </row>
    <row r="105" spans="1:16" ht="31.5" x14ac:dyDescent="0.2">
      <c r="A105" s="14">
        <v>30000864</v>
      </c>
      <c r="B105" s="4" t="s">
        <v>87</v>
      </c>
      <c r="C105" s="36">
        <f>VLOOKUP(A105,'[3]Прейскурант 2019'!$A$12:$E$1358,5,0)</f>
        <v>485</v>
      </c>
      <c r="D105" s="37">
        <f>VLOOKUP(A105,'[1]Прейскурант( новый)'!$A$9:$C$1217,3,0)</f>
        <v>0.68</v>
      </c>
      <c r="E105" s="37">
        <f t="shared" si="37"/>
        <v>62.453294400000011</v>
      </c>
      <c r="F105" s="44">
        <f>VLOOKUP(A105,'[2]себ-ть 2019 год'!$A$2:$Q$1337,6,0)</f>
        <v>199.12440000000001</v>
      </c>
      <c r="G105" s="44">
        <f t="shared" si="26"/>
        <v>261.57769440000004</v>
      </c>
      <c r="H105" s="44">
        <f t="shared" si="32"/>
        <v>88.936416096000016</v>
      </c>
      <c r="I105" s="45">
        <f t="shared" si="27"/>
        <v>350.51411049600006</v>
      </c>
      <c r="J105" s="44">
        <f t="shared" si="33"/>
        <v>52.577116574400009</v>
      </c>
      <c r="K105" s="46">
        <f t="shared" si="28"/>
        <v>403.09122707040007</v>
      </c>
      <c r="L105" s="47">
        <f t="shared" si="34"/>
        <v>483.7094724844801</v>
      </c>
      <c r="M105" s="77">
        <f t="shared" si="36"/>
        <v>516.52499999999998</v>
      </c>
      <c r="N105" s="48">
        <v>517</v>
      </c>
      <c r="O105" s="49">
        <f t="shared" si="35"/>
        <v>6.4999999999999947</v>
      </c>
      <c r="P105" s="93">
        <f t="shared" si="31"/>
        <v>6.5979381443298957E-2</v>
      </c>
    </row>
    <row r="106" spans="1:16" ht="15" customHeight="1" x14ac:dyDescent="0.2">
      <c r="A106" s="282" t="s">
        <v>88</v>
      </c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4"/>
    </row>
    <row r="107" spans="1:16" ht="47.25" x14ac:dyDescent="0.2">
      <c r="A107" s="52">
        <v>30000829</v>
      </c>
      <c r="B107" s="4" t="s">
        <v>89</v>
      </c>
      <c r="C107" s="36">
        <f>VLOOKUP(A107,'[3]Прейскурант 2019'!$A$12:$E$1358,5,0)</f>
        <v>271</v>
      </c>
      <c r="D107" s="37">
        <f>VLOOKUP(A107,'[1]Прейскурант( новый)'!$A$9:$C$1217,3,0)</f>
        <v>0.45</v>
      </c>
      <c r="E107" s="37">
        <f t="shared" ref="E107:E112" si="38">70.54*D107*1.302</f>
        <v>41.329386000000007</v>
      </c>
      <c r="F107" s="44">
        <f>VLOOKUP(A107,'[2]себ-ть 2019 год'!$A$2:$Q$1337,6,0)</f>
        <v>99.613199999999992</v>
      </c>
      <c r="G107" s="44">
        <f t="shared" si="26"/>
        <v>140.94258600000001</v>
      </c>
      <c r="H107" s="44">
        <f t="shared" si="32"/>
        <v>47.920479240000006</v>
      </c>
      <c r="I107" s="45">
        <f t="shared" si="27"/>
        <v>188.86306524000003</v>
      </c>
      <c r="J107" s="44">
        <f t="shared" si="33"/>
        <v>28.329459786000005</v>
      </c>
      <c r="K107" s="46">
        <f t="shared" si="28"/>
        <v>217.19252502600003</v>
      </c>
      <c r="L107" s="47">
        <f t="shared" si="34"/>
        <v>260.63103003120005</v>
      </c>
      <c r="M107" s="77">
        <f t="shared" si="36"/>
        <v>288.61500000000001</v>
      </c>
      <c r="N107" s="48">
        <v>289</v>
      </c>
      <c r="O107" s="49">
        <f t="shared" si="35"/>
        <v>6.5000000000000027</v>
      </c>
      <c r="P107" s="93">
        <f t="shared" si="31"/>
        <v>6.6420664206642055E-2</v>
      </c>
    </row>
    <row r="108" spans="1:16" ht="15.75" x14ac:dyDescent="0.2">
      <c r="A108" s="52">
        <v>30000832</v>
      </c>
      <c r="B108" s="4" t="s">
        <v>90</v>
      </c>
      <c r="C108" s="36">
        <f>VLOOKUP(A108,'[3]Прейскурант 2019'!$A$12:$E$1358,5,0)</f>
        <v>357</v>
      </c>
      <c r="D108" s="37">
        <f>VLOOKUP(A108,'[1]Прейскурант( новый)'!$A$9:$C$1217,3,0)</f>
        <v>1.38</v>
      </c>
      <c r="E108" s="37">
        <f t="shared" si="38"/>
        <v>126.74345040000001</v>
      </c>
      <c r="F108" s="44">
        <f>VLOOKUP(A108,'[2]себ-ть 2019 год'!$A$2:$Q$1337,6,0)</f>
        <v>40.065600000000003</v>
      </c>
      <c r="G108" s="44">
        <f t="shared" si="26"/>
        <v>166.80905040000002</v>
      </c>
      <c r="H108" s="44">
        <f t="shared" si="32"/>
        <v>56.715077136000012</v>
      </c>
      <c r="I108" s="45">
        <f t="shared" si="27"/>
        <v>223.52412753600004</v>
      </c>
      <c r="J108" s="44">
        <f t="shared" si="33"/>
        <v>33.528619130400003</v>
      </c>
      <c r="K108" s="46">
        <f t="shared" si="28"/>
        <v>257.05274666640003</v>
      </c>
      <c r="L108" s="47">
        <f t="shared" si="34"/>
        <v>308.46329599968004</v>
      </c>
      <c r="M108" s="77">
        <f t="shared" si="36"/>
        <v>380.20499999999998</v>
      </c>
      <c r="N108" s="48">
        <v>380</v>
      </c>
      <c r="O108" s="49">
        <f t="shared" si="35"/>
        <v>6.4999999999999964</v>
      </c>
      <c r="P108" s="93">
        <f t="shared" si="31"/>
        <v>6.4425770308123242E-2</v>
      </c>
    </row>
    <row r="109" spans="1:16" ht="31.5" x14ac:dyDescent="0.2">
      <c r="A109" s="52">
        <v>30000833</v>
      </c>
      <c r="B109" s="4" t="s">
        <v>91</v>
      </c>
      <c r="C109" s="36">
        <f>VLOOKUP(A109,'[3]Прейскурант 2019'!$A$12:$E$1358,5,0)</f>
        <v>375</v>
      </c>
      <c r="D109" s="37">
        <f>VLOOKUP(A109,'[1]Прейскурант( новый)'!$A$9:$C$1217,3,0)</f>
        <v>1.38</v>
      </c>
      <c r="E109" s="37">
        <f t="shared" si="38"/>
        <v>126.74345040000001</v>
      </c>
      <c r="F109" s="44">
        <f>VLOOKUP(A109,'[2]себ-ть 2019 год'!$A$2:$Q$1337,6,0)</f>
        <v>40.065600000000003</v>
      </c>
      <c r="G109" s="44">
        <f t="shared" si="26"/>
        <v>166.80905040000002</v>
      </c>
      <c r="H109" s="44">
        <f t="shared" si="32"/>
        <v>56.715077136000012</v>
      </c>
      <c r="I109" s="45">
        <f t="shared" si="27"/>
        <v>223.52412753600004</v>
      </c>
      <c r="J109" s="44">
        <f t="shared" si="33"/>
        <v>33.528619130400003</v>
      </c>
      <c r="K109" s="46">
        <f t="shared" si="28"/>
        <v>257.05274666640003</v>
      </c>
      <c r="L109" s="47">
        <f t="shared" si="34"/>
        <v>308.46329599968004</v>
      </c>
      <c r="M109" s="77">
        <f t="shared" si="36"/>
        <v>399.375</v>
      </c>
      <c r="N109" s="48">
        <v>399</v>
      </c>
      <c r="O109" s="49">
        <f t="shared" si="35"/>
        <v>6.5</v>
      </c>
      <c r="P109" s="93">
        <f t="shared" si="31"/>
        <v>6.4000000000000057E-2</v>
      </c>
    </row>
    <row r="110" spans="1:16" ht="31.5" x14ac:dyDescent="0.2">
      <c r="A110" s="52">
        <v>30000834</v>
      </c>
      <c r="B110" s="4" t="s">
        <v>92</v>
      </c>
      <c r="C110" s="36">
        <f>VLOOKUP(A110,'[3]Прейскурант 2019'!$A$12:$E$1358,5,0)</f>
        <v>317</v>
      </c>
      <c r="D110" s="37">
        <f>VLOOKUP(A110,'[1]Прейскурант( новый)'!$A$9:$C$1217,3,0)</f>
        <v>0.63</v>
      </c>
      <c r="E110" s="37">
        <f t="shared" si="38"/>
        <v>57.861140400000011</v>
      </c>
      <c r="F110" s="44">
        <f>VLOOKUP(A110,'[2]себ-ть 2019 год'!$A$2:$Q$1337,6,0)</f>
        <v>40.545000000000002</v>
      </c>
      <c r="G110" s="44">
        <f t="shared" si="26"/>
        <v>98.406140400000012</v>
      </c>
      <c r="H110" s="44">
        <f t="shared" si="32"/>
        <v>33.458087736000003</v>
      </c>
      <c r="I110" s="45">
        <f t="shared" si="27"/>
        <v>131.86422813600001</v>
      </c>
      <c r="J110" s="44">
        <f t="shared" si="33"/>
        <v>19.779634220400002</v>
      </c>
      <c r="K110" s="46">
        <f t="shared" si="28"/>
        <v>151.64386235640001</v>
      </c>
      <c r="L110" s="47">
        <f t="shared" si="34"/>
        <v>181.97263482768</v>
      </c>
      <c r="M110" s="77">
        <f t="shared" si="36"/>
        <v>337.60500000000002</v>
      </c>
      <c r="N110" s="48">
        <v>338</v>
      </c>
      <c r="O110" s="49">
        <f t="shared" si="35"/>
        <v>6.5000000000000053</v>
      </c>
      <c r="P110" s="93">
        <f t="shared" si="31"/>
        <v>6.6246056782334417E-2</v>
      </c>
    </row>
    <row r="111" spans="1:16" ht="31.5" x14ac:dyDescent="0.2">
      <c r="A111" s="52">
        <v>30000835</v>
      </c>
      <c r="B111" s="4" t="s">
        <v>93</v>
      </c>
      <c r="C111" s="36">
        <f>VLOOKUP(A111,'[3]Прейскурант 2019'!$A$12:$E$1358,5,0)</f>
        <v>317</v>
      </c>
      <c r="D111" s="37">
        <f>VLOOKUP(A111,'[1]Прейскурант( новый)'!$A$9:$C$1217,3,0)</f>
        <v>0.93</v>
      </c>
      <c r="E111" s="37">
        <f t="shared" si="38"/>
        <v>85.414064400000015</v>
      </c>
      <c r="F111" s="44">
        <f>VLOOKUP(A111,'[2]себ-ть 2019 год'!$A$2:$Q$1337,6,0)</f>
        <v>40.952999999999996</v>
      </c>
      <c r="G111" s="44">
        <f t="shared" si="26"/>
        <v>126.3670644</v>
      </c>
      <c r="H111" s="44">
        <f t="shared" si="32"/>
        <v>42.964801896000004</v>
      </c>
      <c r="I111" s="45">
        <f t="shared" si="27"/>
        <v>169.33186629600002</v>
      </c>
      <c r="J111" s="44">
        <f t="shared" si="33"/>
        <v>25.399779944400002</v>
      </c>
      <c r="K111" s="46">
        <f t="shared" si="28"/>
        <v>194.73164624040001</v>
      </c>
      <c r="L111" s="47">
        <f t="shared" si="34"/>
        <v>233.67797548848</v>
      </c>
      <c r="M111" s="77">
        <f t="shared" si="36"/>
        <v>337.60500000000002</v>
      </c>
      <c r="N111" s="48">
        <v>338</v>
      </c>
      <c r="O111" s="49">
        <f t="shared" si="35"/>
        <v>6.5000000000000053</v>
      </c>
      <c r="P111" s="93">
        <f t="shared" si="31"/>
        <v>6.6246056782334417E-2</v>
      </c>
    </row>
    <row r="112" spans="1:16" ht="31.5" x14ac:dyDescent="0.2">
      <c r="A112" s="52">
        <v>30000836</v>
      </c>
      <c r="B112" s="4" t="s">
        <v>94</v>
      </c>
      <c r="C112" s="36">
        <f>VLOOKUP(A112,'[3]Прейскурант 2019'!$A$12:$E$1358,5,0)</f>
        <v>352</v>
      </c>
      <c r="D112" s="37">
        <f>VLOOKUP(A112,'[1]Прейскурант( новый)'!$A$9:$C$1217,3,0)</f>
        <v>1.38</v>
      </c>
      <c r="E112" s="37">
        <f t="shared" si="38"/>
        <v>126.74345040000001</v>
      </c>
      <c r="F112" s="44">
        <f>VLOOKUP(A112,'[2]себ-ть 2019 год'!$A$2:$Q$1337,6,0)</f>
        <v>40.952999999999996</v>
      </c>
      <c r="G112" s="44">
        <f t="shared" ref="G112:G174" si="39">E112+F112</f>
        <v>167.6964504</v>
      </c>
      <c r="H112" s="44">
        <f t="shared" si="32"/>
        <v>57.016793136000004</v>
      </c>
      <c r="I112" s="45">
        <f t="shared" ref="I112:I174" si="40">G112+H112</f>
        <v>224.71324353599999</v>
      </c>
      <c r="J112" s="44">
        <f t="shared" si="33"/>
        <v>33.706986530399995</v>
      </c>
      <c r="K112" s="46">
        <f t="shared" ref="K112:K174" si="41">I112+J112</f>
        <v>258.42023006639999</v>
      </c>
      <c r="L112" s="47">
        <f t="shared" si="34"/>
        <v>310.10427607968001</v>
      </c>
      <c r="M112" s="77">
        <f t="shared" si="36"/>
        <v>374.88</v>
      </c>
      <c r="N112" s="48">
        <v>374</v>
      </c>
      <c r="O112" s="49">
        <f t="shared" si="35"/>
        <v>6.4999999999999991</v>
      </c>
      <c r="P112" s="93">
        <f t="shared" si="31"/>
        <v>6.25E-2</v>
      </c>
    </row>
    <row r="113" spans="1:16" ht="15" customHeight="1" x14ac:dyDescent="0.2">
      <c r="A113" s="282" t="s">
        <v>95</v>
      </c>
      <c r="B113" s="283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4"/>
    </row>
    <row r="114" spans="1:16" ht="31.5" x14ac:dyDescent="0.2">
      <c r="A114" s="53">
        <v>30000820</v>
      </c>
      <c r="B114" s="4" t="s">
        <v>96</v>
      </c>
      <c r="C114" s="36">
        <f>VLOOKUP(A114,'[3]Прейскурант 2019'!$A$12:$E$1358,5,0)</f>
        <v>340</v>
      </c>
      <c r="D114" s="37">
        <f>VLOOKUP(A114,'[1]Прейскурант( новый)'!$A$9:$C$1217,3,0)</f>
        <v>0.51</v>
      </c>
      <c r="E114" s="37">
        <f t="shared" ref="E114:E126" si="42">70.54*D114*1.302</f>
        <v>46.839970800000003</v>
      </c>
      <c r="F114" s="44">
        <f>VLOOKUP(A114,'[2]себ-ть 2019 год'!$A$2:$Q$1337,6,0)</f>
        <v>70.553399999999996</v>
      </c>
      <c r="G114" s="44">
        <f t="shared" si="39"/>
        <v>117.3933708</v>
      </c>
      <c r="H114" s="44">
        <f t="shared" si="32"/>
        <v>39.913746072000002</v>
      </c>
      <c r="I114" s="45">
        <f t="shared" si="40"/>
        <v>157.30711687199999</v>
      </c>
      <c r="J114" s="44">
        <f t="shared" si="33"/>
        <v>23.596067530799999</v>
      </c>
      <c r="K114" s="46">
        <f t="shared" si="41"/>
        <v>180.90318440279998</v>
      </c>
      <c r="L114" s="47">
        <f t="shared" si="34"/>
        <v>217.08382128335998</v>
      </c>
      <c r="M114" s="77">
        <f t="shared" si="36"/>
        <v>362.1</v>
      </c>
      <c r="N114" s="48">
        <v>362</v>
      </c>
      <c r="O114" s="49">
        <f t="shared" si="35"/>
        <v>6.5000000000000071</v>
      </c>
      <c r="P114" s="93">
        <f t="shared" si="31"/>
        <v>6.4705882352941169E-2</v>
      </c>
    </row>
    <row r="115" spans="1:16" ht="31.5" x14ac:dyDescent="0.2">
      <c r="A115" s="51">
        <v>30000821</v>
      </c>
      <c r="B115" s="4" t="s">
        <v>97</v>
      </c>
      <c r="C115" s="36">
        <f>VLOOKUP(A115,'[3]Прейскурант 2019'!$A$12:$E$1358,5,0)</f>
        <v>340</v>
      </c>
      <c r="D115" s="37">
        <f>VLOOKUP(A115,'[1]Прейскурант( новый)'!$A$9:$C$1217,3,0)</f>
        <v>0.51</v>
      </c>
      <c r="E115" s="37">
        <f t="shared" si="42"/>
        <v>46.839970800000003</v>
      </c>
      <c r="F115" s="44">
        <f>VLOOKUP(A115,'[2]себ-ть 2019 год'!$A$2:$Q$1337,6,0)</f>
        <v>70.553399999999996</v>
      </c>
      <c r="G115" s="44">
        <f t="shared" si="39"/>
        <v>117.3933708</v>
      </c>
      <c r="H115" s="44">
        <f t="shared" si="32"/>
        <v>39.913746072000002</v>
      </c>
      <c r="I115" s="45">
        <f t="shared" si="40"/>
        <v>157.30711687199999</v>
      </c>
      <c r="J115" s="44">
        <f t="shared" si="33"/>
        <v>23.596067530799999</v>
      </c>
      <c r="K115" s="46">
        <f t="shared" si="41"/>
        <v>180.90318440279998</v>
      </c>
      <c r="L115" s="47">
        <f t="shared" si="34"/>
        <v>217.08382128335998</v>
      </c>
      <c r="M115" s="77">
        <f t="shared" si="36"/>
        <v>362.1</v>
      </c>
      <c r="N115" s="48">
        <v>362</v>
      </c>
      <c r="O115" s="49">
        <f t="shared" si="35"/>
        <v>6.5000000000000071</v>
      </c>
      <c r="P115" s="93">
        <f t="shared" si="31"/>
        <v>6.4705882352941169E-2</v>
      </c>
    </row>
    <row r="116" spans="1:16" ht="31.5" x14ac:dyDescent="0.2">
      <c r="A116" s="51">
        <v>30000822</v>
      </c>
      <c r="B116" s="4" t="s">
        <v>98</v>
      </c>
      <c r="C116" s="36">
        <f>VLOOKUP(A116,'[3]Прейскурант 2019'!$A$12:$E$1358,5,0)</f>
        <v>340</v>
      </c>
      <c r="D116" s="37">
        <f>VLOOKUP(A116,'[1]Прейскурант( новый)'!$A$9:$C$1217,3,0)</f>
        <v>0.51</v>
      </c>
      <c r="E116" s="37">
        <f t="shared" si="42"/>
        <v>46.839970800000003</v>
      </c>
      <c r="F116" s="44">
        <f>VLOOKUP(A116,'[2]себ-ть 2019 год'!$A$2:$Q$1337,6,0)</f>
        <v>70.553399999999996</v>
      </c>
      <c r="G116" s="44">
        <f t="shared" si="39"/>
        <v>117.3933708</v>
      </c>
      <c r="H116" s="44">
        <f t="shared" si="32"/>
        <v>39.913746072000002</v>
      </c>
      <c r="I116" s="45">
        <f t="shared" si="40"/>
        <v>157.30711687199999</v>
      </c>
      <c r="J116" s="44">
        <f t="shared" si="33"/>
        <v>23.596067530799999</v>
      </c>
      <c r="K116" s="46">
        <f t="shared" si="41"/>
        <v>180.90318440279998</v>
      </c>
      <c r="L116" s="47">
        <f t="shared" si="34"/>
        <v>217.08382128335998</v>
      </c>
      <c r="M116" s="77">
        <f t="shared" si="36"/>
        <v>362.1</v>
      </c>
      <c r="N116" s="48">
        <v>362</v>
      </c>
      <c r="O116" s="49">
        <f t="shared" si="35"/>
        <v>6.5000000000000071</v>
      </c>
      <c r="P116" s="93">
        <f t="shared" si="31"/>
        <v>6.4705882352941169E-2</v>
      </c>
    </row>
    <row r="117" spans="1:16" ht="31.5" x14ac:dyDescent="0.2">
      <c r="A117" s="51">
        <v>30000837</v>
      </c>
      <c r="B117" s="4" t="s">
        <v>99</v>
      </c>
      <c r="C117" s="36">
        <f>VLOOKUP(A117,'[3]Прейскурант 2019'!$A$12:$E$1358,5,0)</f>
        <v>280</v>
      </c>
      <c r="D117" s="37">
        <f>VLOOKUP(A117,'[1]Прейскурант( новый)'!$A$9:$C$1217,3,0)</f>
        <v>0.51</v>
      </c>
      <c r="E117" s="37">
        <f t="shared" si="42"/>
        <v>46.839970800000003</v>
      </c>
      <c r="F117" s="44">
        <f>VLOOKUP(A117,'[2]себ-ть 2019 год'!$A$2:$Q$1337,6,0)</f>
        <v>60.608400000000003</v>
      </c>
      <c r="G117" s="44">
        <f t="shared" si="39"/>
        <v>107.44837080000001</v>
      </c>
      <c r="H117" s="44">
        <f t="shared" si="32"/>
        <v>36.532446072000006</v>
      </c>
      <c r="I117" s="45">
        <f t="shared" si="40"/>
        <v>143.98081687200002</v>
      </c>
      <c r="J117" s="44">
        <f t="shared" si="33"/>
        <v>21.597122530800004</v>
      </c>
      <c r="K117" s="46">
        <f t="shared" si="41"/>
        <v>165.57793940280001</v>
      </c>
      <c r="L117" s="47">
        <f t="shared" si="34"/>
        <v>198.69352728336003</v>
      </c>
      <c r="M117" s="77">
        <f t="shared" si="36"/>
        <v>298.2</v>
      </c>
      <c r="N117" s="48">
        <v>298</v>
      </c>
      <c r="O117" s="49">
        <f t="shared" si="35"/>
        <v>6.4999999999999964</v>
      </c>
      <c r="P117" s="93">
        <f t="shared" si="31"/>
        <v>6.4285714285714279E-2</v>
      </c>
    </row>
    <row r="118" spans="1:16" ht="31.5" x14ac:dyDescent="0.2">
      <c r="A118" s="51">
        <v>30000838</v>
      </c>
      <c r="B118" s="4" t="s">
        <v>100</v>
      </c>
      <c r="C118" s="36">
        <f>VLOOKUP(A118,'[3]Прейскурант 2019'!$A$12:$E$1358,5,0)</f>
        <v>290</v>
      </c>
      <c r="D118" s="37">
        <f>VLOOKUP(A118,'[1]Прейскурант( новый)'!$A$9:$C$1217,3,0)</f>
        <v>0.51</v>
      </c>
      <c r="E118" s="37">
        <f t="shared" si="42"/>
        <v>46.839970800000003</v>
      </c>
      <c r="F118" s="44">
        <f>VLOOKUP(A118,'[2]себ-ть 2019 год'!$A$2:$Q$1337,6,0)</f>
        <v>70.553399999999996</v>
      </c>
      <c r="G118" s="44">
        <f t="shared" si="39"/>
        <v>117.3933708</v>
      </c>
      <c r="H118" s="44">
        <f t="shared" si="32"/>
        <v>39.913746072000002</v>
      </c>
      <c r="I118" s="45">
        <f t="shared" si="40"/>
        <v>157.30711687199999</v>
      </c>
      <c r="J118" s="44">
        <f t="shared" si="33"/>
        <v>23.596067530799999</v>
      </c>
      <c r="K118" s="46">
        <f t="shared" si="41"/>
        <v>180.90318440279998</v>
      </c>
      <c r="L118" s="47">
        <f t="shared" si="34"/>
        <v>217.08382128335998</v>
      </c>
      <c r="M118" s="77">
        <f t="shared" si="36"/>
        <v>308.85000000000002</v>
      </c>
      <c r="N118" s="48">
        <v>309</v>
      </c>
      <c r="O118" s="49">
        <f t="shared" si="35"/>
        <v>6.5000000000000071</v>
      </c>
      <c r="P118" s="93">
        <f t="shared" si="31"/>
        <v>6.5517241379310365E-2</v>
      </c>
    </row>
    <row r="119" spans="1:16" ht="31.5" x14ac:dyDescent="0.2">
      <c r="A119" s="51">
        <v>30000839</v>
      </c>
      <c r="B119" s="4" t="s">
        <v>101</v>
      </c>
      <c r="C119" s="36">
        <f>VLOOKUP(A119,'[3]Прейскурант 2019'!$A$12:$E$1358,5,0)</f>
        <v>280</v>
      </c>
      <c r="D119" s="37">
        <f>VLOOKUP(A119,'[1]Прейскурант( новый)'!$A$9:$C$1217,3,0)</f>
        <v>0.51</v>
      </c>
      <c r="E119" s="37">
        <f t="shared" si="42"/>
        <v>46.839970800000003</v>
      </c>
      <c r="F119" s="44">
        <f>VLOOKUP(A119,'[2]себ-ть 2019 год'!$A$2:$Q$1337,6,0)</f>
        <v>70.553399999999996</v>
      </c>
      <c r="G119" s="44">
        <f t="shared" si="39"/>
        <v>117.3933708</v>
      </c>
      <c r="H119" s="44">
        <f t="shared" si="32"/>
        <v>39.913746072000002</v>
      </c>
      <c r="I119" s="45">
        <f t="shared" si="40"/>
        <v>157.30711687199999</v>
      </c>
      <c r="J119" s="44">
        <f t="shared" si="33"/>
        <v>23.596067530799999</v>
      </c>
      <c r="K119" s="46">
        <f t="shared" si="41"/>
        <v>180.90318440279998</v>
      </c>
      <c r="L119" s="47">
        <f t="shared" si="34"/>
        <v>217.08382128335998</v>
      </c>
      <c r="M119" s="77">
        <f t="shared" si="36"/>
        <v>298.2</v>
      </c>
      <c r="N119" s="48">
        <v>298</v>
      </c>
      <c r="O119" s="49">
        <f t="shared" si="35"/>
        <v>6.4999999999999964</v>
      </c>
      <c r="P119" s="93">
        <f t="shared" si="31"/>
        <v>6.4285714285714279E-2</v>
      </c>
    </row>
    <row r="120" spans="1:16" ht="31.5" x14ac:dyDescent="0.2">
      <c r="A120" s="51">
        <v>30000840</v>
      </c>
      <c r="B120" s="4" t="s">
        <v>102</v>
      </c>
      <c r="C120" s="36">
        <f>VLOOKUP(A120,'[3]Прейскурант 2019'!$A$12:$E$1358,5,0)</f>
        <v>280</v>
      </c>
      <c r="D120" s="37">
        <f>VLOOKUP(A120,'[1]Прейскурант( новый)'!$A$9:$C$1217,3,0)</f>
        <v>0.51</v>
      </c>
      <c r="E120" s="37">
        <f t="shared" si="42"/>
        <v>46.839970800000003</v>
      </c>
      <c r="F120" s="44">
        <f>VLOOKUP(A120,'[2]себ-ть 2019 год'!$A$2:$Q$1337,6,0)</f>
        <v>70.553399999999996</v>
      </c>
      <c r="G120" s="44">
        <f t="shared" si="39"/>
        <v>117.3933708</v>
      </c>
      <c r="H120" s="44">
        <f t="shared" si="32"/>
        <v>39.913746072000002</v>
      </c>
      <c r="I120" s="45">
        <f t="shared" si="40"/>
        <v>157.30711687199999</v>
      </c>
      <c r="J120" s="44">
        <f t="shared" si="33"/>
        <v>23.596067530799999</v>
      </c>
      <c r="K120" s="46">
        <f t="shared" si="41"/>
        <v>180.90318440279998</v>
      </c>
      <c r="L120" s="47">
        <f t="shared" si="34"/>
        <v>217.08382128335998</v>
      </c>
      <c r="M120" s="77">
        <f t="shared" si="36"/>
        <v>298.2</v>
      </c>
      <c r="N120" s="48">
        <v>298</v>
      </c>
      <c r="O120" s="49">
        <f t="shared" si="35"/>
        <v>6.4999999999999964</v>
      </c>
      <c r="P120" s="93">
        <f t="shared" si="31"/>
        <v>6.4285714285714279E-2</v>
      </c>
    </row>
    <row r="121" spans="1:16" ht="31.5" x14ac:dyDescent="0.2">
      <c r="A121" s="51">
        <v>30000842</v>
      </c>
      <c r="B121" s="4" t="s">
        <v>103</v>
      </c>
      <c r="C121" s="36">
        <f>VLOOKUP(A121,'[3]Прейскурант 2019'!$A$12:$E$1358,5,0)</f>
        <v>265</v>
      </c>
      <c r="D121" s="37">
        <f>VLOOKUP(A121,'[1]Прейскурант( новый)'!$A$9:$C$1217,3,0)</f>
        <v>0.51</v>
      </c>
      <c r="E121" s="37">
        <f t="shared" si="42"/>
        <v>46.839970800000003</v>
      </c>
      <c r="F121" s="44">
        <f>VLOOKUP(A121,'[2]себ-ть 2019 год'!$A$2:$Q$1337,6,0)</f>
        <v>70.553399999999996</v>
      </c>
      <c r="G121" s="44">
        <f t="shared" si="39"/>
        <v>117.3933708</v>
      </c>
      <c r="H121" s="44">
        <f t="shared" si="32"/>
        <v>39.913746072000002</v>
      </c>
      <c r="I121" s="45">
        <f t="shared" si="40"/>
        <v>157.30711687199999</v>
      </c>
      <c r="J121" s="44">
        <f t="shared" si="33"/>
        <v>23.596067530799999</v>
      </c>
      <c r="K121" s="46">
        <f t="shared" si="41"/>
        <v>180.90318440279998</v>
      </c>
      <c r="L121" s="47">
        <f t="shared" si="34"/>
        <v>217.08382128335998</v>
      </c>
      <c r="M121" s="77">
        <f t="shared" si="36"/>
        <v>282.22500000000002</v>
      </c>
      <c r="N121" s="48">
        <v>282</v>
      </c>
      <c r="O121" s="49">
        <f t="shared" si="35"/>
        <v>6.5000000000000089</v>
      </c>
      <c r="P121" s="93">
        <f t="shared" si="31"/>
        <v>6.4150943396226401E-2</v>
      </c>
    </row>
    <row r="122" spans="1:16" ht="31.5" x14ac:dyDescent="0.2">
      <c r="A122" s="51">
        <v>30000843</v>
      </c>
      <c r="B122" s="4" t="s">
        <v>104</v>
      </c>
      <c r="C122" s="36">
        <f>VLOOKUP(A122,'[3]Прейскурант 2019'!$A$12:$E$1358,5,0)</f>
        <v>265</v>
      </c>
      <c r="D122" s="37">
        <f>VLOOKUP(A122,'[1]Прейскурант( новый)'!$A$9:$C$1217,3,0)</f>
        <v>0.51</v>
      </c>
      <c r="E122" s="37">
        <f t="shared" si="42"/>
        <v>46.839970800000003</v>
      </c>
      <c r="F122" s="44">
        <f>VLOOKUP(A122,'[2]себ-ть 2019 год'!$A$2:$Q$1337,6,0)</f>
        <v>70.553399999999996</v>
      </c>
      <c r="G122" s="44">
        <f t="shared" si="39"/>
        <v>117.3933708</v>
      </c>
      <c r="H122" s="44">
        <f t="shared" si="32"/>
        <v>39.913746072000002</v>
      </c>
      <c r="I122" s="45">
        <f t="shared" si="40"/>
        <v>157.30711687199999</v>
      </c>
      <c r="J122" s="44">
        <f t="shared" si="33"/>
        <v>23.596067530799999</v>
      </c>
      <c r="K122" s="46">
        <f t="shared" si="41"/>
        <v>180.90318440279998</v>
      </c>
      <c r="L122" s="47">
        <f t="shared" si="34"/>
        <v>217.08382128335998</v>
      </c>
      <c r="M122" s="77">
        <f t="shared" si="36"/>
        <v>282.22500000000002</v>
      </c>
      <c r="N122" s="48">
        <v>282</v>
      </c>
      <c r="O122" s="49">
        <f t="shared" si="35"/>
        <v>6.5000000000000089</v>
      </c>
      <c r="P122" s="93">
        <f t="shared" si="31"/>
        <v>6.4150943396226401E-2</v>
      </c>
    </row>
    <row r="123" spans="1:16" ht="31.5" x14ac:dyDescent="0.2">
      <c r="A123" s="51">
        <v>30000844</v>
      </c>
      <c r="B123" s="4" t="s">
        <v>105</v>
      </c>
      <c r="C123" s="36">
        <f>VLOOKUP(A123,'[3]Прейскурант 2019'!$A$12:$E$1358,5,0)</f>
        <v>275</v>
      </c>
      <c r="D123" s="37">
        <f>VLOOKUP(A123,'[1]Прейскурант( новый)'!$A$9:$C$1217,3,0)</f>
        <v>0.51</v>
      </c>
      <c r="E123" s="37">
        <f t="shared" si="42"/>
        <v>46.839970800000003</v>
      </c>
      <c r="F123" s="44">
        <f>VLOOKUP(A123,'[2]себ-ть 2019 год'!$A$2:$Q$1337,6,0)</f>
        <v>70.553399999999996</v>
      </c>
      <c r="G123" s="44">
        <f t="shared" si="39"/>
        <v>117.3933708</v>
      </c>
      <c r="H123" s="44">
        <f t="shared" si="32"/>
        <v>39.913746072000002</v>
      </c>
      <c r="I123" s="45">
        <f t="shared" si="40"/>
        <v>157.30711687199999</v>
      </c>
      <c r="J123" s="44">
        <f t="shared" si="33"/>
        <v>23.596067530799999</v>
      </c>
      <c r="K123" s="46">
        <f t="shared" si="41"/>
        <v>180.90318440279998</v>
      </c>
      <c r="L123" s="47">
        <f t="shared" si="34"/>
        <v>217.08382128335998</v>
      </c>
      <c r="M123" s="77">
        <f t="shared" si="36"/>
        <v>292.875</v>
      </c>
      <c r="N123" s="48">
        <v>293</v>
      </c>
      <c r="O123" s="49">
        <f t="shared" si="35"/>
        <v>6.5</v>
      </c>
      <c r="P123" s="93">
        <f t="shared" si="31"/>
        <v>6.5454545454545432E-2</v>
      </c>
    </row>
    <row r="124" spans="1:16" ht="31.5" x14ac:dyDescent="0.2">
      <c r="A124" s="14">
        <v>30000865</v>
      </c>
      <c r="B124" s="4" t="s">
        <v>106</v>
      </c>
      <c r="C124" s="36">
        <f>VLOOKUP(A124,'[3]Прейскурант 2019'!$A$12:$E$1358,5,0)</f>
        <v>365</v>
      </c>
      <c r="D124" s="37">
        <f>VLOOKUP(A124,'[1]Прейскурант( новый)'!$A$9:$C$1217,3,0)</f>
        <v>0.51</v>
      </c>
      <c r="E124" s="37">
        <f t="shared" si="42"/>
        <v>46.839970800000003</v>
      </c>
      <c r="F124" s="44">
        <f>VLOOKUP(A124,'[2]себ-ть 2019 год'!$A$2:$Q$1337,6,0)</f>
        <v>199.12440000000001</v>
      </c>
      <c r="G124" s="44">
        <f t="shared" si="39"/>
        <v>245.96437080000001</v>
      </c>
      <c r="H124" s="44">
        <f t="shared" si="32"/>
        <v>83.62788607200001</v>
      </c>
      <c r="I124" s="45">
        <f t="shared" si="40"/>
        <v>329.59225687200001</v>
      </c>
      <c r="J124" s="44">
        <f t="shared" si="33"/>
        <v>49.438838530799998</v>
      </c>
      <c r="K124" s="46">
        <f t="shared" si="41"/>
        <v>379.03109540280002</v>
      </c>
      <c r="L124" s="47">
        <f t="shared" si="34"/>
        <v>454.83731448336005</v>
      </c>
      <c r="M124" s="77">
        <f t="shared" si="36"/>
        <v>388.72500000000002</v>
      </c>
      <c r="N124" s="48">
        <v>389</v>
      </c>
      <c r="O124" s="49">
        <f t="shared" si="35"/>
        <v>6.5000000000000053</v>
      </c>
      <c r="P124" s="93">
        <f t="shared" si="31"/>
        <v>6.5753424657534199E-2</v>
      </c>
    </row>
    <row r="125" spans="1:16" ht="31.5" x14ac:dyDescent="0.2">
      <c r="A125" s="14">
        <v>30000866</v>
      </c>
      <c r="B125" s="4" t="s">
        <v>107</v>
      </c>
      <c r="C125" s="36">
        <f>VLOOKUP(A125,'[3]Прейскурант 2019'!$A$12:$E$1358,5,0)</f>
        <v>365</v>
      </c>
      <c r="D125" s="37">
        <f>VLOOKUP(A125,'[1]Прейскурант( новый)'!$A$9:$C$1217,3,0)</f>
        <v>0.51</v>
      </c>
      <c r="E125" s="37">
        <f t="shared" si="42"/>
        <v>46.839970800000003</v>
      </c>
      <c r="F125" s="44">
        <f>VLOOKUP(A125,'[2]себ-ть 2019 год'!$A$2:$Q$1337,6,0)</f>
        <v>199.12440000000001</v>
      </c>
      <c r="G125" s="44">
        <f t="shared" si="39"/>
        <v>245.96437080000001</v>
      </c>
      <c r="H125" s="44">
        <f t="shared" si="32"/>
        <v>83.62788607200001</v>
      </c>
      <c r="I125" s="45">
        <f t="shared" si="40"/>
        <v>329.59225687200001</v>
      </c>
      <c r="J125" s="44">
        <f t="shared" si="33"/>
        <v>49.438838530799998</v>
      </c>
      <c r="K125" s="46">
        <f t="shared" si="41"/>
        <v>379.03109540280002</v>
      </c>
      <c r="L125" s="47">
        <f t="shared" si="34"/>
        <v>454.83731448336005</v>
      </c>
      <c r="M125" s="77">
        <f t="shared" si="36"/>
        <v>388.72500000000002</v>
      </c>
      <c r="N125" s="48">
        <v>389</v>
      </c>
      <c r="O125" s="49">
        <f t="shared" si="35"/>
        <v>6.5000000000000053</v>
      </c>
      <c r="P125" s="93">
        <f t="shared" si="31"/>
        <v>6.5753424657534199E-2</v>
      </c>
    </row>
    <row r="126" spans="1:16" ht="31.5" x14ac:dyDescent="0.2">
      <c r="A126" s="14">
        <v>30000867</v>
      </c>
      <c r="B126" s="4" t="s">
        <v>108</v>
      </c>
      <c r="C126" s="36">
        <f>VLOOKUP(A126,'[3]Прейскурант 2019'!$A$12:$E$1358,5,0)</f>
        <v>180</v>
      </c>
      <c r="D126" s="37">
        <f>VLOOKUP(A126,'[1]Прейскурант( новый)'!$A$9:$C$1217,3,0)</f>
        <v>0.9</v>
      </c>
      <c r="E126" s="37">
        <f t="shared" si="42"/>
        <v>82.658772000000013</v>
      </c>
      <c r="F126" s="44">
        <f>VLOOKUP(A126,'[2]себ-ть 2019 год'!$A$2:$Q$1337,6,0)</f>
        <v>40.799999999999997</v>
      </c>
      <c r="G126" s="44">
        <f t="shared" si="39"/>
        <v>123.45877200000001</v>
      </c>
      <c r="H126" s="44">
        <f t="shared" si="32"/>
        <v>41.975982480000006</v>
      </c>
      <c r="I126" s="45">
        <f t="shared" si="40"/>
        <v>165.43475448000001</v>
      </c>
      <c r="J126" s="44">
        <f t="shared" si="33"/>
        <v>24.815213172</v>
      </c>
      <c r="K126" s="46">
        <f t="shared" si="41"/>
        <v>190.24996765200001</v>
      </c>
      <c r="L126" s="47">
        <f t="shared" si="34"/>
        <v>228.29996118240001</v>
      </c>
      <c r="M126" s="77">
        <f t="shared" si="36"/>
        <v>191.7</v>
      </c>
      <c r="N126" s="48">
        <v>192</v>
      </c>
      <c r="O126" s="49">
        <f t="shared" si="35"/>
        <v>6.4999999999999929</v>
      </c>
      <c r="P126" s="93">
        <f t="shared" si="31"/>
        <v>6.6666666666666652E-2</v>
      </c>
    </row>
    <row r="127" spans="1:16" ht="47.25" x14ac:dyDescent="0.2">
      <c r="A127" s="110">
        <v>30000167</v>
      </c>
      <c r="B127" s="111" t="s">
        <v>1294</v>
      </c>
      <c r="C127" s="96"/>
      <c r="D127" s="97"/>
      <c r="E127" s="97"/>
      <c r="F127" s="82"/>
      <c r="G127" s="82"/>
      <c r="H127" s="82"/>
      <c r="I127" s="107"/>
      <c r="J127" s="82"/>
      <c r="K127" s="108"/>
      <c r="L127" s="109"/>
      <c r="M127" s="99"/>
      <c r="N127" s="83"/>
      <c r="O127" s="84"/>
    </row>
    <row r="128" spans="1:16" ht="15" customHeight="1" x14ac:dyDescent="0.2">
      <c r="A128" s="282" t="s">
        <v>109</v>
      </c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4"/>
    </row>
    <row r="129" spans="1:16" ht="15.75" x14ac:dyDescent="0.2">
      <c r="A129" s="51">
        <v>30000845</v>
      </c>
      <c r="B129" s="4" t="s">
        <v>110</v>
      </c>
      <c r="C129" s="36">
        <f>VLOOKUP(A129,'[3]Прейскурант 2019'!$A$12:$E$1358,5,0)</f>
        <v>357</v>
      </c>
      <c r="D129" s="37">
        <f>VLOOKUP(A129,'[1]Прейскурант( новый)'!$A$9:$C$1217,3,0)</f>
        <v>1.46</v>
      </c>
      <c r="E129" s="37">
        <f t="shared" ref="E129:E134" si="43">70.54*D129*1.302</f>
        <v>134.09089680000002</v>
      </c>
      <c r="F129" s="44">
        <f>VLOOKUP(A129,'[2]себ-ть 2019 год'!$A$2:$Q$1337,6,0)</f>
        <v>110.0274</v>
      </c>
      <c r="G129" s="44">
        <f t="shared" si="39"/>
        <v>244.11829680000002</v>
      </c>
      <c r="H129" s="44">
        <f t="shared" si="32"/>
        <v>83.000220912000017</v>
      </c>
      <c r="I129" s="45">
        <f t="shared" si="40"/>
        <v>327.11851771200003</v>
      </c>
      <c r="J129" s="44">
        <f t="shared" si="33"/>
        <v>49.067777656800004</v>
      </c>
      <c r="K129" s="46">
        <f t="shared" si="41"/>
        <v>376.18629536880002</v>
      </c>
      <c r="L129" s="47">
        <f t="shared" si="34"/>
        <v>451.42355444256003</v>
      </c>
      <c r="M129" s="77">
        <f t="shared" si="36"/>
        <v>380.20499999999998</v>
      </c>
      <c r="N129" s="48">
        <v>380</v>
      </c>
      <c r="O129" s="49">
        <f t="shared" si="35"/>
        <v>6.4999999999999964</v>
      </c>
      <c r="P129" s="93">
        <f t="shared" si="31"/>
        <v>6.4425770308123242E-2</v>
      </c>
    </row>
    <row r="130" spans="1:16" ht="15.75" x14ac:dyDescent="0.2">
      <c r="A130" s="51">
        <v>30000846</v>
      </c>
      <c r="B130" s="4" t="s">
        <v>111</v>
      </c>
      <c r="C130" s="36">
        <f>VLOOKUP(A130,'[3]Прейскурант 2019'!$A$12:$E$1358,5,0)</f>
        <v>460</v>
      </c>
      <c r="D130" s="37">
        <f>VLOOKUP(A130,'[1]Прейскурант( новый)'!$A$9:$C$1217,3,0)</f>
        <v>1.75</v>
      </c>
      <c r="E130" s="37">
        <f t="shared" si="43"/>
        <v>160.72539</v>
      </c>
      <c r="F130" s="44">
        <f>VLOOKUP(A130,'[2]себ-ть 2019 год'!$A$2:$Q$1337,6,0)</f>
        <v>46.552800000000005</v>
      </c>
      <c r="G130" s="44">
        <f t="shared" si="39"/>
        <v>207.27819</v>
      </c>
      <c r="H130" s="44">
        <f t="shared" si="32"/>
        <v>70.4745846</v>
      </c>
      <c r="I130" s="45">
        <f t="shared" si="40"/>
        <v>277.75277460000001</v>
      </c>
      <c r="J130" s="44">
        <f t="shared" si="33"/>
        <v>41.662916189999997</v>
      </c>
      <c r="K130" s="46">
        <f t="shared" si="41"/>
        <v>319.41569078999999</v>
      </c>
      <c r="L130" s="47">
        <f t="shared" si="34"/>
        <v>383.29882894799999</v>
      </c>
      <c r="M130" s="77">
        <f t="shared" si="36"/>
        <v>489.9</v>
      </c>
      <c r="N130" s="48">
        <v>490</v>
      </c>
      <c r="O130" s="49">
        <f t="shared" si="35"/>
        <v>6.4999999999999947</v>
      </c>
      <c r="P130" s="93">
        <f t="shared" si="31"/>
        <v>6.5217391304347894E-2</v>
      </c>
    </row>
    <row r="131" spans="1:16" ht="15.75" x14ac:dyDescent="0.2">
      <c r="A131" s="51">
        <v>30000848</v>
      </c>
      <c r="B131" s="5" t="s">
        <v>112</v>
      </c>
      <c r="C131" s="36">
        <f>VLOOKUP(A131,'[3]Прейскурант 2019'!$A$12:$E$1358,5,0)</f>
        <v>327</v>
      </c>
      <c r="D131" s="37">
        <f>VLOOKUP(A131,'[1]Прейскурант( новый)'!$A$9:$C$1217,3,0)</f>
        <v>1.46</v>
      </c>
      <c r="E131" s="37">
        <f t="shared" si="43"/>
        <v>134.09089680000002</v>
      </c>
      <c r="F131" s="44">
        <f>VLOOKUP(A131,'[2]себ-ть 2019 год'!$A$2:$Q$1337,6,0)</f>
        <v>0.97919999999999996</v>
      </c>
      <c r="G131" s="44">
        <f t="shared" si="39"/>
        <v>135.07009680000002</v>
      </c>
      <c r="H131" s="44">
        <f t="shared" si="32"/>
        <v>45.923832912000009</v>
      </c>
      <c r="I131" s="45">
        <f t="shared" si="40"/>
        <v>180.99392971200001</v>
      </c>
      <c r="J131" s="44">
        <f t="shared" si="33"/>
        <v>27.149089456800002</v>
      </c>
      <c r="K131" s="46">
        <f t="shared" si="41"/>
        <v>208.14301916880001</v>
      </c>
      <c r="L131" s="47">
        <f t="shared" si="34"/>
        <v>249.77162300256001</v>
      </c>
      <c r="M131" s="77">
        <f t="shared" si="36"/>
        <v>348.255</v>
      </c>
      <c r="N131" s="48">
        <v>348</v>
      </c>
      <c r="O131" s="49">
        <f t="shared" si="35"/>
        <v>6.4999999999999991</v>
      </c>
      <c r="P131" s="93">
        <f t="shared" si="31"/>
        <v>6.4220183486238591E-2</v>
      </c>
    </row>
    <row r="132" spans="1:16" ht="31.5" x14ac:dyDescent="0.2">
      <c r="A132" s="51">
        <v>30000849</v>
      </c>
      <c r="B132" s="4" t="s">
        <v>113</v>
      </c>
      <c r="C132" s="36">
        <f>VLOOKUP(A132,'[3]Прейскурант 2019'!$A$12:$E$1358,5,0)</f>
        <v>357</v>
      </c>
      <c r="D132" s="37">
        <f>VLOOKUP(A132,'[1]Прейскурант( новый)'!$A$9:$C$1217,3,0)</f>
        <v>1.46</v>
      </c>
      <c r="E132" s="37">
        <f t="shared" si="43"/>
        <v>134.09089680000002</v>
      </c>
      <c r="F132" s="44">
        <f>VLOOKUP(A132,'[2]себ-ть 2019 год'!$A$2:$Q$1337,6,0)</f>
        <v>0.28560000000000002</v>
      </c>
      <c r="G132" s="44">
        <f t="shared" si="39"/>
        <v>134.37649680000001</v>
      </c>
      <c r="H132" s="44">
        <f t="shared" si="32"/>
        <v>45.688008912000008</v>
      </c>
      <c r="I132" s="45">
        <f t="shared" si="40"/>
        <v>180.06450571200003</v>
      </c>
      <c r="J132" s="44">
        <f t="shared" si="33"/>
        <v>27.009675856800005</v>
      </c>
      <c r="K132" s="46">
        <f t="shared" si="41"/>
        <v>207.07418156880004</v>
      </c>
      <c r="L132" s="47">
        <f t="shared" si="34"/>
        <v>248.48901788256006</v>
      </c>
      <c r="M132" s="77">
        <f t="shared" si="36"/>
        <v>380.20499999999998</v>
      </c>
      <c r="N132" s="48">
        <v>380</v>
      </c>
      <c r="O132" s="49">
        <f t="shared" si="35"/>
        <v>6.4999999999999964</v>
      </c>
      <c r="P132" s="93">
        <f t="shared" si="31"/>
        <v>6.4425770308123242E-2</v>
      </c>
    </row>
    <row r="133" spans="1:16" ht="47.25" x14ac:dyDescent="0.2">
      <c r="A133" s="51">
        <v>30000850</v>
      </c>
      <c r="B133" s="4" t="s">
        <v>114</v>
      </c>
      <c r="C133" s="36">
        <f>VLOOKUP(A133,'[3]Прейскурант 2019'!$A$12:$E$1358,5,0)</f>
        <v>460</v>
      </c>
      <c r="D133" s="37">
        <f>VLOOKUP(A133,'[1]Прейскурант( новый)'!$A$9:$C$1217,3,0)</f>
        <v>1.96</v>
      </c>
      <c r="E133" s="37">
        <f t="shared" si="43"/>
        <v>180.01243680000005</v>
      </c>
      <c r="F133" s="44">
        <f>VLOOKUP(A133,'[2]себ-ть 2019 год'!$A$2:$Q$1337,6,0)</f>
        <v>36.669000000000004</v>
      </c>
      <c r="G133" s="44">
        <f t="shared" si="39"/>
        <v>216.68143680000006</v>
      </c>
      <c r="H133" s="44">
        <f t="shared" si="32"/>
        <v>73.671688512000031</v>
      </c>
      <c r="I133" s="45">
        <f t="shared" si="40"/>
        <v>290.35312531200009</v>
      </c>
      <c r="J133" s="44">
        <f t="shared" si="33"/>
        <v>43.552968796800009</v>
      </c>
      <c r="K133" s="46">
        <f t="shared" si="41"/>
        <v>333.90609410880012</v>
      </c>
      <c r="L133" s="47">
        <f t="shared" si="34"/>
        <v>400.68731293056015</v>
      </c>
      <c r="M133" s="77">
        <f t="shared" si="36"/>
        <v>489.9</v>
      </c>
      <c r="N133" s="48">
        <v>490</v>
      </c>
      <c r="O133" s="49">
        <f t="shared" si="35"/>
        <v>6.4999999999999947</v>
      </c>
      <c r="P133" s="93">
        <f t="shared" si="31"/>
        <v>6.5217391304347894E-2</v>
      </c>
    </row>
    <row r="134" spans="1:16" ht="47.25" x14ac:dyDescent="0.2">
      <c r="A134" s="51">
        <v>30000851</v>
      </c>
      <c r="B134" s="85" t="s">
        <v>1262</v>
      </c>
      <c r="C134" s="36">
        <f>VLOOKUP(A134,'[3]Прейскурант 2019'!$A$12:$E$1358,5,0)</f>
        <v>445</v>
      </c>
      <c r="D134" s="37">
        <f>VLOOKUP(A134,'[1]Прейскурант( новый)'!$A$9:$C$1217,3,0)</f>
        <v>1.96</v>
      </c>
      <c r="E134" s="37">
        <f t="shared" si="43"/>
        <v>180.01243680000005</v>
      </c>
      <c r="F134" s="44">
        <f>VLOOKUP(A134,'[2]себ-ть 2019 год'!$A$2:$Q$1337,6,0)</f>
        <v>3.3353999999999999</v>
      </c>
      <c r="G134" s="44">
        <f t="shared" si="39"/>
        <v>183.34783680000004</v>
      </c>
      <c r="H134" s="44">
        <f t="shared" si="32"/>
        <v>62.338264512000016</v>
      </c>
      <c r="I134" s="45">
        <f t="shared" si="40"/>
        <v>245.68610131200006</v>
      </c>
      <c r="J134" s="44">
        <f t="shared" si="33"/>
        <v>36.852915196800005</v>
      </c>
      <c r="K134" s="46">
        <f t="shared" si="41"/>
        <v>282.53901650880005</v>
      </c>
      <c r="L134" s="47">
        <f t="shared" si="34"/>
        <v>339.04681981056007</v>
      </c>
      <c r="M134" s="77">
        <f t="shared" si="36"/>
        <v>473.92500000000001</v>
      </c>
      <c r="N134" s="48">
        <v>474</v>
      </c>
      <c r="O134" s="49">
        <f t="shared" si="35"/>
        <v>6.5000000000000027</v>
      </c>
      <c r="P134" s="93">
        <f t="shared" si="31"/>
        <v>6.5168539325842767E-2</v>
      </c>
    </row>
    <row r="135" spans="1:16" ht="15" customHeight="1" x14ac:dyDescent="0.2">
      <c r="A135" s="282" t="s">
        <v>115</v>
      </c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4"/>
    </row>
    <row r="136" spans="1:16" ht="31.5" x14ac:dyDescent="0.2">
      <c r="A136" s="52">
        <v>30000847</v>
      </c>
      <c r="B136" s="4" t="s">
        <v>116</v>
      </c>
      <c r="C136" s="36">
        <f>VLOOKUP(A136,'[3]Прейскурант 2019'!$A$12:$E$1358,5,0)</f>
        <v>420</v>
      </c>
      <c r="D136" s="37">
        <f>VLOOKUP(A136,'[1]Прейскурант( новый)'!$A$9:$C$1217,3,0)</f>
        <v>1.46</v>
      </c>
      <c r="E136" s="37">
        <f>70.54*D136*1.302</f>
        <v>134.09089680000002</v>
      </c>
      <c r="F136" s="44">
        <f>VLOOKUP(A136,'[2]себ-ть 2019 год'!$A$2:$Q$1337,6,0)</f>
        <v>54.437399999999997</v>
      </c>
      <c r="G136" s="44">
        <f t="shared" si="39"/>
        <v>188.52829680000002</v>
      </c>
      <c r="H136" s="44">
        <f t="shared" si="32"/>
        <v>64.099620912000006</v>
      </c>
      <c r="I136" s="45">
        <f t="shared" si="40"/>
        <v>252.62791771200003</v>
      </c>
      <c r="J136" s="44">
        <f t="shared" si="33"/>
        <v>37.8941876568</v>
      </c>
      <c r="K136" s="46">
        <f t="shared" si="41"/>
        <v>290.5221053688</v>
      </c>
      <c r="L136" s="47">
        <f t="shared" si="34"/>
        <v>348.62652644256002</v>
      </c>
      <c r="M136" s="77">
        <f t="shared" si="36"/>
        <v>447.3</v>
      </c>
      <c r="N136" s="48">
        <v>447</v>
      </c>
      <c r="O136" s="49">
        <f t="shared" si="35"/>
        <v>6.5000000000000027</v>
      </c>
      <c r="P136" s="93">
        <f t="shared" si="31"/>
        <v>6.4285714285714279E-2</v>
      </c>
    </row>
    <row r="137" spans="1:16" ht="47.25" x14ac:dyDescent="0.2">
      <c r="A137" s="52">
        <v>30000852</v>
      </c>
      <c r="B137" s="85" t="s">
        <v>1263</v>
      </c>
      <c r="C137" s="36">
        <f>VLOOKUP(A137,'[3]Прейскурант 2019'!$A$12:$E$1358,5,0)</f>
        <v>485</v>
      </c>
      <c r="D137" s="37">
        <f>VLOOKUP(A137,'[1]Прейскурант( новый)'!$A$9:$C$1217,3,0)</f>
        <v>1.3</v>
      </c>
      <c r="E137" s="37">
        <f>70.54*D137*1.302</f>
        <v>119.39600400000002</v>
      </c>
      <c r="F137" s="44">
        <f>VLOOKUP(A137,'[2]себ-ть 2019 год'!$A$2:$Q$1337,6,0)</f>
        <v>35.822399999999995</v>
      </c>
      <c r="G137" s="44">
        <f t="shared" si="39"/>
        <v>155.21840400000002</v>
      </c>
      <c r="H137" s="44">
        <f t="shared" ref="H137:H199" si="44">G137*$H$1</f>
        <v>52.774257360000014</v>
      </c>
      <c r="I137" s="45">
        <f t="shared" si="40"/>
        <v>207.99266136000003</v>
      </c>
      <c r="J137" s="44">
        <f t="shared" ref="J137:J199" si="45">I137*$J$1</f>
        <v>31.198899204000003</v>
      </c>
      <c r="K137" s="46">
        <f t="shared" si="41"/>
        <v>239.19156056400004</v>
      </c>
      <c r="L137" s="47">
        <f t="shared" ref="L137:L199" si="46">K137*$L$1+K137</f>
        <v>287.02987267680004</v>
      </c>
      <c r="M137" s="77">
        <f t="shared" si="36"/>
        <v>516.52499999999998</v>
      </c>
      <c r="N137" s="48">
        <v>517</v>
      </c>
      <c r="O137" s="49">
        <f t="shared" ref="O137:O199" si="47">(M137-C137)/C137*100</f>
        <v>6.4999999999999947</v>
      </c>
      <c r="P137" s="93">
        <f t="shared" ref="P137:P199" si="48">(N137/C137)-100%</f>
        <v>6.5979381443298957E-2</v>
      </c>
    </row>
    <row r="138" spans="1:16" ht="31.5" x14ac:dyDescent="0.2">
      <c r="A138" s="52">
        <v>30000853</v>
      </c>
      <c r="B138" s="4" t="s">
        <v>117</v>
      </c>
      <c r="C138" s="36">
        <f>VLOOKUP(A138,'[3]Прейскурант 2019'!$A$12:$E$1358,5,0)</f>
        <v>300</v>
      </c>
      <c r="D138" s="37">
        <v>1.2</v>
      </c>
      <c r="E138" s="37">
        <f>70.54*D138*1.302</f>
        <v>110.21169600000002</v>
      </c>
      <c r="F138" s="44">
        <v>49.9</v>
      </c>
      <c r="G138" s="44">
        <f t="shared" si="39"/>
        <v>160.11169600000002</v>
      </c>
      <c r="H138" s="44">
        <f t="shared" si="44"/>
        <v>54.437976640000009</v>
      </c>
      <c r="I138" s="45">
        <f t="shared" si="40"/>
        <v>214.54967264000004</v>
      </c>
      <c r="J138" s="44">
        <f t="shared" si="45"/>
        <v>32.182450896000006</v>
      </c>
      <c r="K138" s="46">
        <f t="shared" si="41"/>
        <v>246.73212353600005</v>
      </c>
      <c r="L138" s="47">
        <f t="shared" si="46"/>
        <v>296.07854824320009</v>
      </c>
      <c r="M138" s="77">
        <f t="shared" si="36"/>
        <v>319.5</v>
      </c>
      <c r="N138" s="48">
        <v>345</v>
      </c>
      <c r="O138" s="49">
        <f t="shared" si="47"/>
        <v>6.5</v>
      </c>
      <c r="P138" s="93">
        <f t="shared" si="48"/>
        <v>0.14999999999999991</v>
      </c>
    </row>
    <row r="139" spans="1:16" ht="31.5" x14ac:dyDescent="0.2">
      <c r="A139" s="54">
        <v>30000856</v>
      </c>
      <c r="B139" s="4" t="s">
        <v>118</v>
      </c>
      <c r="C139" s="36">
        <f>VLOOKUP(A139,'[3]Прейскурант 2019'!$A$12:$E$1358,5,0)</f>
        <v>385</v>
      </c>
      <c r="D139" s="37">
        <f>VLOOKUP(A139,'[1]Прейскурант( новый)'!$A$9:$C$1217,3,0)</f>
        <v>1.46</v>
      </c>
      <c r="E139" s="37">
        <f>70.54*D139*1.302</f>
        <v>134.09089680000002</v>
      </c>
      <c r="F139" s="44">
        <f>VLOOKUP(A139,'[2]себ-ть 2019 год'!$A$2:$Q$1337,6,0)</f>
        <v>82.211999999999989</v>
      </c>
      <c r="G139" s="44">
        <f t="shared" si="39"/>
        <v>216.30289680000001</v>
      </c>
      <c r="H139" s="44">
        <f t="shared" si="44"/>
        <v>73.542984912000009</v>
      </c>
      <c r="I139" s="45">
        <f t="shared" si="40"/>
        <v>289.84588171200005</v>
      </c>
      <c r="J139" s="44">
        <f t="shared" si="45"/>
        <v>43.476882256800003</v>
      </c>
      <c r="K139" s="46">
        <f t="shared" si="41"/>
        <v>333.32276396880007</v>
      </c>
      <c r="L139" s="47">
        <f t="shared" si="46"/>
        <v>399.98731676256011</v>
      </c>
      <c r="M139" s="77">
        <f t="shared" si="36"/>
        <v>410.02499999999998</v>
      </c>
      <c r="N139" s="48">
        <v>410</v>
      </c>
      <c r="O139" s="49">
        <f t="shared" si="47"/>
        <v>6.4999999999999947</v>
      </c>
      <c r="P139" s="93">
        <f t="shared" si="48"/>
        <v>6.4935064935064846E-2</v>
      </c>
    </row>
    <row r="140" spans="1:16" ht="47.25" x14ac:dyDescent="0.2">
      <c r="A140" s="54">
        <v>30000857</v>
      </c>
      <c r="B140" s="4" t="s">
        <v>119</v>
      </c>
      <c r="C140" s="36">
        <f>VLOOKUP(A140,'[3]Прейскурант 2019'!$A$12:$E$1358,5,0)</f>
        <v>380</v>
      </c>
      <c r="D140" s="37">
        <f>VLOOKUP(A140,'[1]Прейскурант( новый)'!$A$9:$C$1217,3,0)</f>
        <v>1.46</v>
      </c>
      <c r="E140" s="37">
        <f>70.54*D140*1.302</f>
        <v>134.09089680000002</v>
      </c>
      <c r="F140" s="44">
        <f>VLOOKUP(A140,'[2]себ-ть 2019 год'!$A$2:$Q$1337,6,0)</f>
        <v>58.854000000000006</v>
      </c>
      <c r="G140" s="44">
        <f t="shared" si="39"/>
        <v>192.94489680000004</v>
      </c>
      <c r="H140" s="44">
        <f t="shared" si="44"/>
        <v>65.601264912000019</v>
      </c>
      <c r="I140" s="45">
        <f t="shared" si="40"/>
        <v>258.54616171200007</v>
      </c>
      <c r="J140" s="44">
        <f t="shared" si="45"/>
        <v>38.781924256800011</v>
      </c>
      <c r="K140" s="46">
        <f t="shared" si="41"/>
        <v>297.32808596880011</v>
      </c>
      <c r="L140" s="47">
        <f t="shared" si="46"/>
        <v>356.79370316256012</v>
      </c>
      <c r="M140" s="77">
        <f t="shared" si="36"/>
        <v>404.7</v>
      </c>
      <c r="N140" s="48">
        <v>405</v>
      </c>
      <c r="O140" s="49">
        <f t="shared" si="47"/>
        <v>6.4999999999999973</v>
      </c>
      <c r="P140" s="93">
        <f t="shared" si="48"/>
        <v>6.578947368421062E-2</v>
      </c>
    </row>
    <row r="141" spans="1:16" ht="15" customHeight="1" x14ac:dyDescent="0.2">
      <c r="A141" s="282" t="s">
        <v>120</v>
      </c>
      <c r="B141" s="283"/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4"/>
    </row>
    <row r="142" spans="1:16" ht="47.25" x14ac:dyDescent="0.2">
      <c r="A142" s="52">
        <v>30000854</v>
      </c>
      <c r="B142" s="4" t="s">
        <v>121</v>
      </c>
      <c r="C142" s="36">
        <f>VLOOKUP(A142,'[3]Прейскурант 2019'!$A$12:$E$1358,5,0)</f>
        <v>378</v>
      </c>
      <c r="D142" s="37">
        <f>VLOOKUP(A142,'[1]Прейскурант( новый)'!$A$9:$C$1217,3,0)</f>
        <v>0.9</v>
      </c>
      <c r="E142" s="37">
        <f>70.54*D142*1.302</f>
        <v>82.658772000000013</v>
      </c>
      <c r="F142" s="44">
        <f>VLOOKUP(A142,'[2]себ-ть 2019 год'!$A$2:$Q$1337,6,0)</f>
        <v>22.735800000000001</v>
      </c>
      <c r="G142" s="44">
        <f t="shared" si="39"/>
        <v>105.39457200000001</v>
      </c>
      <c r="H142" s="44">
        <f t="shared" si="44"/>
        <v>35.834154480000009</v>
      </c>
      <c r="I142" s="45">
        <f t="shared" si="40"/>
        <v>141.22872648000003</v>
      </c>
      <c r="J142" s="44">
        <f t="shared" si="45"/>
        <v>21.184308972000004</v>
      </c>
      <c r="K142" s="46">
        <f t="shared" si="41"/>
        <v>162.41303545200003</v>
      </c>
      <c r="L142" s="47">
        <f t="shared" si="46"/>
        <v>194.89564254240003</v>
      </c>
      <c r="M142" s="77">
        <f t="shared" si="36"/>
        <v>402.57</v>
      </c>
      <c r="N142" s="48">
        <v>403</v>
      </c>
      <c r="O142" s="49">
        <f t="shared" si="47"/>
        <v>6.4999999999999991</v>
      </c>
      <c r="P142" s="93">
        <f t="shared" si="48"/>
        <v>6.6137566137566051E-2</v>
      </c>
    </row>
    <row r="143" spans="1:16" ht="47.25" x14ac:dyDescent="0.2">
      <c r="A143" s="54">
        <v>30000861</v>
      </c>
      <c r="B143" s="4" t="s">
        <v>122</v>
      </c>
      <c r="C143" s="36">
        <f>VLOOKUP(A143,'[3]Прейскурант 2019'!$A$12:$E$1358,5,0)</f>
        <v>215</v>
      </c>
      <c r="D143" s="37">
        <f>VLOOKUP(A143,'[1]Прейскурант( новый)'!$A$9:$C$1217,3,0)</f>
        <v>0.5</v>
      </c>
      <c r="E143" s="37">
        <f>70.54*D143*1.302</f>
        <v>45.921540000000007</v>
      </c>
      <c r="F143" s="44">
        <f>VLOOKUP(A143,'[2]себ-ть 2019 год'!$A$2:$Q$1337,6,0)</f>
        <v>46.92</v>
      </c>
      <c r="G143" s="44">
        <f t="shared" si="39"/>
        <v>92.841540000000009</v>
      </c>
      <c r="H143" s="44">
        <f t="shared" si="44"/>
        <v>31.566123600000005</v>
      </c>
      <c r="I143" s="45">
        <f t="shared" si="40"/>
        <v>124.40766360000001</v>
      </c>
      <c r="J143" s="44">
        <f t="shared" si="45"/>
        <v>18.66114954</v>
      </c>
      <c r="K143" s="46">
        <f t="shared" si="41"/>
        <v>143.06881314</v>
      </c>
      <c r="L143" s="47">
        <f t="shared" si="46"/>
        <v>171.68257576799999</v>
      </c>
      <c r="M143" s="77">
        <f t="shared" ref="M143:M144" si="49">C143*6.5%+C143</f>
        <v>228.97499999999999</v>
      </c>
      <c r="N143" s="48">
        <v>229</v>
      </c>
      <c r="O143" s="49">
        <f t="shared" si="47"/>
        <v>6.4999999999999973</v>
      </c>
      <c r="P143" s="93">
        <f t="shared" si="48"/>
        <v>6.5116279069767469E-2</v>
      </c>
    </row>
    <row r="144" spans="1:16" ht="63" x14ac:dyDescent="0.2">
      <c r="A144" s="54">
        <v>30000868</v>
      </c>
      <c r="B144" s="4" t="s">
        <v>123</v>
      </c>
      <c r="C144" s="36">
        <f>VLOOKUP(A144,'[3]Прейскурант 2019'!$A$12:$E$1358,5,0)</f>
        <v>306</v>
      </c>
      <c r="D144" s="37">
        <f>VLOOKUP(A144,'[1]Прейскурант( новый)'!$A$9:$C$1217,3,0)</f>
        <v>0.9</v>
      </c>
      <c r="E144" s="37">
        <f>70.54*D144*1.302</f>
        <v>82.658772000000013</v>
      </c>
      <c r="F144" s="44">
        <f>VLOOKUP(A144,'[2]себ-ть 2019 год'!$A$2:$Q$1337,6,0)</f>
        <v>78.540000000000006</v>
      </c>
      <c r="G144" s="44">
        <f t="shared" si="39"/>
        <v>161.19877200000002</v>
      </c>
      <c r="H144" s="44">
        <f t="shared" si="44"/>
        <v>54.807582480000008</v>
      </c>
      <c r="I144" s="45">
        <f t="shared" si="40"/>
        <v>216.00635448000003</v>
      </c>
      <c r="J144" s="44">
        <f t="shared" si="45"/>
        <v>32.400953172000001</v>
      </c>
      <c r="K144" s="46">
        <f t="shared" si="41"/>
        <v>248.40730765200004</v>
      </c>
      <c r="L144" s="47">
        <f t="shared" si="46"/>
        <v>298.08876918240003</v>
      </c>
      <c r="M144" s="77">
        <f t="shared" si="49"/>
        <v>325.89</v>
      </c>
      <c r="N144" s="48">
        <v>326</v>
      </c>
      <c r="O144" s="49">
        <f t="shared" si="47"/>
        <v>6.4999999999999964</v>
      </c>
      <c r="P144" s="93">
        <f t="shared" si="48"/>
        <v>6.5359477124182996E-2</v>
      </c>
    </row>
    <row r="145" spans="1:16" ht="15.75" x14ac:dyDescent="0.2">
      <c r="A145" s="244" t="s">
        <v>124</v>
      </c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6"/>
    </row>
    <row r="146" spans="1:16" ht="47.25" x14ac:dyDescent="0.2">
      <c r="A146" s="54">
        <v>30000862</v>
      </c>
      <c r="B146" s="4" t="s">
        <v>125</v>
      </c>
      <c r="C146" s="36">
        <f>VLOOKUP(A146,'[3]Прейскурант 2019'!$A$12:$E$1358,5,0)</f>
        <v>275</v>
      </c>
      <c r="D146" s="37">
        <f>VLOOKUP(A146,'[1]Прейскурант( новый)'!$A$9:$C$1217,3,0)</f>
        <v>0.9</v>
      </c>
      <c r="E146" s="37">
        <f>70.54*D146*1.302</f>
        <v>82.658772000000013</v>
      </c>
      <c r="F146" s="44">
        <f>VLOOKUP(A146,'[2]себ-ть 2019 год'!$A$2:$Q$1337,6,0)</f>
        <v>78.560400000000001</v>
      </c>
      <c r="G146" s="44">
        <f t="shared" si="39"/>
        <v>161.21917200000001</v>
      </c>
      <c r="H146" s="44">
        <f t="shared" si="44"/>
        <v>54.814518480000011</v>
      </c>
      <c r="I146" s="45">
        <f t="shared" si="40"/>
        <v>216.03369048000002</v>
      </c>
      <c r="J146" s="44">
        <f t="shared" si="45"/>
        <v>32.405053572</v>
      </c>
      <c r="K146" s="46">
        <f t="shared" si="41"/>
        <v>248.438744052</v>
      </c>
      <c r="L146" s="47">
        <f t="shared" si="46"/>
        <v>298.12649286240003</v>
      </c>
      <c r="M146" s="77">
        <f t="shared" ref="M146" si="50">C146*6.5%+C146</f>
        <v>292.875</v>
      </c>
      <c r="N146" s="48">
        <v>293</v>
      </c>
      <c r="O146" s="49">
        <f t="shared" si="47"/>
        <v>6.5</v>
      </c>
      <c r="P146" s="93">
        <f t="shared" si="48"/>
        <v>6.5454545454545432E-2</v>
      </c>
    </row>
    <row r="147" spans="1:16" ht="15.75" x14ac:dyDescent="0.2">
      <c r="A147" s="244" t="s">
        <v>126</v>
      </c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6"/>
    </row>
    <row r="148" spans="1:16" ht="63" x14ac:dyDescent="0.2">
      <c r="A148" s="54">
        <v>30000860</v>
      </c>
      <c r="B148" s="4" t="s">
        <v>127</v>
      </c>
      <c r="C148" s="36">
        <f>VLOOKUP(A148,'[3]Прейскурант 2019'!$A$12:$E$1358,5,0)</f>
        <v>12000</v>
      </c>
      <c r="D148" s="37">
        <f>VLOOKUP(A148,'[1]Прейскурант( новый)'!$A$9:$C$1217,3,0)</f>
        <v>75</v>
      </c>
      <c r="E148" s="37">
        <f>70.54*D148*1.302</f>
        <v>6888.2310000000016</v>
      </c>
      <c r="F148" s="44">
        <f>VLOOKUP(A148,'[2]себ-ть 2019 год'!$A$2:$Q$1337,6,0)</f>
        <v>1399.797</v>
      </c>
      <c r="G148" s="44">
        <f t="shared" si="39"/>
        <v>8288.0280000000021</v>
      </c>
      <c r="H148" s="44">
        <f t="shared" si="44"/>
        <v>2817.929520000001</v>
      </c>
      <c r="I148" s="45">
        <f t="shared" si="40"/>
        <v>11105.957520000004</v>
      </c>
      <c r="J148" s="44">
        <f t="shared" si="45"/>
        <v>1665.8936280000005</v>
      </c>
      <c r="K148" s="46">
        <f t="shared" si="41"/>
        <v>12771.851148000003</v>
      </c>
      <c r="L148" s="47">
        <f t="shared" si="46"/>
        <v>15326.221377600004</v>
      </c>
      <c r="M148" s="77">
        <f t="shared" ref="M148" si="51">C148*6.5%+C148</f>
        <v>12780</v>
      </c>
      <c r="N148" s="48">
        <v>12780</v>
      </c>
      <c r="O148" s="49">
        <f t="shared" si="47"/>
        <v>6.5</v>
      </c>
      <c r="P148" s="93">
        <f t="shared" si="48"/>
        <v>6.4999999999999947E-2</v>
      </c>
    </row>
    <row r="149" spans="1:16" ht="15.75" x14ac:dyDescent="0.2">
      <c r="A149" s="244" t="s">
        <v>128</v>
      </c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6"/>
    </row>
    <row r="150" spans="1:16" ht="15.75" x14ac:dyDescent="0.2">
      <c r="A150" s="54">
        <v>30000951</v>
      </c>
      <c r="B150" s="4" t="s">
        <v>129</v>
      </c>
      <c r="C150" s="36">
        <f>VLOOKUP(A150,'[3]Прейскурант 2019'!$A$12:$E$1358,5,0)</f>
        <v>321</v>
      </c>
      <c r="D150" s="37">
        <f>VLOOKUP(A150,'[1]Прейскурант( новый)'!$A$9:$C$1217,3,0)</f>
        <v>1.8</v>
      </c>
      <c r="E150" s="37">
        <f>70.54*D150*1.302</f>
        <v>165.31754400000003</v>
      </c>
      <c r="F150" s="44">
        <f>VLOOKUP(A150,'[2]себ-ть 2019 год'!$A$2:$Q$1337,6,0)</f>
        <v>90.871800000000007</v>
      </c>
      <c r="G150" s="44">
        <f t="shared" si="39"/>
        <v>256.18934400000001</v>
      </c>
      <c r="H150" s="44">
        <f t="shared" si="44"/>
        <v>87.10437696000001</v>
      </c>
      <c r="I150" s="45">
        <f t="shared" si="40"/>
        <v>343.29372096000003</v>
      </c>
      <c r="J150" s="44">
        <f t="shared" si="45"/>
        <v>51.494058144</v>
      </c>
      <c r="K150" s="46">
        <f t="shared" si="41"/>
        <v>394.78777910400004</v>
      </c>
      <c r="L150" s="47">
        <f t="shared" si="46"/>
        <v>473.74533492480003</v>
      </c>
      <c r="M150" s="77">
        <f t="shared" ref="M150" si="52">C150*6.5%+C150</f>
        <v>341.86500000000001</v>
      </c>
      <c r="N150" s="48">
        <v>342</v>
      </c>
      <c r="O150" s="49">
        <f t="shared" si="47"/>
        <v>6.5000000000000027</v>
      </c>
      <c r="P150" s="93">
        <f t="shared" si="48"/>
        <v>6.5420560747663448E-2</v>
      </c>
    </row>
    <row r="151" spans="1:16" ht="15" customHeight="1" x14ac:dyDescent="0.2">
      <c r="A151" s="226" t="s">
        <v>130</v>
      </c>
      <c r="B151" s="227"/>
      <c r="C151" s="227"/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8"/>
    </row>
    <row r="152" spans="1:16" ht="15.75" x14ac:dyDescent="0.2">
      <c r="A152" s="244" t="s">
        <v>131</v>
      </c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6"/>
    </row>
    <row r="153" spans="1:16" ht="49.7" customHeight="1" x14ac:dyDescent="0.2">
      <c r="A153" s="56">
        <v>40000090</v>
      </c>
      <c r="B153" s="80" t="s">
        <v>1266</v>
      </c>
      <c r="C153" s="36">
        <v>860</v>
      </c>
      <c r="D153" s="37">
        <v>3</v>
      </c>
      <c r="E153" s="37">
        <f>57.11*D153*1.302</f>
        <v>223.07165999999998</v>
      </c>
      <c r="F153" s="44">
        <v>258.27999999999997</v>
      </c>
      <c r="G153" s="44">
        <f t="shared" si="39"/>
        <v>481.35165999999992</v>
      </c>
      <c r="H153" s="44">
        <f t="shared" si="44"/>
        <v>163.65956439999999</v>
      </c>
      <c r="I153" s="45">
        <f t="shared" si="40"/>
        <v>645.01122439999995</v>
      </c>
      <c r="J153" s="44">
        <f t="shared" si="45"/>
        <v>96.751683659999983</v>
      </c>
      <c r="K153" s="46">
        <f t="shared" si="41"/>
        <v>741.76290805999997</v>
      </c>
      <c r="L153" s="47">
        <f t="shared" si="46"/>
        <v>890.11548967199997</v>
      </c>
      <c r="M153" s="77">
        <f t="shared" ref="M153:M199" si="53">C153*6.5%+C153</f>
        <v>915.9</v>
      </c>
      <c r="N153" s="48">
        <v>916</v>
      </c>
      <c r="O153" s="49">
        <f t="shared" si="47"/>
        <v>6.4999999999999973</v>
      </c>
      <c r="P153" s="93">
        <f t="shared" si="48"/>
        <v>6.5116279069767469E-2</v>
      </c>
    </row>
    <row r="154" spans="1:16" ht="47.1" customHeight="1" x14ac:dyDescent="0.2">
      <c r="A154" s="56">
        <v>40000091</v>
      </c>
      <c r="B154" s="80" t="s">
        <v>1267</v>
      </c>
      <c r="C154" s="36">
        <v>810</v>
      </c>
      <c r="D154" s="37">
        <v>3</v>
      </c>
      <c r="E154" s="37">
        <f t="shared" ref="E154:E214" si="54">57.11*D154*1.302</f>
        <v>223.07165999999998</v>
      </c>
      <c r="F154" s="44">
        <v>205.22</v>
      </c>
      <c r="G154" s="44">
        <f t="shared" si="39"/>
        <v>428.29165999999998</v>
      </c>
      <c r="H154" s="44">
        <f t="shared" si="44"/>
        <v>145.61916440000002</v>
      </c>
      <c r="I154" s="45">
        <f t="shared" si="40"/>
        <v>573.91082440000002</v>
      </c>
      <c r="J154" s="44">
        <f t="shared" si="45"/>
        <v>86.086623660000001</v>
      </c>
      <c r="K154" s="46">
        <f t="shared" si="41"/>
        <v>659.99744806000001</v>
      </c>
      <c r="L154" s="47">
        <f t="shared" si="46"/>
        <v>791.99693767200006</v>
      </c>
      <c r="M154" s="77">
        <f t="shared" si="53"/>
        <v>862.65</v>
      </c>
      <c r="N154" s="48">
        <v>863</v>
      </c>
      <c r="O154" s="49">
        <f t="shared" si="47"/>
        <v>6.4999999999999973</v>
      </c>
      <c r="P154" s="93">
        <f t="shared" si="48"/>
        <v>6.543209876543199E-2</v>
      </c>
    </row>
    <row r="155" spans="1:16" ht="31.5" x14ac:dyDescent="0.2">
      <c r="A155" s="56">
        <v>40000004</v>
      </c>
      <c r="B155" s="1" t="s">
        <v>132</v>
      </c>
      <c r="C155" s="36">
        <f>VLOOKUP(A155,'[3]Прейскурант 2019'!$A$12:$E$1358,5,0)</f>
        <v>460</v>
      </c>
      <c r="D155" s="37">
        <f>VLOOKUP(A155,'[1]Прейскурант( новый)'!$A$9:$C$1217,3,0)</f>
        <v>3</v>
      </c>
      <c r="E155" s="37">
        <f t="shared" si="54"/>
        <v>223.07165999999998</v>
      </c>
      <c r="F155" s="44">
        <f>VLOOKUP(A155,'[2]себ-ть 2019 год'!$A$2:$Q$1337,6,0)</f>
        <v>66.055200000000013</v>
      </c>
      <c r="G155" s="44">
        <f t="shared" si="39"/>
        <v>289.12685999999997</v>
      </c>
      <c r="H155" s="44">
        <f t="shared" si="44"/>
        <v>98.303132399999996</v>
      </c>
      <c r="I155" s="45">
        <f t="shared" si="40"/>
        <v>387.42999239999995</v>
      </c>
      <c r="J155" s="44">
        <f t="shared" si="45"/>
        <v>58.114498859999991</v>
      </c>
      <c r="K155" s="46">
        <f t="shared" si="41"/>
        <v>445.54449125999992</v>
      </c>
      <c r="L155" s="47">
        <f t="shared" si="46"/>
        <v>534.65338951199988</v>
      </c>
      <c r="M155" s="77">
        <f t="shared" si="53"/>
        <v>489.9</v>
      </c>
      <c r="N155" s="48">
        <v>490</v>
      </c>
      <c r="O155" s="49">
        <f t="shared" si="47"/>
        <v>6.4999999999999947</v>
      </c>
      <c r="P155" s="93">
        <f t="shared" si="48"/>
        <v>6.5217391304347894E-2</v>
      </c>
    </row>
    <row r="156" spans="1:16" ht="47.25" x14ac:dyDescent="0.2">
      <c r="A156" s="56">
        <v>40000005</v>
      </c>
      <c r="B156" s="2" t="s">
        <v>133</v>
      </c>
      <c r="C156" s="36">
        <f>VLOOKUP(A156,'[3]Прейскурант 2019'!$A$12:$E$1358,5,0)</f>
        <v>345</v>
      </c>
      <c r="D156" s="37">
        <f>VLOOKUP(A156,'[1]Прейскурант( новый)'!$A$9:$C$1217,3,0)</f>
        <v>3</v>
      </c>
      <c r="E156" s="37">
        <f t="shared" si="54"/>
        <v>223.07165999999998</v>
      </c>
      <c r="F156" s="44">
        <f>VLOOKUP(A156,'[2]себ-ть 2019 год'!$A$2:$Q$1337,6,0)</f>
        <v>14.943000000000001</v>
      </c>
      <c r="G156" s="44">
        <f t="shared" si="39"/>
        <v>238.01465999999999</v>
      </c>
      <c r="H156" s="44">
        <f t="shared" si="44"/>
        <v>80.9249844</v>
      </c>
      <c r="I156" s="45">
        <f t="shared" si="40"/>
        <v>318.93964440000002</v>
      </c>
      <c r="J156" s="44">
        <f t="shared" si="45"/>
        <v>47.84094666</v>
      </c>
      <c r="K156" s="46">
        <f t="shared" si="41"/>
        <v>366.78059106000001</v>
      </c>
      <c r="L156" s="47">
        <f t="shared" si="46"/>
        <v>440.13670927200002</v>
      </c>
      <c r="M156" s="77">
        <f t="shared" si="53"/>
        <v>367.42500000000001</v>
      </c>
      <c r="N156" s="48">
        <v>367</v>
      </c>
      <c r="O156" s="49">
        <f t="shared" si="47"/>
        <v>6.5000000000000027</v>
      </c>
      <c r="P156" s="93">
        <f t="shared" si="48"/>
        <v>6.3768115942028913E-2</v>
      </c>
    </row>
    <row r="157" spans="1:16" ht="31.5" x14ac:dyDescent="0.2">
      <c r="A157" s="56">
        <v>40000006</v>
      </c>
      <c r="B157" s="2" t="s">
        <v>134</v>
      </c>
      <c r="C157" s="36">
        <f>VLOOKUP(A157,'[3]Прейскурант 2019'!$A$12:$E$1358,5,0)</f>
        <v>450</v>
      </c>
      <c r="D157" s="37">
        <f>VLOOKUP(A157,'[1]Прейскурант( новый)'!$A$9:$C$1217,3,0)</f>
        <v>3</v>
      </c>
      <c r="E157" s="37">
        <f t="shared" si="54"/>
        <v>223.07165999999998</v>
      </c>
      <c r="F157" s="44">
        <f>VLOOKUP(A157,'[2]себ-ть 2019 год'!$A$2:$Q$1337,6,0)</f>
        <v>39.055799999999998</v>
      </c>
      <c r="G157" s="44">
        <f t="shared" si="39"/>
        <v>262.12745999999999</v>
      </c>
      <c r="H157" s="44">
        <f t="shared" si="44"/>
        <v>89.123336399999999</v>
      </c>
      <c r="I157" s="45">
        <f t="shared" si="40"/>
        <v>351.25079640000001</v>
      </c>
      <c r="J157" s="44">
        <f t="shared" si="45"/>
        <v>52.687619460000001</v>
      </c>
      <c r="K157" s="46">
        <f t="shared" si="41"/>
        <v>403.93841586000002</v>
      </c>
      <c r="L157" s="47">
        <f t="shared" si="46"/>
        <v>484.72609903200004</v>
      </c>
      <c r="M157" s="77">
        <f t="shared" si="53"/>
        <v>479.25</v>
      </c>
      <c r="N157" s="48">
        <v>479</v>
      </c>
      <c r="O157" s="49">
        <f t="shared" si="47"/>
        <v>6.5</v>
      </c>
      <c r="P157" s="93">
        <f t="shared" si="48"/>
        <v>6.4444444444444526E-2</v>
      </c>
    </row>
    <row r="158" spans="1:16" ht="31.5" x14ac:dyDescent="0.2">
      <c r="A158" s="56">
        <v>40000007</v>
      </c>
      <c r="B158" s="2" t="s">
        <v>135</v>
      </c>
      <c r="C158" s="36">
        <f>VLOOKUP(A158,'[3]Прейскурант 2019'!$A$12:$E$1358,5,0)</f>
        <v>299</v>
      </c>
      <c r="D158" s="37">
        <f>VLOOKUP(A158,'[1]Прейскурант( новый)'!$A$9:$C$1217,3,0)</f>
        <v>3</v>
      </c>
      <c r="E158" s="37">
        <f t="shared" si="54"/>
        <v>223.07165999999998</v>
      </c>
      <c r="F158" s="44">
        <f>VLOOKUP(A158,'[2]себ-ть 2019 год'!$A$2:$Q$1337,6,0)</f>
        <v>18.655799999999999</v>
      </c>
      <c r="G158" s="44">
        <f t="shared" si="39"/>
        <v>241.72745999999998</v>
      </c>
      <c r="H158" s="44">
        <f t="shared" si="44"/>
        <v>82.187336399999992</v>
      </c>
      <c r="I158" s="45">
        <f t="shared" si="40"/>
        <v>323.9147964</v>
      </c>
      <c r="J158" s="44">
        <f t="shared" si="45"/>
        <v>48.58721946</v>
      </c>
      <c r="K158" s="46">
        <f t="shared" si="41"/>
        <v>372.50201586000003</v>
      </c>
      <c r="L158" s="47">
        <f t="shared" si="46"/>
        <v>447.00241903200003</v>
      </c>
      <c r="M158" s="77">
        <f t="shared" si="53"/>
        <v>318.435</v>
      </c>
      <c r="N158" s="48">
        <v>318</v>
      </c>
      <c r="O158" s="49">
        <f t="shared" si="47"/>
        <v>6.5</v>
      </c>
      <c r="P158" s="93">
        <f t="shared" si="48"/>
        <v>6.3545150501672198E-2</v>
      </c>
    </row>
    <row r="159" spans="1:16" ht="31.5" x14ac:dyDescent="0.2">
      <c r="A159" s="56">
        <v>40000008</v>
      </c>
      <c r="B159" s="2" t="s">
        <v>136</v>
      </c>
      <c r="C159" s="36">
        <f>VLOOKUP(A159,'[3]Прейскурант 2019'!$A$12:$E$1358,5,0)</f>
        <v>299</v>
      </c>
      <c r="D159" s="37">
        <f>VLOOKUP(A159,'[1]Прейскурант( новый)'!$A$9:$C$1217,3,0)</f>
        <v>3</v>
      </c>
      <c r="E159" s="37">
        <f t="shared" si="54"/>
        <v>223.07165999999998</v>
      </c>
      <c r="F159" s="44">
        <f>VLOOKUP(A159,'[2]себ-ть 2019 год'!$A$2:$Q$1337,6,0)</f>
        <v>18.29</v>
      </c>
      <c r="G159" s="44">
        <f t="shared" si="39"/>
        <v>241.36165999999997</v>
      </c>
      <c r="H159" s="44">
        <f t="shared" si="44"/>
        <v>82.062964399999998</v>
      </c>
      <c r="I159" s="45">
        <f t="shared" si="40"/>
        <v>323.42462439999997</v>
      </c>
      <c r="J159" s="44">
        <f t="shared" si="45"/>
        <v>48.513693659999994</v>
      </c>
      <c r="K159" s="46">
        <f t="shared" si="41"/>
        <v>371.93831805999997</v>
      </c>
      <c r="L159" s="47">
        <f t="shared" si="46"/>
        <v>446.32598167199995</v>
      </c>
      <c r="M159" s="77">
        <f t="shared" si="53"/>
        <v>318.435</v>
      </c>
      <c r="N159" s="48">
        <v>318</v>
      </c>
      <c r="O159" s="49">
        <f t="shared" si="47"/>
        <v>6.5</v>
      </c>
      <c r="P159" s="93">
        <f t="shared" si="48"/>
        <v>6.3545150501672198E-2</v>
      </c>
    </row>
    <row r="160" spans="1:16" ht="31.5" x14ac:dyDescent="0.2">
      <c r="A160" s="56">
        <v>40000009</v>
      </c>
      <c r="B160" s="2" t="s">
        <v>137</v>
      </c>
      <c r="C160" s="36">
        <f>VLOOKUP(A160,'[3]Прейскурант 2019'!$A$12:$E$1358,5,0)</f>
        <v>299</v>
      </c>
      <c r="D160" s="37">
        <f>VLOOKUP(A160,'[1]Прейскурант( новый)'!$A$9:$C$1217,3,0)</f>
        <v>3</v>
      </c>
      <c r="E160" s="37">
        <f t="shared" si="54"/>
        <v>223.07165999999998</v>
      </c>
      <c r="F160" s="44">
        <f>VLOOKUP(A160,'[2]себ-ть 2019 год'!$A$2:$Q$1337,6,0)</f>
        <v>18.655799999999999</v>
      </c>
      <c r="G160" s="44">
        <f t="shared" si="39"/>
        <v>241.72745999999998</v>
      </c>
      <c r="H160" s="44">
        <f t="shared" si="44"/>
        <v>82.187336399999992</v>
      </c>
      <c r="I160" s="45">
        <f t="shared" si="40"/>
        <v>323.9147964</v>
      </c>
      <c r="J160" s="44">
        <f t="shared" si="45"/>
        <v>48.58721946</v>
      </c>
      <c r="K160" s="46">
        <f t="shared" si="41"/>
        <v>372.50201586000003</v>
      </c>
      <c r="L160" s="47">
        <f t="shared" si="46"/>
        <v>447.00241903200003</v>
      </c>
      <c r="M160" s="77">
        <f t="shared" si="53"/>
        <v>318.435</v>
      </c>
      <c r="N160" s="48">
        <v>318</v>
      </c>
      <c r="O160" s="49">
        <f t="shared" si="47"/>
        <v>6.5</v>
      </c>
      <c r="P160" s="93">
        <f t="shared" si="48"/>
        <v>6.3545150501672198E-2</v>
      </c>
    </row>
    <row r="161" spans="1:16" ht="31.5" x14ac:dyDescent="0.2">
      <c r="A161" s="56">
        <v>40000010</v>
      </c>
      <c r="B161" s="2" t="s">
        <v>138</v>
      </c>
      <c r="C161" s="36">
        <f>VLOOKUP(A161,'[3]Прейскурант 2019'!$A$12:$E$1358,5,0)</f>
        <v>299</v>
      </c>
      <c r="D161" s="37">
        <f>VLOOKUP(A161,'[1]Прейскурант( новый)'!$A$9:$C$1217,3,0)</f>
        <v>3</v>
      </c>
      <c r="E161" s="37">
        <f t="shared" si="54"/>
        <v>223.07165999999998</v>
      </c>
      <c r="F161" s="44">
        <f>VLOOKUP(A161,'[2]себ-ть 2019 год'!$A$2:$Q$1337,6,0)</f>
        <v>18.655799999999999</v>
      </c>
      <c r="G161" s="44">
        <f t="shared" si="39"/>
        <v>241.72745999999998</v>
      </c>
      <c r="H161" s="44">
        <f t="shared" si="44"/>
        <v>82.187336399999992</v>
      </c>
      <c r="I161" s="45">
        <f t="shared" si="40"/>
        <v>323.9147964</v>
      </c>
      <c r="J161" s="44">
        <f t="shared" si="45"/>
        <v>48.58721946</v>
      </c>
      <c r="K161" s="46">
        <f t="shared" si="41"/>
        <v>372.50201586000003</v>
      </c>
      <c r="L161" s="47">
        <f t="shared" si="46"/>
        <v>447.00241903200003</v>
      </c>
      <c r="M161" s="77">
        <f t="shared" si="53"/>
        <v>318.435</v>
      </c>
      <c r="N161" s="48">
        <v>318</v>
      </c>
      <c r="O161" s="49">
        <f t="shared" si="47"/>
        <v>6.5</v>
      </c>
      <c r="P161" s="93">
        <f t="shared" si="48"/>
        <v>6.3545150501672198E-2</v>
      </c>
    </row>
    <row r="162" spans="1:16" ht="31.5" x14ac:dyDescent="0.2">
      <c r="A162" s="56">
        <v>40000011</v>
      </c>
      <c r="B162" s="2" t="s">
        <v>139</v>
      </c>
      <c r="C162" s="36">
        <f>VLOOKUP(A162,'[3]Прейскурант 2019'!$A$12:$E$1358,5,0)</f>
        <v>345</v>
      </c>
      <c r="D162" s="37">
        <f>VLOOKUP(A162,'[1]Прейскурант( новый)'!$A$9:$C$1217,3,0)</f>
        <v>3</v>
      </c>
      <c r="E162" s="37">
        <f t="shared" si="54"/>
        <v>223.07165999999998</v>
      </c>
      <c r="F162" s="44">
        <f>VLOOKUP(A162,'[2]себ-ть 2019 год'!$A$2:$Q$1337,6,0)</f>
        <v>11.403599999999999</v>
      </c>
      <c r="G162" s="44">
        <f t="shared" si="39"/>
        <v>234.47525999999999</v>
      </c>
      <c r="H162" s="44">
        <f t="shared" si="44"/>
        <v>79.721588400000002</v>
      </c>
      <c r="I162" s="45">
        <f t="shared" si="40"/>
        <v>314.19684840000002</v>
      </c>
      <c r="J162" s="44">
        <f t="shared" si="45"/>
        <v>47.129527260000003</v>
      </c>
      <c r="K162" s="46">
        <f t="shared" si="41"/>
        <v>361.32637566000005</v>
      </c>
      <c r="L162" s="47">
        <f t="shared" si="46"/>
        <v>433.59165079200005</v>
      </c>
      <c r="M162" s="77">
        <f t="shared" si="53"/>
        <v>367.42500000000001</v>
      </c>
      <c r="N162" s="48">
        <v>367</v>
      </c>
      <c r="O162" s="49">
        <f t="shared" si="47"/>
        <v>6.5000000000000027</v>
      </c>
      <c r="P162" s="93">
        <f t="shared" si="48"/>
        <v>6.3768115942028913E-2</v>
      </c>
    </row>
    <row r="163" spans="1:16" ht="31.5" x14ac:dyDescent="0.2">
      <c r="A163" s="56">
        <v>40000012</v>
      </c>
      <c r="B163" s="2" t="s">
        <v>140</v>
      </c>
      <c r="C163" s="36">
        <f>VLOOKUP(A163,'[3]Прейскурант 2019'!$A$12:$E$1358,5,0)</f>
        <v>288</v>
      </c>
      <c r="D163" s="37">
        <f>VLOOKUP(A163,'[1]Прейскурант( новый)'!$A$9:$C$1217,3,0)</f>
        <v>3</v>
      </c>
      <c r="E163" s="37">
        <f t="shared" si="54"/>
        <v>223.07165999999998</v>
      </c>
      <c r="F163" s="44">
        <f>VLOOKUP(A163,'[2]себ-ть 2019 год'!$A$2:$Q$1337,6,0)</f>
        <v>19.747199999999999</v>
      </c>
      <c r="G163" s="44">
        <f t="shared" si="39"/>
        <v>242.81885999999997</v>
      </c>
      <c r="H163" s="44">
        <f t="shared" si="44"/>
        <v>82.558412399999995</v>
      </c>
      <c r="I163" s="45">
        <f t="shared" si="40"/>
        <v>325.37727239999998</v>
      </c>
      <c r="J163" s="44">
        <f t="shared" si="45"/>
        <v>48.806590859999993</v>
      </c>
      <c r="K163" s="46">
        <f t="shared" si="41"/>
        <v>374.18386325999995</v>
      </c>
      <c r="L163" s="47">
        <f t="shared" si="46"/>
        <v>449.02063591199993</v>
      </c>
      <c r="M163" s="77">
        <f t="shared" si="53"/>
        <v>306.72000000000003</v>
      </c>
      <c r="N163" s="48">
        <v>307</v>
      </c>
      <c r="O163" s="49">
        <f t="shared" si="47"/>
        <v>6.5000000000000098</v>
      </c>
      <c r="P163" s="93">
        <f t="shared" si="48"/>
        <v>6.5972222222222321E-2</v>
      </c>
    </row>
    <row r="164" spans="1:16" ht="31.5" x14ac:dyDescent="0.2">
      <c r="A164" s="56">
        <v>40000013</v>
      </c>
      <c r="B164" s="2" t="s">
        <v>141</v>
      </c>
      <c r="C164" s="36">
        <f>VLOOKUP(A164,'[3]Прейскурант 2019'!$A$12:$E$1358,5,0)</f>
        <v>299</v>
      </c>
      <c r="D164" s="37">
        <f>VLOOKUP(A164,'[1]Прейскурант( новый)'!$A$9:$C$1217,3,0)</f>
        <v>3</v>
      </c>
      <c r="E164" s="37">
        <f t="shared" si="54"/>
        <v>223.07165999999998</v>
      </c>
      <c r="F164" s="44">
        <f>VLOOKUP(A164,'[2]себ-ть 2019 год'!$A$2:$Q$1337,6,0)</f>
        <v>14.943000000000001</v>
      </c>
      <c r="G164" s="44">
        <f t="shared" si="39"/>
        <v>238.01465999999999</v>
      </c>
      <c r="H164" s="44">
        <f t="shared" si="44"/>
        <v>80.9249844</v>
      </c>
      <c r="I164" s="45">
        <f t="shared" si="40"/>
        <v>318.93964440000002</v>
      </c>
      <c r="J164" s="44">
        <f t="shared" si="45"/>
        <v>47.84094666</v>
      </c>
      <c r="K164" s="46">
        <f t="shared" si="41"/>
        <v>366.78059106000001</v>
      </c>
      <c r="L164" s="47">
        <f t="shared" si="46"/>
        <v>440.13670927200002</v>
      </c>
      <c r="M164" s="77">
        <f t="shared" si="53"/>
        <v>318.435</v>
      </c>
      <c r="N164" s="48">
        <v>318</v>
      </c>
      <c r="O164" s="49">
        <f t="shared" si="47"/>
        <v>6.5</v>
      </c>
      <c r="P164" s="93">
        <f t="shared" si="48"/>
        <v>6.3545150501672198E-2</v>
      </c>
    </row>
    <row r="165" spans="1:16" ht="31.5" x14ac:dyDescent="0.2">
      <c r="A165" s="56">
        <v>40000015</v>
      </c>
      <c r="B165" s="2" t="s">
        <v>142</v>
      </c>
      <c r="C165" s="36">
        <f>VLOOKUP(A165,'[3]Прейскурант 2019'!$A$12:$E$1358,5,0)</f>
        <v>299</v>
      </c>
      <c r="D165" s="37">
        <f>VLOOKUP(A165,'[1]Прейскурант( новый)'!$A$9:$C$1217,3,0)</f>
        <v>3</v>
      </c>
      <c r="E165" s="37">
        <f t="shared" si="54"/>
        <v>223.07165999999998</v>
      </c>
      <c r="F165" s="44">
        <f>VLOOKUP(A165,'[2]себ-ть 2019 год'!$A$2:$Q$1337,6,0)</f>
        <v>18.655799999999999</v>
      </c>
      <c r="G165" s="44">
        <f t="shared" si="39"/>
        <v>241.72745999999998</v>
      </c>
      <c r="H165" s="44">
        <f t="shared" si="44"/>
        <v>82.187336399999992</v>
      </c>
      <c r="I165" s="45">
        <f t="shared" si="40"/>
        <v>323.9147964</v>
      </c>
      <c r="J165" s="44">
        <f t="shared" si="45"/>
        <v>48.58721946</v>
      </c>
      <c r="K165" s="46">
        <f t="shared" si="41"/>
        <v>372.50201586000003</v>
      </c>
      <c r="L165" s="47">
        <f t="shared" si="46"/>
        <v>447.00241903200003</v>
      </c>
      <c r="M165" s="77">
        <f t="shared" si="53"/>
        <v>318.435</v>
      </c>
      <c r="N165" s="48">
        <v>318</v>
      </c>
      <c r="O165" s="49">
        <f t="shared" si="47"/>
        <v>6.5</v>
      </c>
      <c r="P165" s="93">
        <f t="shared" si="48"/>
        <v>6.3545150501672198E-2</v>
      </c>
    </row>
    <row r="166" spans="1:16" ht="78.75" x14ac:dyDescent="0.2">
      <c r="A166" s="56">
        <v>40000027</v>
      </c>
      <c r="B166" s="2" t="s">
        <v>143</v>
      </c>
      <c r="C166" s="36">
        <f>VLOOKUP(A166,'[3]Прейскурант 2019'!$A$12:$E$1358,5,0)</f>
        <v>450</v>
      </c>
      <c r="D166" s="37">
        <f>VLOOKUP(A166,'[1]Прейскурант( новый)'!$A$9:$C$1217,3,0)</f>
        <v>3</v>
      </c>
      <c r="E166" s="37">
        <f t="shared" si="54"/>
        <v>223.07165999999998</v>
      </c>
      <c r="F166" s="44">
        <f>VLOOKUP(A166,'[2]себ-ть 2019 год'!$A$2:$Q$1337,6,0)</f>
        <v>13.902600000000001</v>
      </c>
      <c r="G166" s="44">
        <f t="shared" si="39"/>
        <v>236.97425999999999</v>
      </c>
      <c r="H166" s="44">
        <f t="shared" si="44"/>
        <v>80.571248400000002</v>
      </c>
      <c r="I166" s="45">
        <f t="shared" si="40"/>
        <v>317.54550840000002</v>
      </c>
      <c r="J166" s="44">
        <f t="shared" si="45"/>
        <v>47.631826260000004</v>
      </c>
      <c r="K166" s="46">
        <f t="shared" si="41"/>
        <v>365.17733466000004</v>
      </c>
      <c r="L166" s="47">
        <f t="shared" si="46"/>
        <v>438.21280159200006</v>
      </c>
      <c r="M166" s="77">
        <f t="shared" si="53"/>
        <v>479.25</v>
      </c>
      <c r="N166" s="48">
        <v>479</v>
      </c>
      <c r="O166" s="49">
        <f t="shared" si="47"/>
        <v>6.5</v>
      </c>
      <c r="P166" s="93">
        <f t="shared" si="48"/>
        <v>6.4444444444444526E-2</v>
      </c>
    </row>
    <row r="167" spans="1:16" ht="47.25" x14ac:dyDescent="0.2">
      <c r="A167" s="56">
        <v>40000028</v>
      </c>
      <c r="B167" s="2" t="s">
        <v>144</v>
      </c>
      <c r="C167" s="36">
        <f>VLOOKUP(A167,'[3]Прейскурант 2019'!$A$12:$E$1358,5,0)</f>
        <v>316</v>
      </c>
      <c r="D167" s="37">
        <f>VLOOKUP(A167,'[1]Прейскурант( новый)'!$A$9:$C$1217,3,0)</f>
        <v>3</v>
      </c>
      <c r="E167" s="37">
        <f t="shared" si="54"/>
        <v>223.07165999999998</v>
      </c>
      <c r="F167" s="44">
        <f>VLOOKUP(A167,'[2]себ-ть 2019 год'!$A$2:$Q$1337,6,0)</f>
        <v>12.087</v>
      </c>
      <c r="G167" s="44">
        <f t="shared" si="39"/>
        <v>235.15865999999997</v>
      </c>
      <c r="H167" s="44">
        <f t="shared" si="44"/>
        <v>79.953944399999997</v>
      </c>
      <c r="I167" s="45">
        <f t="shared" si="40"/>
        <v>315.11260439999995</v>
      </c>
      <c r="J167" s="44">
        <f t="shared" si="45"/>
        <v>47.266890659999994</v>
      </c>
      <c r="K167" s="46">
        <f t="shared" si="41"/>
        <v>362.37949505999995</v>
      </c>
      <c r="L167" s="47">
        <f t="shared" si="46"/>
        <v>434.85539407199997</v>
      </c>
      <c r="M167" s="77">
        <f t="shared" si="53"/>
        <v>336.54</v>
      </c>
      <c r="N167" s="48">
        <v>337</v>
      </c>
      <c r="O167" s="49">
        <f t="shared" si="47"/>
        <v>6.5000000000000071</v>
      </c>
      <c r="P167" s="93">
        <f t="shared" si="48"/>
        <v>6.6455696202531556E-2</v>
      </c>
    </row>
    <row r="168" spans="1:16" ht="47.25" x14ac:dyDescent="0.2">
      <c r="A168" s="56">
        <v>40000034</v>
      </c>
      <c r="B168" s="2" t="s">
        <v>145</v>
      </c>
      <c r="C168" s="36">
        <f>VLOOKUP(A168,'[3]Прейскурант 2019'!$A$12:$E$1358,5,0)</f>
        <v>800</v>
      </c>
      <c r="D168" s="37">
        <f>VLOOKUP(A168,'[1]Прейскурант( новый)'!$A$9:$C$1217,3,0)</f>
        <v>3</v>
      </c>
      <c r="E168" s="37">
        <f t="shared" si="54"/>
        <v>223.07165999999998</v>
      </c>
      <c r="F168" s="44">
        <f>VLOOKUP(A168,'[2]себ-ть 2019 год'!$A$2:$Q$1337,6,0)</f>
        <v>215.3526</v>
      </c>
      <c r="G168" s="44">
        <f t="shared" si="39"/>
        <v>438.42426</v>
      </c>
      <c r="H168" s="44">
        <f t="shared" si="44"/>
        <v>149.06424840000003</v>
      </c>
      <c r="I168" s="45">
        <f t="shared" si="40"/>
        <v>587.4885084</v>
      </c>
      <c r="J168" s="44">
        <f t="shared" si="45"/>
        <v>88.123276259999997</v>
      </c>
      <c r="K168" s="46">
        <f t="shared" si="41"/>
        <v>675.61178466000001</v>
      </c>
      <c r="L168" s="47">
        <f t="shared" si="46"/>
        <v>810.73414159200001</v>
      </c>
      <c r="M168" s="77">
        <f t="shared" si="53"/>
        <v>852</v>
      </c>
      <c r="N168" s="48">
        <v>852</v>
      </c>
      <c r="O168" s="49">
        <f t="shared" si="47"/>
        <v>6.5</v>
      </c>
      <c r="P168" s="93">
        <f t="shared" si="48"/>
        <v>6.4999999999999947E-2</v>
      </c>
    </row>
    <row r="169" spans="1:16" ht="31.5" x14ac:dyDescent="0.2">
      <c r="A169" s="56">
        <v>40000037</v>
      </c>
      <c r="B169" s="2" t="s">
        <v>146</v>
      </c>
      <c r="C169" s="36">
        <f>VLOOKUP(A169,'[3]Прейскурант 2019'!$A$12:$E$1358,5,0)</f>
        <v>299</v>
      </c>
      <c r="D169" s="37">
        <f>VLOOKUP(A169,'[1]Прейскурант( новый)'!$A$9:$C$1217,3,0)</f>
        <v>3</v>
      </c>
      <c r="E169" s="37">
        <f t="shared" si="54"/>
        <v>223.07165999999998</v>
      </c>
      <c r="F169" s="44">
        <f>VLOOKUP(A169,'[2]себ-ть 2019 год'!$A$2:$Q$1337,6,0)</f>
        <v>15.8712</v>
      </c>
      <c r="G169" s="44">
        <f t="shared" si="39"/>
        <v>238.94285999999997</v>
      </c>
      <c r="H169" s="44">
        <f t="shared" si="44"/>
        <v>81.240572399999991</v>
      </c>
      <c r="I169" s="45">
        <f t="shared" si="40"/>
        <v>320.18343239999996</v>
      </c>
      <c r="J169" s="44">
        <f t="shared" si="45"/>
        <v>48.027514859999989</v>
      </c>
      <c r="K169" s="46">
        <f t="shared" si="41"/>
        <v>368.21094725999995</v>
      </c>
      <c r="L169" s="47">
        <f t="shared" si="46"/>
        <v>441.85313671199992</v>
      </c>
      <c r="M169" s="77">
        <f t="shared" si="53"/>
        <v>318.435</v>
      </c>
      <c r="N169" s="48">
        <v>318</v>
      </c>
      <c r="O169" s="49">
        <f t="shared" si="47"/>
        <v>6.5</v>
      </c>
      <c r="P169" s="93">
        <f t="shared" si="48"/>
        <v>6.3545150501672198E-2</v>
      </c>
    </row>
    <row r="170" spans="1:16" ht="63" x14ac:dyDescent="0.2">
      <c r="A170" s="56">
        <v>40000041</v>
      </c>
      <c r="B170" s="6" t="s">
        <v>147</v>
      </c>
      <c r="C170" s="36">
        <f>VLOOKUP(A170,'[3]Прейскурант 2019'!$A$12:$E$1358,5,0)</f>
        <v>605</v>
      </c>
      <c r="D170" s="37">
        <f>VLOOKUP(A170,'[1]Прейскурант( новый)'!$A$9:$C$1217,3,0)</f>
        <v>3</v>
      </c>
      <c r="E170" s="37">
        <f t="shared" si="54"/>
        <v>223.07165999999998</v>
      </c>
      <c r="F170" s="44">
        <f>VLOOKUP(A170,'[2]себ-ть 2019 год'!$A$2:$Q$1337,6,0)</f>
        <v>81.120599999999996</v>
      </c>
      <c r="G170" s="44">
        <f t="shared" si="39"/>
        <v>304.19225999999998</v>
      </c>
      <c r="H170" s="44">
        <f t="shared" si="44"/>
        <v>103.4253684</v>
      </c>
      <c r="I170" s="45">
        <f t="shared" si="40"/>
        <v>407.61762839999994</v>
      </c>
      <c r="J170" s="44">
        <f t="shared" si="45"/>
        <v>61.14264425999999</v>
      </c>
      <c r="K170" s="46">
        <f t="shared" si="41"/>
        <v>468.76027265999994</v>
      </c>
      <c r="L170" s="47">
        <f t="shared" si="46"/>
        <v>562.51232719199993</v>
      </c>
      <c r="M170" s="77">
        <f t="shared" si="53"/>
        <v>644.32500000000005</v>
      </c>
      <c r="N170" s="48">
        <v>644</v>
      </c>
      <c r="O170" s="49">
        <f t="shared" si="47"/>
        <v>6.5000000000000071</v>
      </c>
      <c r="P170" s="93">
        <f t="shared" si="48"/>
        <v>6.4462809917355424E-2</v>
      </c>
    </row>
    <row r="171" spans="1:16" ht="31.5" x14ac:dyDescent="0.2">
      <c r="A171" s="56">
        <v>40000043</v>
      </c>
      <c r="B171" s="2" t="s">
        <v>148</v>
      </c>
      <c r="C171" s="36">
        <f>VLOOKUP(A171,'[3]Прейскурант 2019'!$A$12:$E$1358,5,0)</f>
        <v>450</v>
      </c>
      <c r="D171" s="37">
        <f>VLOOKUP(A171,'[1]Прейскурант( новый)'!$A$9:$C$1217,3,0)</f>
        <v>3</v>
      </c>
      <c r="E171" s="37">
        <f t="shared" si="54"/>
        <v>223.07165999999998</v>
      </c>
      <c r="F171" s="44">
        <f>VLOOKUP(A171,'[2]себ-ть 2019 год'!$A$2:$Q$1337,6,0)</f>
        <v>15.8712</v>
      </c>
      <c r="G171" s="44">
        <f t="shared" si="39"/>
        <v>238.94285999999997</v>
      </c>
      <c r="H171" s="44">
        <f t="shared" si="44"/>
        <v>81.240572399999991</v>
      </c>
      <c r="I171" s="45">
        <f t="shared" si="40"/>
        <v>320.18343239999996</v>
      </c>
      <c r="J171" s="44">
        <f t="shared" si="45"/>
        <v>48.027514859999989</v>
      </c>
      <c r="K171" s="46">
        <f t="shared" si="41"/>
        <v>368.21094725999995</v>
      </c>
      <c r="L171" s="47">
        <f t="shared" si="46"/>
        <v>441.85313671199992</v>
      </c>
      <c r="M171" s="77">
        <f t="shared" si="53"/>
        <v>479.25</v>
      </c>
      <c r="N171" s="48">
        <v>479</v>
      </c>
      <c r="O171" s="49">
        <f t="shared" si="47"/>
        <v>6.5</v>
      </c>
      <c r="P171" s="93">
        <f t="shared" si="48"/>
        <v>6.4444444444444526E-2</v>
      </c>
    </row>
    <row r="172" spans="1:16" ht="47.25" x14ac:dyDescent="0.2">
      <c r="A172" s="56">
        <v>40000044</v>
      </c>
      <c r="B172" s="2" t="s">
        <v>149</v>
      </c>
      <c r="C172" s="36">
        <f>VLOOKUP(A172,'[3]Прейскурант 2019'!$A$12:$E$1358,5,0)</f>
        <v>435</v>
      </c>
      <c r="D172" s="37">
        <f>VLOOKUP(A172,'[1]Прейскурант( новый)'!$A$9:$C$1217,3,0)</f>
        <v>3</v>
      </c>
      <c r="E172" s="37">
        <f t="shared" si="54"/>
        <v>223.07165999999998</v>
      </c>
      <c r="F172" s="44">
        <f>VLOOKUP(A172,'[2]себ-ть 2019 год'!$A$2:$Q$1337,6,0)</f>
        <v>18.9312</v>
      </c>
      <c r="G172" s="44">
        <f t="shared" si="39"/>
        <v>242.00285999999997</v>
      </c>
      <c r="H172" s="44">
        <f t="shared" si="44"/>
        <v>82.280972399999996</v>
      </c>
      <c r="I172" s="45">
        <f t="shared" si="40"/>
        <v>324.28383239999994</v>
      </c>
      <c r="J172" s="44">
        <f t="shared" si="45"/>
        <v>48.642574859999989</v>
      </c>
      <c r="K172" s="46">
        <f t="shared" si="41"/>
        <v>372.92640725999991</v>
      </c>
      <c r="L172" s="47">
        <f t="shared" si="46"/>
        <v>447.51168871199991</v>
      </c>
      <c r="M172" s="77">
        <f t="shared" si="53"/>
        <v>463.27499999999998</v>
      </c>
      <c r="N172" s="48">
        <v>463</v>
      </c>
      <c r="O172" s="49">
        <f t="shared" si="47"/>
        <v>6.4999999999999947</v>
      </c>
      <c r="P172" s="93">
        <f t="shared" si="48"/>
        <v>6.4367816091954078E-2</v>
      </c>
    </row>
    <row r="173" spans="1:16" ht="31.5" x14ac:dyDescent="0.2">
      <c r="A173" s="56">
        <v>40000045</v>
      </c>
      <c r="B173" s="2" t="s">
        <v>150</v>
      </c>
      <c r="C173" s="36">
        <f>VLOOKUP(A173,'[3]Прейскурант 2019'!$A$12:$E$1358,5,0)</f>
        <v>435</v>
      </c>
      <c r="D173" s="37">
        <f>VLOOKUP(A173,'[1]Прейскурант( новый)'!$A$9:$C$1217,3,0)</f>
        <v>3</v>
      </c>
      <c r="E173" s="37">
        <f t="shared" si="54"/>
        <v>223.07165999999998</v>
      </c>
      <c r="F173" s="44">
        <f>VLOOKUP(A173,'[2]себ-ть 2019 год'!$A$2:$Q$1337,6,0)</f>
        <v>15.055199999999999</v>
      </c>
      <c r="G173" s="44">
        <f t="shared" si="39"/>
        <v>238.12685999999997</v>
      </c>
      <c r="H173" s="44">
        <f t="shared" si="44"/>
        <v>80.963132399999992</v>
      </c>
      <c r="I173" s="45">
        <f t="shared" si="40"/>
        <v>319.08999239999997</v>
      </c>
      <c r="J173" s="44">
        <f t="shared" si="45"/>
        <v>47.863498859999993</v>
      </c>
      <c r="K173" s="46">
        <f t="shared" si="41"/>
        <v>366.95349125999996</v>
      </c>
      <c r="L173" s="47">
        <f t="shared" si="46"/>
        <v>440.34418951199996</v>
      </c>
      <c r="M173" s="77">
        <f t="shared" si="53"/>
        <v>463.27499999999998</v>
      </c>
      <c r="N173" s="48">
        <v>463</v>
      </c>
      <c r="O173" s="49">
        <f t="shared" si="47"/>
        <v>6.4999999999999947</v>
      </c>
      <c r="P173" s="93">
        <f t="shared" si="48"/>
        <v>6.4367816091954078E-2</v>
      </c>
    </row>
    <row r="174" spans="1:16" ht="31.5" x14ac:dyDescent="0.2">
      <c r="A174" s="56">
        <v>40000047</v>
      </c>
      <c r="B174" s="7" t="s">
        <v>151</v>
      </c>
      <c r="C174" s="36">
        <f>VLOOKUP(A174,'[3]Прейскурант 2019'!$A$12:$E$1358,5,0)</f>
        <v>500</v>
      </c>
      <c r="D174" s="37">
        <f>VLOOKUP(A174,'[1]Прейскурант( новый)'!$A$9:$C$1217,3,0)</f>
        <v>3</v>
      </c>
      <c r="E174" s="37">
        <f t="shared" si="54"/>
        <v>223.07165999999998</v>
      </c>
      <c r="F174" s="44">
        <f>VLOOKUP(A174,'[2]себ-ть 2019 год'!$A$2:$Q$1337,6,0)</f>
        <v>25.1022</v>
      </c>
      <c r="G174" s="44">
        <f t="shared" si="39"/>
        <v>248.17385999999999</v>
      </c>
      <c r="H174" s="44">
        <f t="shared" si="44"/>
        <v>84.379112399999997</v>
      </c>
      <c r="I174" s="45">
        <f t="shared" si="40"/>
        <v>332.55297239999999</v>
      </c>
      <c r="J174" s="44">
        <f t="shared" si="45"/>
        <v>49.88294586</v>
      </c>
      <c r="K174" s="46">
        <f t="shared" si="41"/>
        <v>382.43591825999999</v>
      </c>
      <c r="L174" s="47">
        <f t="shared" si="46"/>
        <v>458.92310191199999</v>
      </c>
      <c r="M174" s="77">
        <f t="shared" si="53"/>
        <v>532.5</v>
      </c>
      <c r="N174" s="48">
        <v>533</v>
      </c>
      <c r="O174" s="49">
        <f t="shared" si="47"/>
        <v>6.5</v>
      </c>
      <c r="P174" s="93">
        <f t="shared" si="48"/>
        <v>6.6000000000000059E-2</v>
      </c>
    </row>
    <row r="175" spans="1:16" ht="31.5" x14ac:dyDescent="0.2">
      <c r="A175" s="56">
        <v>40000048</v>
      </c>
      <c r="B175" s="7" t="s">
        <v>152</v>
      </c>
      <c r="C175" s="36">
        <f>VLOOKUP(A175,'[3]Прейскурант 2019'!$A$12:$E$1358,5,0)</f>
        <v>500</v>
      </c>
      <c r="D175" s="37">
        <f>VLOOKUP(A175,'[1]Прейскурант( новый)'!$A$9:$C$1217,3,0)</f>
        <v>3</v>
      </c>
      <c r="E175" s="37">
        <f t="shared" si="54"/>
        <v>223.07165999999998</v>
      </c>
      <c r="F175" s="44">
        <f>VLOOKUP(A175,'[2]себ-ть 2019 год'!$A$2:$Q$1337,6,0)</f>
        <v>25.1022</v>
      </c>
      <c r="G175" s="44">
        <f t="shared" ref="G175:G238" si="55">E175+F175</f>
        <v>248.17385999999999</v>
      </c>
      <c r="H175" s="44">
        <f t="shared" si="44"/>
        <v>84.379112399999997</v>
      </c>
      <c r="I175" s="45">
        <f t="shared" ref="I175:I238" si="56">G175+H175</f>
        <v>332.55297239999999</v>
      </c>
      <c r="J175" s="44">
        <f t="shared" si="45"/>
        <v>49.88294586</v>
      </c>
      <c r="K175" s="46">
        <f t="shared" ref="K175:K238" si="57">I175+J175</f>
        <v>382.43591825999999</v>
      </c>
      <c r="L175" s="47">
        <f t="shared" si="46"/>
        <v>458.92310191199999</v>
      </c>
      <c r="M175" s="77">
        <f t="shared" si="53"/>
        <v>532.5</v>
      </c>
      <c r="N175" s="48">
        <v>533</v>
      </c>
      <c r="O175" s="49">
        <f t="shared" si="47"/>
        <v>6.5</v>
      </c>
      <c r="P175" s="93">
        <f t="shared" si="48"/>
        <v>6.6000000000000059E-2</v>
      </c>
    </row>
    <row r="176" spans="1:16" ht="31.5" x14ac:dyDescent="0.2">
      <c r="A176" s="54">
        <v>40000035</v>
      </c>
      <c r="B176" s="4" t="s">
        <v>153</v>
      </c>
      <c r="C176" s="36">
        <f>VLOOKUP(A176,'[3]Прейскурант 2019'!$A$12:$E$1358,5,0)</f>
        <v>1350</v>
      </c>
      <c r="D176" s="37">
        <f>VLOOKUP(A176,'[1]Прейскурант( новый)'!$A$9:$C$1217,3,0)</f>
        <v>3</v>
      </c>
      <c r="E176" s="37">
        <f t="shared" si="54"/>
        <v>223.07165999999998</v>
      </c>
      <c r="F176" s="44">
        <f>VLOOKUP(A176,'[2]себ-ть 2019 год'!$A$2:$Q$1337,6,0)</f>
        <v>349.40100000000001</v>
      </c>
      <c r="G176" s="44">
        <f t="shared" si="55"/>
        <v>572.47266000000002</v>
      </c>
      <c r="H176" s="44">
        <f t="shared" si="44"/>
        <v>194.64070440000003</v>
      </c>
      <c r="I176" s="45">
        <f t="shared" si="56"/>
        <v>767.11336440000002</v>
      </c>
      <c r="J176" s="44">
        <f t="shared" si="45"/>
        <v>115.06700465999999</v>
      </c>
      <c r="K176" s="46">
        <f t="shared" si="57"/>
        <v>882.18036905999998</v>
      </c>
      <c r="L176" s="47">
        <f t="shared" si="46"/>
        <v>1058.6164428719999</v>
      </c>
      <c r="M176" s="77">
        <f t="shared" si="53"/>
        <v>1437.75</v>
      </c>
      <c r="N176" s="48">
        <v>1438</v>
      </c>
      <c r="O176" s="49">
        <f t="shared" si="47"/>
        <v>6.5</v>
      </c>
      <c r="P176" s="93">
        <f t="shared" si="48"/>
        <v>6.5185185185185235E-2</v>
      </c>
    </row>
    <row r="177" spans="1:16" ht="94.5" x14ac:dyDescent="0.2">
      <c r="A177" s="57">
        <v>40000056</v>
      </c>
      <c r="B177" s="8" t="s">
        <v>154</v>
      </c>
      <c r="C177" s="36">
        <f>VLOOKUP(A177,'[3]Прейскурант 2019'!$A$12:$E$1358,5,0)</f>
        <v>1260</v>
      </c>
      <c r="D177" s="37">
        <f>VLOOKUP(A177,'[1]Прейскурант( новый)'!$A$9:$C$1217,3,0)</f>
        <v>3</v>
      </c>
      <c r="E177" s="37">
        <f t="shared" si="54"/>
        <v>223.07165999999998</v>
      </c>
      <c r="F177" s="44">
        <f>VLOOKUP(A177,'[2]себ-ть 2019 год'!$A$2:$Q$1337,6,0)</f>
        <v>263.31299999999999</v>
      </c>
      <c r="G177" s="44">
        <f t="shared" si="55"/>
        <v>486.38465999999994</v>
      </c>
      <c r="H177" s="44">
        <f t="shared" si="44"/>
        <v>165.37078439999999</v>
      </c>
      <c r="I177" s="45">
        <f t="shared" si="56"/>
        <v>651.75544439999999</v>
      </c>
      <c r="J177" s="44">
        <f t="shared" si="45"/>
        <v>97.763316660000001</v>
      </c>
      <c r="K177" s="46">
        <f t="shared" si="57"/>
        <v>749.51876105999997</v>
      </c>
      <c r="L177" s="47">
        <f t="shared" si="46"/>
        <v>899.42251327199995</v>
      </c>
      <c r="M177" s="77">
        <f t="shared" si="53"/>
        <v>1341.9</v>
      </c>
      <c r="N177" s="48">
        <v>1342</v>
      </c>
      <c r="O177" s="49">
        <f t="shared" si="47"/>
        <v>6.5000000000000071</v>
      </c>
      <c r="P177" s="93">
        <f t="shared" si="48"/>
        <v>6.507936507936507E-2</v>
      </c>
    </row>
    <row r="178" spans="1:16" ht="47.25" x14ac:dyDescent="0.2">
      <c r="A178" s="57">
        <v>40000057</v>
      </c>
      <c r="B178" s="8" t="s">
        <v>155</v>
      </c>
      <c r="C178" s="36">
        <f>VLOOKUP(A178,'[3]Прейскурант 2019'!$A$12:$E$1358,5,0)</f>
        <v>1160</v>
      </c>
      <c r="D178" s="37">
        <f>VLOOKUP(A178,'[1]Прейскурант( новый)'!$A$9:$C$1217,3,0)</f>
        <v>3</v>
      </c>
      <c r="E178" s="37">
        <f t="shared" si="54"/>
        <v>223.07165999999998</v>
      </c>
      <c r="F178" s="44">
        <f>VLOOKUP(A178,'[2]себ-ть 2019 год'!$A$2:$Q$1337,6,0)</f>
        <v>223.584</v>
      </c>
      <c r="G178" s="44">
        <f t="shared" si="55"/>
        <v>446.65566000000001</v>
      </c>
      <c r="H178" s="44">
        <f t="shared" si="44"/>
        <v>151.86292440000003</v>
      </c>
      <c r="I178" s="45">
        <f t="shared" si="56"/>
        <v>598.51858440000001</v>
      </c>
      <c r="J178" s="44">
        <f t="shared" si="45"/>
        <v>89.777787660000001</v>
      </c>
      <c r="K178" s="46">
        <f t="shared" si="57"/>
        <v>688.29637206000007</v>
      </c>
      <c r="L178" s="47">
        <f t="shared" si="46"/>
        <v>825.95564647200013</v>
      </c>
      <c r="M178" s="77">
        <f t="shared" si="53"/>
        <v>1235.4000000000001</v>
      </c>
      <c r="N178" s="48">
        <v>1235</v>
      </c>
      <c r="O178" s="49">
        <f t="shared" si="47"/>
        <v>6.5000000000000071</v>
      </c>
      <c r="P178" s="93">
        <f t="shared" si="48"/>
        <v>6.4655172413793149E-2</v>
      </c>
    </row>
    <row r="179" spans="1:16" ht="31.5" x14ac:dyDescent="0.2">
      <c r="A179" s="52">
        <v>40000036</v>
      </c>
      <c r="B179" s="9" t="s">
        <v>156</v>
      </c>
      <c r="C179" s="36">
        <f>VLOOKUP(A179,'[3]Прейскурант 2019'!$A$12:$E$1358,5,0)</f>
        <v>920</v>
      </c>
      <c r="D179" s="37">
        <f>VLOOKUP(A179,'[1]Прейскурант( новый)'!$A$9:$C$1217,3,0)</f>
        <v>3</v>
      </c>
      <c r="E179" s="37">
        <f t="shared" si="54"/>
        <v>223.07165999999998</v>
      </c>
      <c r="F179" s="44">
        <f>VLOOKUP(A179,'[2]себ-ть 2019 год'!$A$2:$Q$1337,6,0)</f>
        <v>278.68440000000004</v>
      </c>
      <c r="G179" s="44">
        <f t="shared" si="55"/>
        <v>501.75606000000005</v>
      </c>
      <c r="H179" s="44">
        <f t="shared" si="44"/>
        <v>170.59706040000003</v>
      </c>
      <c r="I179" s="45">
        <f t="shared" si="56"/>
        <v>672.35312040000008</v>
      </c>
      <c r="J179" s="44">
        <f t="shared" si="45"/>
        <v>100.85296806000001</v>
      </c>
      <c r="K179" s="46">
        <f t="shared" si="57"/>
        <v>773.20608846000005</v>
      </c>
      <c r="L179" s="47">
        <f t="shared" si="46"/>
        <v>927.8473061520001</v>
      </c>
      <c r="M179" s="77">
        <f t="shared" si="53"/>
        <v>979.8</v>
      </c>
      <c r="N179" s="48">
        <v>980</v>
      </c>
      <c r="O179" s="49">
        <f t="shared" si="47"/>
        <v>6.4999999999999947</v>
      </c>
      <c r="P179" s="93">
        <f t="shared" si="48"/>
        <v>6.5217391304347894E-2</v>
      </c>
    </row>
    <row r="180" spans="1:16" ht="31.5" x14ac:dyDescent="0.2">
      <c r="A180" s="52">
        <v>40000038</v>
      </c>
      <c r="B180" s="9" t="s">
        <v>157</v>
      </c>
      <c r="C180" s="36">
        <f>VLOOKUP(A180,'[3]Прейскурант 2019'!$A$12:$E$1358,5,0)</f>
        <v>920</v>
      </c>
      <c r="D180" s="37">
        <f>VLOOKUP(A180,'[1]Прейскурант( новый)'!$A$9:$C$1217,3,0)</f>
        <v>3</v>
      </c>
      <c r="E180" s="37">
        <f t="shared" si="54"/>
        <v>223.07165999999998</v>
      </c>
      <c r="F180" s="44">
        <f>VLOOKUP(A180,'[2]себ-ть 2019 год'!$A$2:$Q$1337,6,0)</f>
        <v>278.68440000000004</v>
      </c>
      <c r="G180" s="44">
        <f t="shared" si="55"/>
        <v>501.75606000000005</v>
      </c>
      <c r="H180" s="44">
        <f t="shared" si="44"/>
        <v>170.59706040000003</v>
      </c>
      <c r="I180" s="45">
        <f t="shared" si="56"/>
        <v>672.35312040000008</v>
      </c>
      <c r="J180" s="44">
        <f t="shared" si="45"/>
        <v>100.85296806000001</v>
      </c>
      <c r="K180" s="46">
        <f t="shared" si="57"/>
        <v>773.20608846000005</v>
      </c>
      <c r="L180" s="47">
        <f t="shared" si="46"/>
        <v>927.8473061520001</v>
      </c>
      <c r="M180" s="77">
        <f t="shared" si="53"/>
        <v>979.8</v>
      </c>
      <c r="N180" s="48">
        <v>980</v>
      </c>
      <c r="O180" s="49">
        <f t="shared" si="47"/>
        <v>6.4999999999999947</v>
      </c>
      <c r="P180" s="93">
        <f t="shared" si="48"/>
        <v>6.5217391304347894E-2</v>
      </c>
    </row>
    <row r="181" spans="1:16" ht="31.5" x14ac:dyDescent="0.2">
      <c r="A181" s="56">
        <v>40000856</v>
      </c>
      <c r="B181" s="2" t="s">
        <v>158</v>
      </c>
      <c r="C181" s="36">
        <f>VLOOKUP(A181,'[3]Прейскурант 2019'!$A$12:$E$1358,5,0)</f>
        <v>550</v>
      </c>
      <c r="D181" s="37">
        <f>VLOOKUP(A181,'[1]Прейскурант( новый)'!$A$9:$C$1217,3,0)</f>
        <v>3</v>
      </c>
      <c r="E181" s="37">
        <f t="shared" si="54"/>
        <v>223.07165999999998</v>
      </c>
      <c r="F181" s="44">
        <f>VLOOKUP(A181,'[2]себ-ть 2019 год'!$A$2:$Q$1337,6,0)</f>
        <v>75.714600000000004</v>
      </c>
      <c r="G181" s="44">
        <f t="shared" si="55"/>
        <v>298.78625999999997</v>
      </c>
      <c r="H181" s="44">
        <f t="shared" si="44"/>
        <v>101.5873284</v>
      </c>
      <c r="I181" s="45">
        <f t="shared" si="56"/>
        <v>400.37358839999996</v>
      </c>
      <c r="J181" s="44">
        <f t="shared" si="45"/>
        <v>60.056038259999994</v>
      </c>
      <c r="K181" s="46">
        <f t="shared" si="57"/>
        <v>460.42962665999994</v>
      </c>
      <c r="L181" s="47">
        <f t="shared" si="46"/>
        <v>552.51555199199993</v>
      </c>
      <c r="M181" s="77">
        <f t="shared" si="53"/>
        <v>585.75</v>
      </c>
      <c r="N181" s="48">
        <v>586</v>
      </c>
      <c r="O181" s="49">
        <f t="shared" si="47"/>
        <v>6.5</v>
      </c>
      <c r="P181" s="93">
        <f t="shared" si="48"/>
        <v>6.5454545454545432E-2</v>
      </c>
    </row>
    <row r="182" spans="1:16" ht="47.25" x14ac:dyDescent="0.2">
      <c r="A182" s="56">
        <v>40000857</v>
      </c>
      <c r="B182" s="6" t="s">
        <v>159</v>
      </c>
      <c r="C182" s="36">
        <f>VLOOKUP(A182,'[3]Прейскурант 2019'!$A$12:$E$1358,5,0)</f>
        <v>550</v>
      </c>
      <c r="D182" s="37">
        <f>VLOOKUP(A182,'[1]Прейскурант( новый)'!$A$9:$C$1217,3,0)</f>
        <v>3</v>
      </c>
      <c r="E182" s="37">
        <f t="shared" si="54"/>
        <v>223.07165999999998</v>
      </c>
      <c r="F182" s="44">
        <f>VLOOKUP(A182,'[2]себ-ть 2019 год'!$A$2:$Q$1337,6,0)</f>
        <v>63.862200000000001</v>
      </c>
      <c r="G182" s="44">
        <f t="shared" si="55"/>
        <v>286.93385999999998</v>
      </c>
      <c r="H182" s="44">
        <f t="shared" si="44"/>
        <v>97.557512400000007</v>
      </c>
      <c r="I182" s="45">
        <f t="shared" si="56"/>
        <v>384.49137239999999</v>
      </c>
      <c r="J182" s="44">
        <f t="shared" si="45"/>
        <v>57.673705859999998</v>
      </c>
      <c r="K182" s="46">
        <f t="shared" si="57"/>
        <v>442.16507825999997</v>
      </c>
      <c r="L182" s="47">
        <f t="shared" si="46"/>
        <v>530.59809391199997</v>
      </c>
      <c r="M182" s="77">
        <f t="shared" si="53"/>
        <v>585.75</v>
      </c>
      <c r="N182" s="48">
        <v>586</v>
      </c>
      <c r="O182" s="49">
        <f t="shared" si="47"/>
        <v>6.5</v>
      </c>
      <c r="P182" s="93">
        <f t="shared" si="48"/>
        <v>6.5454545454545432E-2</v>
      </c>
    </row>
    <row r="183" spans="1:16" ht="31.5" x14ac:dyDescent="0.2">
      <c r="A183" s="56">
        <v>40000858</v>
      </c>
      <c r="B183" s="2" t="s">
        <v>160</v>
      </c>
      <c r="C183" s="36">
        <f>VLOOKUP(A183,'[3]Прейскурант 2019'!$A$12:$E$1358,5,0)</f>
        <v>550</v>
      </c>
      <c r="D183" s="37">
        <f>VLOOKUP(A183,'[1]Прейскурант( новый)'!$A$9:$C$1217,3,0)</f>
        <v>3</v>
      </c>
      <c r="E183" s="37">
        <f t="shared" si="54"/>
        <v>223.07165999999998</v>
      </c>
      <c r="F183" s="44">
        <f>VLOOKUP(A183,'[2]себ-ть 2019 год'!$A$2:$Q$1337,6,0)</f>
        <v>22.470600000000001</v>
      </c>
      <c r="G183" s="44">
        <f t="shared" si="55"/>
        <v>245.54225999999997</v>
      </c>
      <c r="H183" s="44">
        <f t="shared" si="44"/>
        <v>83.484368399999994</v>
      </c>
      <c r="I183" s="45">
        <f t="shared" si="56"/>
        <v>329.02662839999994</v>
      </c>
      <c r="J183" s="44">
        <f t="shared" si="45"/>
        <v>49.353994259999986</v>
      </c>
      <c r="K183" s="46">
        <f t="shared" si="57"/>
        <v>378.38062265999991</v>
      </c>
      <c r="L183" s="47">
        <f t="shared" si="46"/>
        <v>454.05674719199988</v>
      </c>
      <c r="M183" s="77">
        <f t="shared" si="53"/>
        <v>585.75</v>
      </c>
      <c r="N183" s="48">
        <v>586</v>
      </c>
      <c r="O183" s="49">
        <f t="shared" si="47"/>
        <v>6.5</v>
      </c>
      <c r="P183" s="93">
        <f t="shared" si="48"/>
        <v>6.5454545454545432E-2</v>
      </c>
    </row>
    <row r="184" spans="1:16" ht="31.5" x14ac:dyDescent="0.2">
      <c r="A184" s="56">
        <v>40000859</v>
      </c>
      <c r="B184" s="2" t="s">
        <v>161</v>
      </c>
      <c r="C184" s="36">
        <f>VLOOKUP(A184,'[3]Прейскурант 2019'!$A$12:$E$1358,5,0)</f>
        <v>550</v>
      </c>
      <c r="D184" s="37">
        <f>VLOOKUP(A184,'[1]Прейскурант( новый)'!$A$9:$C$1217,3,0)</f>
        <v>3</v>
      </c>
      <c r="E184" s="37">
        <f t="shared" si="54"/>
        <v>223.07165999999998</v>
      </c>
      <c r="F184" s="44">
        <f>VLOOKUP(A184,'[2]себ-ть 2019 год'!$A$2:$Q$1337,6,0)</f>
        <v>63.770400000000002</v>
      </c>
      <c r="G184" s="44">
        <f t="shared" si="55"/>
        <v>286.84206</v>
      </c>
      <c r="H184" s="44">
        <f t="shared" si="44"/>
        <v>97.526300400000011</v>
      </c>
      <c r="I184" s="45">
        <f t="shared" si="56"/>
        <v>384.36836040000003</v>
      </c>
      <c r="J184" s="44">
        <f t="shared" si="45"/>
        <v>57.655254060000004</v>
      </c>
      <c r="K184" s="46">
        <f t="shared" si="57"/>
        <v>442.02361446000003</v>
      </c>
      <c r="L184" s="47">
        <f t="shared" si="46"/>
        <v>530.42833735200009</v>
      </c>
      <c r="M184" s="77">
        <f t="shared" si="53"/>
        <v>585.75</v>
      </c>
      <c r="N184" s="48">
        <v>586</v>
      </c>
      <c r="O184" s="49">
        <f t="shared" si="47"/>
        <v>6.5</v>
      </c>
      <c r="P184" s="93">
        <f t="shared" si="48"/>
        <v>6.5454545454545432E-2</v>
      </c>
    </row>
    <row r="185" spans="1:16" ht="31.5" x14ac:dyDescent="0.2">
      <c r="A185" s="56">
        <v>40000861</v>
      </c>
      <c r="B185" s="6" t="s">
        <v>162</v>
      </c>
      <c r="C185" s="36">
        <f>VLOOKUP(A185,'[3]Прейскурант 2019'!$A$12:$E$1358,5,0)</f>
        <v>550</v>
      </c>
      <c r="D185" s="37">
        <f>VLOOKUP(A185,'[1]Прейскурант( новый)'!$A$9:$C$1217,3,0)</f>
        <v>3</v>
      </c>
      <c r="E185" s="37">
        <f t="shared" si="54"/>
        <v>223.07165999999998</v>
      </c>
      <c r="F185" s="44">
        <f>VLOOKUP(A185,'[2]себ-ть 2019 год'!$A$2:$Q$1337,6,0)</f>
        <v>31.324200000000001</v>
      </c>
      <c r="G185" s="44">
        <f t="shared" si="55"/>
        <v>254.39585999999997</v>
      </c>
      <c r="H185" s="44">
        <f t="shared" si="44"/>
        <v>86.494592400000002</v>
      </c>
      <c r="I185" s="45">
        <f t="shared" si="56"/>
        <v>340.89045239999996</v>
      </c>
      <c r="J185" s="44">
        <f t="shared" si="45"/>
        <v>51.133567859999992</v>
      </c>
      <c r="K185" s="46">
        <f t="shared" si="57"/>
        <v>392.02402025999993</v>
      </c>
      <c r="L185" s="47">
        <f t="shared" si="46"/>
        <v>470.4288243119999</v>
      </c>
      <c r="M185" s="77">
        <f t="shared" si="53"/>
        <v>585.75</v>
      </c>
      <c r="N185" s="48">
        <v>500</v>
      </c>
      <c r="O185" s="49">
        <f t="shared" si="47"/>
        <v>6.5</v>
      </c>
      <c r="P185" s="93">
        <f t="shared" si="48"/>
        <v>-9.0909090909090939E-2</v>
      </c>
    </row>
    <row r="186" spans="1:16" ht="47.25" x14ac:dyDescent="0.2">
      <c r="A186" s="56">
        <v>40000082</v>
      </c>
      <c r="B186" s="6" t="s">
        <v>1239</v>
      </c>
      <c r="C186" s="36">
        <f>VLOOKUP(A186,'[3]Прейскурант 2019'!$A$12:$E$1358,5,0)</f>
        <v>510</v>
      </c>
      <c r="D186" s="37">
        <v>3</v>
      </c>
      <c r="E186" s="37">
        <f t="shared" si="54"/>
        <v>223.07165999999998</v>
      </c>
      <c r="F186" s="44">
        <f>VLOOKUP(A186,'[2]себ-ть 2019 год'!$A$2:$Q$1337,6,0)</f>
        <v>64.423199999999994</v>
      </c>
      <c r="G186" s="44">
        <f t="shared" si="55"/>
        <v>287.49485999999996</v>
      </c>
      <c r="H186" s="44">
        <f t="shared" si="44"/>
        <v>97.748252399999998</v>
      </c>
      <c r="I186" s="45">
        <f t="shared" si="56"/>
        <v>385.24311239999997</v>
      </c>
      <c r="J186" s="44">
        <f t="shared" si="45"/>
        <v>57.78646685999999</v>
      </c>
      <c r="K186" s="46">
        <f t="shared" si="57"/>
        <v>443.02957925999999</v>
      </c>
      <c r="L186" s="47">
        <f t="shared" si="46"/>
        <v>531.63549511199994</v>
      </c>
      <c r="M186" s="77">
        <f t="shared" si="53"/>
        <v>543.15</v>
      </c>
      <c r="N186" s="48">
        <v>543</v>
      </c>
      <c r="O186" s="49">
        <f t="shared" si="47"/>
        <v>6.4999999999999964</v>
      </c>
      <c r="P186" s="93">
        <f t="shared" si="48"/>
        <v>6.4705882352941169E-2</v>
      </c>
    </row>
    <row r="187" spans="1:16" ht="78.75" x14ac:dyDescent="0.2">
      <c r="A187" s="56">
        <v>40000083</v>
      </c>
      <c r="B187" s="6" t="s">
        <v>163</v>
      </c>
      <c r="C187" s="36">
        <f>VLOOKUP(A187,'[3]Прейскурант 2019'!$A$12:$E$1358,5,0)</f>
        <v>510</v>
      </c>
      <c r="D187" s="37">
        <v>3</v>
      </c>
      <c r="E187" s="37">
        <f t="shared" si="54"/>
        <v>223.07165999999998</v>
      </c>
      <c r="F187" s="44">
        <f>VLOOKUP(A187,'[2]себ-ть 2019 год'!$A$2:$Q$1337,6,0)</f>
        <v>64.423199999999994</v>
      </c>
      <c r="G187" s="44">
        <f t="shared" si="55"/>
        <v>287.49485999999996</v>
      </c>
      <c r="H187" s="44">
        <f t="shared" si="44"/>
        <v>97.748252399999998</v>
      </c>
      <c r="I187" s="45">
        <f t="shared" si="56"/>
        <v>385.24311239999997</v>
      </c>
      <c r="J187" s="44">
        <f t="shared" si="45"/>
        <v>57.78646685999999</v>
      </c>
      <c r="K187" s="46">
        <f t="shared" si="57"/>
        <v>443.02957925999999</v>
      </c>
      <c r="L187" s="47">
        <f t="shared" si="46"/>
        <v>531.63549511199994</v>
      </c>
      <c r="M187" s="77">
        <f t="shared" si="53"/>
        <v>543.15</v>
      </c>
      <c r="N187" s="48">
        <v>543</v>
      </c>
      <c r="O187" s="49">
        <f t="shared" si="47"/>
        <v>6.4999999999999964</v>
      </c>
      <c r="P187" s="93">
        <f t="shared" si="48"/>
        <v>6.4705882352941169E-2</v>
      </c>
    </row>
    <row r="188" spans="1:16" ht="31.5" x14ac:dyDescent="0.2">
      <c r="A188" s="56">
        <v>40000863</v>
      </c>
      <c r="B188" s="2" t="s">
        <v>164</v>
      </c>
      <c r="C188" s="36">
        <f>VLOOKUP(A188,'[3]Прейскурант 2019'!$A$12:$E$1358,5,0)</f>
        <v>530</v>
      </c>
      <c r="D188" s="37">
        <f>VLOOKUP(A188,'[1]Прейскурант( новый)'!$A$9:$C$1217,3,0)</f>
        <v>3</v>
      </c>
      <c r="E188" s="37">
        <f t="shared" si="54"/>
        <v>223.07165999999998</v>
      </c>
      <c r="F188" s="44">
        <f>VLOOKUP(A188,'[2]себ-ть 2019 год'!$A$2:$Q$1337,6,0)</f>
        <v>43.411200000000001</v>
      </c>
      <c r="G188" s="44">
        <f t="shared" si="55"/>
        <v>266.48285999999996</v>
      </c>
      <c r="H188" s="44">
        <f t="shared" si="44"/>
        <v>90.604172399999996</v>
      </c>
      <c r="I188" s="45">
        <f t="shared" si="56"/>
        <v>357.08703239999994</v>
      </c>
      <c r="J188" s="44">
        <f t="shared" si="45"/>
        <v>53.563054859999987</v>
      </c>
      <c r="K188" s="46">
        <f t="shared" si="57"/>
        <v>410.65008725999991</v>
      </c>
      <c r="L188" s="47">
        <f t="shared" si="46"/>
        <v>492.78010471199991</v>
      </c>
      <c r="M188" s="77">
        <f t="shared" si="53"/>
        <v>564.45000000000005</v>
      </c>
      <c r="N188" s="48">
        <v>564</v>
      </c>
      <c r="O188" s="49">
        <f t="shared" si="47"/>
        <v>6.5000000000000089</v>
      </c>
      <c r="P188" s="93">
        <f t="shared" si="48"/>
        <v>6.4150943396226401E-2</v>
      </c>
    </row>
    <row r="189" spans="1:16" ht="31.5" x14ac:dyDescent="0.2">
      <c r="A189" s="56">
        <v>40000864</v>
      </c>
      <c r="B189" s="2" t="s">
        <v>165</v>
      </c>
      <c r="C189" s="36">
        <f>VLOOKUP(A189,'[3]Прейскурант 2019'!$A$12:$E$1358,5,0)</f>
        <v>500</v>
      </c>
      <c r="D189" s="37">
        <f>VLOOKUP(A189,'[1]Прейскурант( новый)'!$A$9:$C$1217,3,0)</f>
        <v>3</v>
      </c>
      <c r="E189" s="37">
        <f t="shared" si="54"/>
        <v>223.07165999999998</v>
      </c>
      <c r="F189" s="44">
        <f>VLOOKUP(A189,'[2]себ-ть 2019 год'!$A$2:$Q$1337,6,0)</f>
        <v>55.355400000000003</v>
      </c>
      <c r="G189" s="44">
        <f t="shared" si="55"/>
        <v>278.42705999999998</v>
      </c>
      <c r="H189" s="44">
        <f t="shared" si="44"/>
        <v>94.665200400000003</v>
      </c>
      <c r="I189" s="45">
        <f t="shared" si="56"/>
        <v>373.09226039999999</v>
      </c>
      <c r="J189" s="44">
        <f t="shared" si="45"/>
        <v>55.963839059999998</v>
      </c>
      <c r="K189" s="46">
        <f t="shared" si="57"/>
        <v>429.05609945999998</v>
      </c>
      <c r="L189" s="47">
        <f t="shared" si="46"/>
        <v>514.86731935199998</v>
      </c>
      <c r="M189" s="77">
        <f t="shared" si="53"/>
        <v>532.5</v>
      </c>
      <c r="N189" s="48">
        <v>533</v>
      </c>
      <c r="O189" s="49">
        <f t="shared" si="47"/>
        <v>6.5</v>
      </c>
      <c r="P189" s="93">
        <f t="shared" si="48"/>
        <v>6.6000000000000059E-2</v>
      </c>
    </row>
    <row r="190" spans="1:16" ht="31.5" x14ac:dyDescent="0.2">
      <c r="A190" s="56">
        <v>40000883</v>
      </c>
      <c r="B190" s="2" t="s">
        <v>166</v>
      </c>
      <c r="C190" s="36">
        <f>VLOOKUP(A190,'[3]Прейскурант 2019'!$A$12:$E$1358,5,0)</f>
        <v>450</v>
      </c>
      <c r="D190" s="37">
        <f>VLOOKUP(A190,'[1]Прейскурант( новый)'!$A$9:$C$1217,3,0)</f>
        <v>3</v>
      </c>
      <c r="E190" s="37">
        <f t="shared" si="54"/>
        <v>223.07165999999998</v>
      </c>
      <c r="F190" s="44">
        <f>VLOOKUP(A190,'[2]себ-ть 2019 год'!$A$2:$Q$1337,6,0)</f>
        <v>30.712199999999999</v>
      </c>
      <c r="G190" s="44">
        <f t="shared" si="55"/>
        <v>253.78385999999998</v>
      </c>
      <c r="H190" s="44">
        <f t="shared" si="44"/>
        <v>86.286512399999992</v>
      </c>
      <c r="I190" s="45">
        <f t="shared" si="56"/>
        <v>340.0703724</v>
      </c>
      <c r="J190" s="44">
        <f t="shared" si="45"/>
        <v>51.010555859999997</v>
      </c>
      <c r="K190" s="46">
        <f t="shared" si="57"/>
        <v>391.08092826000001</v>
      </c>
      <c r="L190" s="47">
        <f t="shared" si="46"/>
        <v>469.29711391199999</v>
      </c>
      <c r="M190" s="77">
        <f t="shared" si="53"/>
        <v>479.25</v>
      </c>
      <c r="N190" s="48">
        <v>479</v>
      </c>
      <c r="O190" s="49">
        <f t="shared" si="47"/>
        <v>6.5</v>
      </c>
      <c r="P190" s="93">
        <f t="shared" si="48"/>
        <v>6.4444444444444526E-2</v>
      </c>
    </row>
    <row r="191" spans="1:16" ht="31.5" x14ac:dyDescent="0.2">
      <c r="A191" s="56">
        <v>40000884</v>
      </c>
      <c r="B191" s="10" t="s">
        <v>167</v>
      </c>
      <c r="C191" s="36">
        <f>VLOOKUP(A191,'[3]Прейскурант 2019'!$A$12:$E$1358,5,0)</f>
        <v>530</v>
      </c>
      <c r="D191" s="37">
        <f>VLOOKUP(A191,'[1]Прейскурант( новый)'!$A$9:$C$1217,3,0)</f>
        <v>3</v>
      </c>
      <c r="E191" s="37">
        <f t="shared" si="54"/>
        <v>223.07165999999998</v>
      </c>
      <c r="F191" s="44">
        <f>VLOOKUP(A191,'[2]себ-ть 2019 год'!$A$2:$Q$1337,6,0)</f>
        <v>34.4148</v>
      </c>
      <c r="G191" s="44">
        <f t="shared" si="55"/>
        <v>257.48645999999997</v>
      </c>
      <c r="H191" s="44">
        <f t="shared" si="44"/>
        <v>87.545396400000001</v>
      </c>
      <c r="I191" s="45">
        <f t="shared" si="56"/>
        <v>345.03185639999998</v>
      </c>
      <c r="J191" s="44">
        <f t="shared" si="45"/>
        <v>51.754778459999997</v>
      </c>
      <c r="K191" s="46">
        <f t="shared" si="57"/>
        <v>396.78663485999999</v>
      </c>
      <c r="L191" s="47">
        <f t="shared" si="46"/>
        <v>476.143961832</v>
      </c>
      <c r="M191" s="77">
        <f t="shared" si="53"/>
        <v>564.45000000000005</v>
      </c>
      <c r="N191" s="48">
        <v>564</v>
      </c>
      <c r="O191" s="49">
        <f t="shared" si="47"/>
        <v>6.5000000000000089</v>
      </c>
      <c r="P191" s="93">
        <f t="shared" si="48"/>
        <v>6.4150943396226401E-2</v>
      </c>
    </row>
    <row r="192" spans="1:16" ht="31.5" x14ac:dyDescent="0.2">
      <c r="A192" s="56">
        <v>40000885</v>
      </c>
      <c r="B192" s="2" t="s">
        <v>168</v>
      </c>
      <c r="C192" s="36">
        <f>VLOOKUP(A192,'[3]Прейскурант 2019'!$A$12:$E$1358,5,0)</f>
        <v>650</v>
      </c>
      <c r="D192" s="37">
        <f>VLOOKUP(A192,'[1]Прейскурант( новый)'!$A$9:$C$1217,3,0)</f>
        <v>3</v>
      </c>
      <c r="E192" s="37">
        <f t="shared" si="54"/>
        <v>223.07165999999998</v>
      </c>
      <c r="F192" s="44">
        <f>VLOOKUP(A192,'[2]себ-ть 2019 год'!$A$2:$Q$1337,6,0)</f>
        <v>120.5232</v>
      </c>
      <c r="G192" s="44">
        <f t="shared" si="55"/>
        <v>343.59485999999998</v>
      </c>
      <c r="H192" s="44">
        <f t="shared" si="44"/>
        <v>116.8222524</v>
      </c>
      <c r="I192" s="45">
        <f t="shared" si="56"/>
        <v>460.41711239999995</v>
      </c>
      <c r="J192" s="44">
        <f t="shared" si="45"/>
        <v>69.06256685999999</v>
      </c>
      <c r="K192" s="46">
        <f t="shared" si="57"/>
        <v>529.4796792599999</v>
      </c>
      <c r="L192" s="47">
        <f t="shared" si="46"/>
        <v>635.37561511199988</v>
      </c>
      <c r="M192" s="77">
        <f t="shared" si="53"/>
        <v>692.25</v>
      </c>
      <c r="N192" s="48">
        <v>692</v>
      </c>
      <c r="O192" s="49">
        <f t="shared" si="47"/>
        <v>6.5</v>
      </c>
      <c r="P192" s="93">
        <f t="shared" si="48"/>
        <v>6.4615384615384519E-2</v>
      </c>
    </row>
    <row r="193" spans="1:16" ht="47.25" x14ac:dyDescent="0.2">
      <c r="A193" s="56">
        <v>40000894</v>
      </c>
      <c r="B193" s="10" t="s">
        <v>169</v>
      </c>
      <c r="C193" s="36">
        <f>VLOOKUP(A193,'[3]Прейскурант 2019'!$A$12:$E$1358,5,0)</f>
        <v>700</v>
      </c>
      <c r="D193" s="37">
        <f>VLOOKUP(A193,'[1]Прейскурант( новый)'!$A$9:$C$1217,3,0)</f>
        <v>3</v>
      </c>
      <c r="E193" s="37">
        <f t="shared" si="54"/>
        <v>223.07165999999998</v>
      </c>
      <c r="F193" s="44">
        <f>VLOOKUP(A193,'[2]себ-ть 2019 год'!$A$2:$Q$1337,6,0)</f>
        <v>162.39420000000001</v>
      </c>
      <c r="G193" s="44">
        <f t="shared" si="55"/>
        <v>385.46586000000002</v>
      </c>
      <c r="H193" s="44">
        <f t="shared" si="44"/>
        <v>131.0583924</v>
      </c>
      <c r="I193" s="45">
        <f t="shared" si="56"/>
        <v>516.52425240000002</v>
      </c>
      <c r="J193" s="44">
        <f t="shared" si="45"/>
        <v>77.478637860000006</v>
      </c>
      <c r="K193" s="46">
        <f t="shared" si="57"/>
        <v>594.00289026000007</v>
      </c>
      <c r="L193" s="47">
        <f t="shared" si="46"/>
        <v>712.80346831200006</v>
      </c>
      <c r="M193" s="77">
        <f t="shared" si="53"/>
        <v>745.5</v>
      </c>
      <c r="N193" s="48">
        <v>746</v>
      </c>
      <c r="O193" s="49">
        <f t="shared" si="47"/>
        <v>6.5</v>
      </c>
      <c r="P193" s="93">
        <f t="shared" si="48"/>
        <v>6.5714285714285614E-2</v>
      </c>
    </row>
    <row r="194" spans="1:16" ht="47.25" x14ac:dyDescent="0.2">
      <c r="A194" s="56">
        <v>40000895</v>
      </c>
      <c r="B194" s="2" t="s">
        <v>170</v>
      </c>
      <c r="C194" s="36">
        <f>VLOOKUP(A194,'[3]Прейскурант 2019'!$A$12:$E$1358,5,0)</f>
        <v>700</v>
      </c>
      <c r="D194" s="37">
        <f>VLOOKUP(A194,'[1]Прейскурант( новый)'!$A$9:$C$1217,3,0)</f>
        <v>3</v>
      </c>
      <c r="E194" s="37">
        <f t="shared" si="54"/>
        <v>223.07165999999998</v>
      </c>
      <c r="F194" s="44">
        <f>VLOOKUP(A194,'[2]себ-ть 2019 год'!$A$2:$Q$1337,6,0)</f>
        <v>140.1276</v>
      </c>
      <c r="G194" s="44">
        <f t="shared" si="55"/>
        <v>363.19925999999998</v>
      </c>
      <c r="H194" s="44">
        <f t="shared" si="44"/>
        <v>123.4877484</v>
      </c>
      <c r="I194" s="45">
        <f t="shared" si="56"/>
        <v>486.68700839999997</v>
      </c>
      <c r="J194" s="44">
        <f t="shared" si="45"/>
        <v>73.003051259999992</v>
      </c>
      <c r="K194" s="46">
        <f t="shared" si="57"/>
        <v>559.69005965999997</v>
      </c>
      <c r="L194" s="47">
        <f t="shared" si="46"/>
        <v>671.62807159199997</v>
      </c>
      <c r="M194" s="77">
        <f t="shared" si="53"/>
        <v>745.5</v>
      </c>
      <c r="N194" s="48">
        <v>746</v>
      </c>
      <c r="O194" s="49">
        <f t="shared" si="47"/>
        <v>6.5</v>
      </c>
      <c r="P194" s="93">
        <f t="shared" si="48"/>
        <v>6.5714285714285614E-2</v>
      </c>
    </row>
    <row r="195" spans="1:16" ht="31.5" x14ac:dyDescent="0.2">
      <c r="A195" s="56">
        <v>40000896</v>
      </c>
      <c r="B195" s="2" t="s">
        <v>171</v>
      </c>
      <c r="C195" s="36">
        <f>VLOOKUP(A195,'[3]Прейскурант 2019'!$A$12:$E$1358,5,0)</f>
        <v>485</v>
      </c>
      <c r="D195" s="37">
        <f>VLOOKUP(A195,'[1]Прейскурант( новый)'!$A$9:$C$1217,3,0)</f>
        <v>3</v>
      </c>
      <c r="E195" s="37">
        <f t="shared" si="54"/>
        <v>223.07165999999998</v>
      </c>
      <c r="F195" s="44">
        <f>VLOOKUP(A195,'[2]себ-ть 2019 год'!$A$2:$Q$1337,6,0)</f>
        <v>57.456600000000002</v>
      </c>
      <c r="G195" s="44">
        <f t="shared" si="55"/>
        <v>280.52825999999999</v>
      </c>
      <c r="H195" s="44">
        <f t="shared" si="44"/>
        <v>95.379608400000009</v>
      </c>
      <c r="I195" s="45">
        <f t="shared" si="56"/>
        <v>375.90786839999998</v>
      </c>
      <c r="J195" s="44">
        <f t="shared" si="45"/>
        <v>56.386180259999996</v>
      </c>
      <c r="K195" s="46">
        <f t="shared" si="57"/>
        <v>432.29404865999999</v>
      </c>
      <c r="L195" s="47">
        <f t="shared" si="46"/>
        <v>518.75285839200001</v>
      </c>
      <c r="M195" s="77">
        <f t="shared" si="53"/>
        <v>516.52499999999998</v>
      </c>
      <c r="N195" s="48">
        <v>517</v>
      </c>
      <c r="O195" s="49">
        <f t="shared" si="47"/>
        <v>6.4999999999999947</v>
      </c>
      <c r="P195" s="93">
        <f t="shared" si="48"/>
        <v>6.5979381443298957E-2</v>
      </c>
    </row>
    <row r="196" spans="1:16" ht="47.25" x14ac:dyDescent="0.2">
      <c r="A196" s="57">
        <v>40000897</v>
      </c>
      <c r="B196" s="8" t="s">
        <v>172</v>
      </c>
      <c r="C196" s="36">
        <f>VLOOKUP(A196,'[3]Прейскурант 2019'!$A$12:$E$1358,5,0)</f>
        <v>1020</v>
      </c>
      <c r="D196" s="37">
        <f>VLOOKUP(A196,'[1]Прейскурант( новый)'!$A$9:$C$1217,3,0)</f>
        <v>3</v>
      </c>
      <c r="E196" s="37">
        <f t="shared" si="54"/>
        <v>223.07165999999998</v>
      </c>
      <c r="F196" s="44">
        <f>VLOOKUP(A196,'[2]себ-ть 2019 год'!$A$2:$Q$1337,6,0)</f>
        <v>136.41480000000001</v>
      </c>
      <c r="G196" s="44">
        <f t="shared" si="55"/>
        <v>359.48645999999997</v>
      </c>
      <c r="H196" s="44">
        <f t="shared" si="44"/>
        <v>122.22539639999999</v>
      </c>
      <c r="I196" s="45">
        <f t="shared" si="56"/>
        <v>481.71185639999999</v>
      </c>
      <c r="J196" s="44">
        <f t="shared" si="45"/>
        <v>72.256778459999992</v>
      </c>
      <c r="K196" s="46">
        <f t="shared" si="57"/>
        <v>553.96863485999995</v>
      </c>
      <c r="L196" s="47">
        <f t="shared" si="46"/>
        <v>664.7623618319999</v>
      </c>
      <c r="M196" s="77">
        <f t="shared" si="53"/>
        <v>1086.3</v>
      </c>
      <c r="N196" s="48">
        <v>1086</v>
      </c>
      <c r="O196" s="49">
        <f t="shared" si="47"/>
        <v>6.4999999999999964</v>
      </c>
      <c r="P196" s="93">
        <f t="shared" si="48"/>
        <v>6.4705882352941169E-2</v>
      </c>
    </row>
    <row r="197" spans="1:16" ht="31.5" x14ac:dyDescent="0.2">
      <c r="A197" s="26">
        <v>40000054</v>
      </c>
      <c r="B197" s="9" t="s">
        <v>173</v>
      </c>
      <c r="C197" s="36">
        <f>VLOOKUP(A197,'[3]Прейскурант 2019'!$A$12:$E$1358,5,0)</f>
        <v>920</v>
      </c>
      <c r="D197" s="37">
        <f>VLOOKUP(A197,'[1]Прейскурант( новый)'!$A$9:$C$1217,3,0)</f>
        <v>3</v>
      </c>
      <c r="E197" s="37">
        <f t="shared" si="54"/>
        <v>223.07165999999998</v>
      </c>
      <c r="F197" s="44">
        <f>VLOOKUP(A197,'[2]себ-ть 2019 год'!$A$2:$Q$1337,6,0)</f>
        <v>220.2792</v>
      </c>
      <c r="G197" s="44">
        <f t="shared" si="55"/>
        <v>443.35086000000001</v>
      </c>
      <c r="H197" s="44">
        <f t="shared" si="44"/>
        <v>150.73929240000001</v>
      </c>
      <c r="I197" s="45">
        <f t="shared" si="56"/>
        <v>594.09015240000008</v>
      </c>
      <c r="J197" s="44">
        <f t="shared" si="45"/>
        <v>89.113522860000003</v>
      </c>
      <c r="K197" s="46">
        <f t="shared" si="57"/>
        <v>683.20367526000007</v>
      </c>
      <c r="L197" s="47">
        <f t="shared" si="46"/>
        <v>819.84441031200004</v>
      </c>
      <c r="M197" s="77">
        <f t="shared" si="53"/>
        <v>979.8</v>
      </c>
      <c r="N197" s="48">
        <v>980</v>
      </c>
      <c r="O197" s="49">
        <f t="shared" si="47"/>
        <v>6.4999999999999947</v>
      </c>
      <c r="P197" s="93">
        <f t="shared" si="48"/>
        <v>6.5217391304347894E-2</v>
      </c>
    </row>
    <row r="198" spans="1:16" ht="47.25" x14ac:dyDescent="0.2">
      <c r="A198" s="25">
        <v>40000965</v>
      </c>
      <c r="B198" s="2" t="s">
        <v>174</v>
      </c>
      <c r="C198" s="36">
        <f>VLOOKUP(A198,'[3]Прейскурант 2019'!$A$12:$E$1358,5,0)</f>
        <v>920</v>
      </c>
      <c r="D198" s="37">
        <f>VLOOKUP(A198,'[1]Прейскурант( новый)'!$A$9:$C$1217,3,0)</f>
        <v>3</v>
      </c>
      <c r="E198" s="37">
        <f t="shared" si="54"/>
        <v>223.07165999999998</v>
      </c>
      <c r="F198" s="44">
        <f>VLOOKUP(A198,'[2]себ-ть 2019 год'!$A$2:$Q$1337,6,0)</f>
        <v>282.95820000000003</v>
      </c>
      <c r="G198" s="44">
        <f t="shared" si="55"/>
        <v>506.02985999999999</v>
      </c>
      <c r="H198" s="44">
        <f t="shared" si="44"/>
        <v>172.0501524</v>
      </c>
      <c r="I198" s="45">
        <f t="shared" si="56"/>
        <v>678.08001239999999</v>
      </c>
      <c r="J198" s="44">
        <f t="shared" si="45"/>
        <v>101.71200186</v>
      </c>
      <c r="K198" s="46">
        <f t="shared" si="57"/>
        <v>779.79201425999997</v>
      </c>
      <c r="L198" s="47">
        <f t="shared" si="46"/>
        <v>935.75041711199992</v>
      </c>
      <c r="M198" s="77">
        <f t="shared" si="53"/>
        <v>979.8</v>
      </c>
      <c r="N198" s="48">
        <v>980</v>
      </c>
      <c r="O198" s="49">
        <f t="shared" si="47"/>
        <v>6.4999999999999947</v>
      </c>
      <c r="P198" s="93">
        <f t="shared" si="48"/>
        <v>6.5217391304347894E-2</v>
      </c>
    </row>
    <row r="199" spans="1:16" ht="31.5" x14ac:dyDescent="0.2">
      <c r="A199" s="25">
        <v>40000079</v>
      </c>
      <c r="B199" s="2" t="s">
        <v>175</v>
      </c>
      <c r="C199" s="36">
        <f>VLOOKUP(A199,'[3]Прейскурант 2019'!$A$12:$E$1358,5,0)</f>
        <v>1130</v>
      </c>
      <c r="D199" s="37">
        <f>VLOOKUP(A199,'[1]Прейскурант( новый)'!$A$9:$C$1217,3,0)</f>
        <v>3</v>
      </c>
      <c r="E199" s="37">
        <f t="shared" si="54"/>
        <v>223.07165999999998</v>
      </c>
      <c r="F199" s="44">
        <f>VLOOKUP(A199,'[2]себ-ть 2019 год'!$A$2:$Q$1337,6,0)</f>
        <v>181.88640000000001</v>
      </c>
      <c r="G199" s="44">
        <f t="shared" si="55"/>
        <v>404.95805999999999</v>
      </c>
      <c r="H199" s="44">
        <f t="shared" si="44"/>
        <v>137.68574040000001</v>
      </c>
      <c r="I199" s="45">
        <f t="shared" si="56"/>
        <v>542.64380040000003</v>
      </c>
      <c r="J199" s="44">
        <f t="shared" si="45"/>
        <v>81.396570060000002</v>
      </c>
      <c r="K199" s="46">
        <f t="shared" si="57"/>
        <v>624.04037046000008</v>
      </c>
      <c r="L199" s="47">
        <f t="shared" si="46"/>
        <v>748.84844455200005</v>
      </c>
      <c r="M199" s="77">
        <f t="shared" si="53"/>
        <v>1203.45</v>
      </c>
      <c r="N199" s="48">
        <v>1203</v>
      </c>
      <c r="O199" s="49">
        <f t="shared" si="47"/>
        <v>6.5000000000000044</v>
      </c>
      <c r="P199" s="93">
        <f t="shared" si="48"/>
        <v>6.4601769911504459E-2</v>
      </c>
    </row>
    <row r="200" spans="1:16" ht="15.75" x14ac:dyDescent="0.2">
      <c r="A200" s="244" t="s">
        <v>176</v>
      </c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6"/>
    </row>
    <row r="201" spans="1:16" ht="78.75" x14ac:dyDescent="0.2">
      <c r="A201" s="25">
        <v>40000078</v>
      </c>
      <c r="B201" s="2" t="s">
        <v>177</v>
      </c>
      <c r="C201" s="36">
        <f>VLOOKUP(A201,'[3]Прейскурант 2019'!$A$12:$E$1358,5,0)</f>
        <v>480</v>
      </c>
      <c r="D201" s="37">
        <f>VLOOKUP(A201,'[1]Прейскурант( новый)'!$A$9:$C$1217,3,0)</f>
        <v>3</v>
      </c>
      <c r="E201" s="37">
        <f t="shared" si="54"/>
        <v>223.07165999999998</v>
      </c>
      <c r="F201" s="44">
        <f>VLOOKUP(A201,'[2]себ-ть 2019 год'!$A$2:$Q$1337,6,0)</f>
        <v>31.4466</v>
      </c>
      <c r="G201" s="44">
        <f t="shared" si="55"/>
        <v>254.51825999999997</v>
      </c>
      <c r="H201" s="44">
        <f t="shared" ref="H201:H264" si="58">G201*$H$1</f>
        <v>86.536208399999992</v>
      </c>
      <c r="I201" s="45">
        <f t="shared" si="56"/>
        <v>341.05446839999996</v>
      </c>
      <c r="J201" s="44">
        <f t="shared" ref="J201:J264" si="59">I201*$J$1</f>
        <v>51.158170259999991</v>
      </c>
      <c r="K201" s="46">
        <f t="shared" si="57"/>
        <v>392.21263865999993</v>
      </c>
      <c r="L201" s="47">
        <f t="shared" ref="L201:L264" si="60">K201*$L$1+K201</f>
        <v>470.6551663919999</v>
      </c>
      <c r="M201" s="77">
        <f t="shared" ref="M201:M202" si="61">C201*6.5%+C201</f>
        <v>511.2</v>
      </c>
      <c r="N201" s="48">
        <v>511</v>
      </c>
      <c r="O201" s="49">
        <f t="shared" ref="O201:O264" si="62">(M201-C201)/C201*100</f>
        <v>6.4999999999999973</v>
      </c>
      <c r="P201" s="93">
        <f t="shared" ref="P201:P264" si="63">(N201/C201)-100%</f>
        <v>6.4583333333333437E-2</v>
      </c>
    </row>
    <row r="202" spans="1:16" ht="94.5" x14ac:dyDescent="0.2">
      <c r="A202" s="25">
        <v>40000958</v>
      </c>
      <c r="B202" s="2" t="s">
        <v>178</v>
      </c>
      <c r="C202" s="36">
        <f>VLOOKUP(A202,'[3]Прейскурант 2019'!$A$12:$E$1358,5,0)</f>
        <v>650</v>
      </c>
      <c r="D202" s="37">
        <f>VLOOKUP(A202,'[1]Прейскурант( новый)'!$A$9:$C$1217,3,0)</f>
        <v>3</v>
      </c>
      <c r="E202" s="37">
        <f t="shared" si="54"/>
        <v>223.07165999999998</v>
      </c>
      <c r="F202" s="44">
        <f>VLOOKUP(A202,'[2]себ-ть 2019 год'!$A$2:$Q$1337,6,0)</f>
        <v>151.16399999999999</v>
      </c>
      <c r="G202" s="44">
        <f t="shared" si="55"/>
        <v>374.23565999999994</v>
      </c>
      <c r="H202" s="44">
        <f t="shared" si="58"/>
        <v>127.24012439999998</v>
      </c>
      <c r="I202" s="45">
        <f t="shared" si="56"/>
        <v>501.47578439999995</v>
      </c>
      <c r="J202" s="44">
        <f t="shared" si="59"/>
        <v>75.221367659999984</v>
      </c>
      <c r="K202" s="46">
        <f t="shared" si="57"/>
        <v>576.69715205999989</v>
      </c>
      <c r="L202" s="47">
        <f t="shared" si="60"/>
        <v>692.03658247199985</v>
      </c>
      <c r="M202" s="77">
        <f t="shared" si="61"/>
        <v>692.25</v>
      </c>
      <c r="N202" s="48">
        <v>692</v>
      </c>
      <c r="O202" s="49">
        <f t="shared" si="62"/>
        <v>6.5</v>
      </c>
      <c r="P202" s="93">
        <f t="shared" si="63"/>
        <v>6.4615384615384519E-2</v>
      </c>
    </row>
    <row r="203" spans="1:16" ht="15.75" x14ac:dyDescent="0.2">
      <c r="A203" s="244" t="s">
        <v>176</v>
      </c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6"/>
      <c r="P203" s="93" t="e">
        <f t="shared" si="63"/>
        <v>#DIV/0!</v>
      </c>
    </row>
    <row r="204" spans="1:16" ht="47.25" x14ac:dyDescent="0.2">
      <c r="A204" s="56">
        <v>40000855</v>
      </c>
      <c r="B204" s="2" t="s">
        <v>179</v>
      </c>
      <c r="C204" s="36">
        <f>VLOOKUP(A204,'[3]Прейскурант 2019'!$A$12:$E$1358,5,0)</f>
        <v>3410</v>
      </c>
      <c r="D204" s="37">
        <f>VLOOKUP(A204,'[1]Прейскурант( новый)'!$A$9:$C$1217,3,0)</f>
        <v>3</v>
      </c>
      <c r="E204" s="37">
        <f t="shared" si="54"/>
        <v>223.07165999999998</v>
      </c>
      <c r="F204" s="44">
        <f>VLOOKUP(A204,'[2]себ-ть 2019 год'!$A$2:$Q$1337,6,0)</f>
        <v>220.2792</v>
      </c>
      <c r="G204" s="44">
        <f t="shared" si="55"/>
        <v>443.35086000000001</v>
      </c>
      <c r="H204" s="44">
        <f t="shared" si="58"/>
        <v>150.73929240000001</v>
      </c>
      <c r="I204" s="45">
        <f t="shared" si="56"/>
        <v>594.09015240000008</v>
      </c>
      <c r="J204" s="44">
        <f t="shared" si="59"/>
        <v>89.113522860000003</v>
      </c>
      <c r="K204" s="46">
        <f t="shared" si="57"/>
        <v>683.20367526000007</v>
      </c>
      <c r="L204" s="47">
        <f t="shared" si="60"/>
        <v>819.84441031200004</v>
      </c>
      <c r="M204" s="77">
        <f t="shared" ref="M204:M212" si="64">C204*6.5%+C204</f>
        <v>3631.65</v>
      </c>
      <c r="N204" s="48">
        <v>3632</v>
      </c>
      <c r="O204" s="49">
        <f t="shared" si="62"/>
        <v>6.5000000000000027</v>
      </c>
      <c r="P204" s="93">
        <f t="shared" si="63"/>
        <v>6.5102639296187759E-2</v>
      </c>
    </row>
    <row r="205" spans="1:16" ht="47.25" x14ac:dyDescent="0.2">
      <c r="A205" s="25">
        <v>40000956</v>
      </c>
      <c r="B205" s="2" t="s">
        <v>180</v>
      </c>
      <c r="C205" s="36">
        <f>VLOOKUP(A205,'[3]Прейскурант 2019'!$A$12:$E$1358,5,0)</f>
        <v>2870</v>
      </c>
      <c r="D205" s="37">
        <f>VLOOKUP(A205,'[1]Прейскурант( новый)'!$A$9:$C$1217,3,0)</f>
        <v>2</v>
      </c>
      <c r="E205" s="37">
        <f t="shared" si="54"/>
        <v>148.71444</v>
      </c>
      <c r="F205" s="44">
        <f>VLOOKUP(A205,'[2]себ-ть 2019 год'!$A$2:$Q$1337,6,0)</f>
        <v>220.32</v>
      </c>
      <c r="G205" s="44">
        <f t="shared" si="55"/>
        <v>369.03444000000002</v>
      </c>
      <c r="H205" s="44">
        <f t="shared" si="58"/>
        <v>125.47170960000001</v>
      </c>
      <c r="I205" s="45">
        <f t="shared" si="56"/>
        <v>494.50614960000001</v>
      </c>
      <c r="J205" s="44">
        <f t="shared" si="59"/>
        <v>74.175922439999994</v>
      </c>
      <c r="K205" s="46">
        <f t="shared" si="57"/>
        <v>568.68207203999998</v>
      </c>
      <c r="L205" s="47">
        <f t="shared" si="60"/>
        <v>682.41848644799995</v>
      </c>
      <c r="M205" s="77">
        <f t="shared" si="64"/>
        <v>3056.55</v>
      </c>
      <c r="N205" s="48">
        <v>3057</v>
      </c>
      <c r="O205" s="49">
        <f t="shared" si="62"/>
        <v>6.5000000000000053</v>
      </c>
      <c r="P205" s="93">
        <f t="shared" si="63"/>
        <v>6.5156794425087039E-2</v>
      </c>
    </row>
    <row r="206" spans="1:16" ht="47.25" x14ac:dyDescent="0.2">
      <c r="A206" s="25">
        <v>40000957</v>
      </c>
      <c r="B206" s="2" t="s">
        <v>181</v>
      </c>
      <c r="C206" s="36">
        <f>VLOOKUP(A206,'[3]Прейскурант 2019'!$A$12:$E$1358,5,0)</f>
        <v>2300</v>
      </c>
      <c r="D206" s="37">
        <f>VLOOKUP(A206,'[1]Прейскурант( новый)'!$A$9:$C$1217,3,0)</f>
        <v>1.3</v>
      </c>
      <c r="E206" s="37">
        <f t="shared" si="54"/>
        <v>96.664385999999993</v>
      </c>
      <c r="F206" s="44">
        <f>VLOOKUP(A206,'[2]себ-ть 2019 год'!$A$2:$Q$1337,6,0)</f>
        <v>220.32</v>
      </c>
      <c r="G206" s="44">
        <f t="shared" si="55"/>
        <v>316.98438599999997</v>
      </c>
      <c r="H206" s="44">
        <f t="shared" si="58"/>
        <v>107.77469124</v>
      </c>
      <c r="I206" s="45">
        <f t="shared" si="56"/>
        <v>424.75907723999995</v>
      </c>
      <c r="J206" s="44">
        <f t="shared" si="59"/>
        <v>63.713861585999993</v>
      </c>
      <c r="K206" s="46">
        <f t="shared" si="57"/>
        <v>488.47293882599996</v>
      </c>
      <c r="L206" s="47">
        <f t="shared" si="60"/>
        <v>586.16752659119993</v>
      </c>
      <c r="M206" s="77">
        <f t="shared" si="64"/>
        <v>2449.5</v>
      </c>
      <c r="N206" s="48">
        <v>2450</v>
      </c>
      <c r="O206" s="49">
        <f t="shared" si="62"/>
        <v>6.5</v>
      </c>
      <c r="P206" s="93">
        <f t="shared" si="63"/>
        <v>6.5217391304347894E-2</v>
      </c>
    </row>
    <row r="207" spans="1:16" ht="63" x14ac:dyDescent="0.2">
      <c r="A207" s="57">
        <v>40000077</v>
      </c>
      <c r="B207" s="8" t="s">
        <v>182</v>
      </c>
      <c r="C207" s="36">
        <f>VLOOKUP(A207,'[3]Прейскурант 2019'!$A$12:$E$1358,5,0)</f>
        <v>1690</v>
      </c>
      <c r="D207" s="37">
        <f>VLOOKUP(A207,'[1]Прейскурант( новый)'!$A$9:$C$1217,3,0)</f>
        <v>3</v>
      </c>
      <c r="E207" s="37">
        <f t="shared" si="54"/>
        <v>223.07165999999998</v>
      </c>
      <c r="F207" s="44">
        <f>VLOOKUP(A207,'[2]себ-ть 2019 год'!$A$2:$Q$1337,6,0)</f>
        <v>381.22500000000002</v>
      </c>
      <c r="G207" s="44">
        <f t="shared" si="55"/>
        <v>604.29665999999997</v>
      </c>
      <c r="H207" s="44">
        <f t="shared" si="58"/>
        <v>205.46086440000002</v>
      </c>
      <c r="I207" s="45">
        <f t="shared" si="56"/>
        <v>809.75752439999997</v>
      </c>
      <c r="J207" s="44">
        <f t="shared" si="59"/>
        <v>121.46362865999998</v>
      </c>
      <c r="K207" s="46">
        <f t="shared" si="57"/>
        <v>931.22115306000001</v>
      </c>
      <c r="L207" s="47">
        <f t="shared" si="60"/>
        <v>1117.4653836719999</v>
      </c>
      <c r="M207" s="77">
        <f t="shared" si="64"/>
        <v>1799.85</v>
      </c>
      <c r="N207" s="48">
        <v>1800</v>
      </c>
      <c r="O207" s="49">
        <f t="shared" si="62"/>
        <v>6.4999999999999947</v>
      </c>
      <c r="P207" s="93">
        <f t="shared" si="63"/>
        <v>6.5088757396449815E-2</v>
      </c>
    </row>
    <row r="208" spans="1:16" ht="47.25" x14ac:dyDescent="0.2">
      <c r="A208" s="25">
        <v>40000952</v>
      </c>
      <c r="B208" s="8" t="s">
        <v>183</v>
      </c>
      <c r="C208" s="36">
        <f>VLOOKUP(A208,'[3]Прейскурант 2019'!$A$12:$E$1358,5,0)</f>
        <v>1580</v>
      </c>
      <c r="D208" s="37">
        <f>VLOOKUP(A208,'[1]Прейскурант( новый)'!$A$9:$C$1217,3,0)</f>
        <v>3</v>
      </c>
      <c r="E208" s="37">
        <f t="shared" si="54"/>
        <v>223.07165999999998</v>
      </c>
      <c r="F208" s="44">
        <f>VLOOKUP(A208,'[2]себ-ть 2019 год'!$A$2:$Q$1337,6,0)</f>
        <v>266.75040000000001</v>
      </c>
      <c r="G208" s="44">
        <f t="shared" si="55"/>
        <v>489.82205999999996</v>
      </c>
      <c r="H208" s="44">
        <f t="shared" si="58"/>
        <v>166.53950040000001</v>
      </c>
      <c r="I208" s="45">
        <f t="shared" si="56"/>
        <v>656.36156039999992</v>
      </c>
      <c r="J208" s="44">
        <f t="shared" si="59"/>
        <v>98.45423405999999</v>
      </c>
      <c r="K208" s="46">
        <f t="shared" si="57"/>
        <v>754.81579445999989</v>
      </c>
      <c r="L208" s="47">
        <f t="shared" si="60"/>
        <v>905.77895335199992</v>
      </c>
      <c r="M208" s="77">
        <f t="shared" si="64"/>
        <v>1682.7</v>
      </c>
      <c r="N208" s="48">
        <v>1683</v>
      </c>
      <c r="O208" s="49">
        <f t="shared" si="62"/>
        <v>6.5000000000000027</v>
      </c>
      <c r="P208" s="93">
        <f t="shared" si="63"/>
        <v>6.5189873417721422E-2</v>
      </c>
    </row>
    <row r="209" spans="1:16" ht="47.25" x14ac:dyDescent="0.2">
      <c r="A209" s="25">
        <v>40000953</v>
      </c>
      <c r="B209" s="8" t="s">
        <v>184</v>
      </c>
      <c r="C209" s="36">
        <f>VLOOKUP(A209,'[3]Прейскурант 2019'!$A$12:$E$1358,5,0)</f>
        <v>1510</v>
      </c>
      <c r="D209" s="37">
        <f>VLOOKUP(A209,'[1]Прейскурант( новый)'!$A$9:$C$1217,3,0)</f>
        <v>3</v>
      </c>
      <c r="E209" s="37">
        <f t="shared" si="54"/>
        <v>223.07165999999998</v>
      </c>
      <c r="F209" s="44">
        <f>VLOOKUP(A209,'[2]себ-ть 2019 год'!$A$2:$Q$1337,6,0)</f>
        <v>236.50740000000002</v>
      </c>
      <c r="G209" s="44">
        <f t="shared" si="55"/>
        <v>459.57906000000003</v>
      </c>
      <c r="H209" s="44">
        <f t="shared" si="58"/>
        <v>156.25688040000003</v>
      </c>
      <c r="I209" s="45">
        <f t="shared" si="56"/>
        <v>615.83594040000003</v>
      </c>
      <c r="J209" s="44">
        <f t="shared" si="59"/>
        <v>92.375391059999998</v>
      </c>
      <c r="K209" s="46">
        <f t="shared" si="57"/>
        <v>708.21133146</v>
      </c>
      <c r="L209" s="47">
        <f t="shared" si="60"/>
        <v>849.85359775200004</v>
      </c>
      <c r="M209" s="77">
        <f t="shared" si="64"/>
        <v>1608.15</v>
      </c>
      <c r="N209" s="48">
        <v>1683</v>
      </c>
      <c r="O209" s="49">
        <f t="shared" si="62"/>
        <v>6.5000000000000053</v>
      </c>
      <c r="P209" s="93">
        <f t="shared" si="63"/>
        <v>0.11456953642384105</v>
      </c>
    </row>
    <row r="210" spans="1:16" ht="31.5" x14ac:dyDescent="0.2">
      <c r="A210" s="25">
        <v>40000080</v>
      </c>
      <c r="B210" s="8" t="s">
        <v>185</v>
      </c>
      <c r="C210" s="36">
        <f>VLOOKUP(A210,'[3]Прейскурант 2019'!$A$12:$E$1358,5,0)</f>
        <v>1580</v>
      </c>
      <c r="D210" s="37">
        <f>VLOOKUP(A210,'[1]Прейскурант( новый)'!$A$9:$C$1217,3,0)</f>
        <v>3</v>
      </c>
      <c r="E210" s="37">
        <f t="shared" si="54"/>
        <v>223.07165999999998</v>
      </c>
      <c r="F210" s="44">
        <f>VLOOKUP(A210,'[2]себ-ть 2019 год'!$A$2:$Q$1337,6,0)</f>
        <v>654.66999999999996</v>
      </c>
      <c r="G210" s="44">
        <f t="shared" si="55"/>
        <v>877.74165999999991</v>
      </c>
      <c r="H210" s="44">
        <f t="shared" si="58"/>
        <v>298.43216439999998</v>
      </c>
      <c r="I210" s="45">
        <f t="shared" si="56"/>
        <v>1176.1738243999998</v>
      </c>
      <c r="J210" s="44">
        <f t="shared" si="59"/>
        <v>176.42607365999996</v>
      </c>
      <c r="K210" s="46">
        <f t="shared" si="57"/>
        <v>1352.5998980599998</v>
      </c>
      <c r="L210" s="47">
        <f t="shared" si="60"/>
        <v>1623.1198776719998</v>
      </c>
      <c r="M210" s="77">
        <f t="shared" si="64"/>
        <v>1682.7</v>
      </c>
      <c r="N210" s="48">
        <v>1683</v>
      </c>
      <c r="O210" s="49">
        <f t="shared" si="62"/>
        <v>6.5000000000000027</v>
      </c>
      <c r="P210" s="93">
        <f t="shared" si="63"/>
        <v>6.5189873417721422E-2</v>
      </c>
    </row>
    <row r="211" spans="1:16" ht="31.5" x14ac:dyDescent="0.2">
      <c r="A211" s="25">
        <v>40000081</v>
      </c>
      <c r="B211" s="8" t="s">
        <v>186</v>
      </c>
      <c r="C211" s="36">
        <f>VLOOKUP(A211,'[3]Прейскурант 2019'!$A$12:$E$1358,5,0)</f>
        <v>1510</v>
      </c>
      <c r="D211" s="37">
        <f>VLOOKUP(A211,'[1]Прейскурант( новый)'!$A$9:$C$1217,3,0)</f>
        <v>3</v>
      </c>
      <c r="E211" s="37">
        <f t="shared" si="54"/>
        <v>223.07165999999998</v>
      </c>
      <c r="F211" s="44">
        <f>VLOOKUP(A211,'[2]себ-ть 2019 год'!$A$2:$Q$1337,6,0)</f>
        <v>654.66999999999996</v>
      </c>
      <c r="G211" s="44">
        <f t="shared" si="55"/>
        <v>877.74165999999991</v>
      </c>
      <c r="H211" s="44">
        <f t="shared" si="58"/>
        <v>298.43216439999998</v>
      </c>
      <c r="I211" s="45">
        <f t="shared" si="56"/>
        <v>1176.1738243999998</v>
      </c>
      <c r="J211" s="44">
        <f t="shared" si="59"/>
        <v>176.42607365999996</v>
      </c>
      <c r="K211" s="46">
        <f t="shared" si="57"/>
        <v>1352.5998980599998</v>
      </c>
      <c r="L211" s="47">
        <f t="shared" si="60"/>
        <v>1623.1198776719998</v>
      </c>
      <c r="M211" s="77">
        <f t="shared" si="64"/>
        <v>1608.15</v>
      </c>
      <c r="N211" s="48">
        <v>1683</v>
      </c>
      <c r="O211" s="49">
        <f t="shared" si="62"/>
        <v>6.5000000000000053</v>
      </c>
      <c r="P211" s="93">
        <f t="shared" si="63"/>
        <v>0.11456953642384105</v>
      </c>
    </row>
    <row r="212" spans="1:16" ht="47.25" x14ac:dyDescent="0.2">
      <c r="A212" s="25">
        <v>40000954</v>
      </c>
      <c r="B212" s="8" t="s">
        <v>187</v>
      </c>
      <c r="C212" s="36">
        <f>VLOOKUP(A212,'[3]Прейскурант 2019'!$A$12:$E$1358,5,0)</f>
        <v>1510</v>
      </c>
      <c r="D212" s="37">
        <f>VLOOKUP(A212,'[1]Прейскурант( новый)'!$A$9:$C$1217,3,0)</f>
        <v>3</v>
      </c>
      <c r="E212" s="37">
        <f t="shared" si="54"/>
        <v>223.07165999999998</v>
      </c>
      <c r="F212" s="44">
        <f>VLOOKUP(A212,'[2]себ-ть 2019 год'!$A$2:$Q$1337,6,0)</f>
        <v>223.99199999999999</v>
      </c>
      <c r="G212" s="44">
        <f t="shared" si="55"/>
        <v>447.06365999999997</v>
      </c>
      <c r="H212" s="44">
        <f t="shared" si="58"/>
        <v>152.0016444</v>
      </c>
      <c r="I212" s="45">
        <f t="shared" si="56"/>
        <v>599.06530439999995</v>
      </c>
      <c r="J212" s="44">
        <f t="shared" si="59"/>
        <v>89.859795659999989</v>
      </c>
      <c r="K212" s="46">
        <f t="shared" si="57"/>
        <v>688.92510005999998</v>
      </c>
      <c r="L212" s="47">
        <f t="shared" si="60"/>
        <v>826.710120072</v>
      </c>
      <c r="M212" s="77">
        <f t="shared" si="64"/>
        <v>1608.15</v>
      </c>
      <c r="N212" s="48">
        <v>1608</v>
      </c>
      <c r="O212" s="49">
        <f t="shared" si="62"/>
        <v>6.5000000000000053</v>
      </c>
      <c r="P212" s="93">
        <f t="shared" si="63"/>
        <v>6.4900662251655694E-2</v>
      </c>
    </row>
    <row r="213" spans="1:16" ht="15.75" x14ac:dyDescent="0.2">
      <c r="A213" s="244" t="s">
        <v>188</v>
      </c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6"/>
    </row>
    <row r="214" spans="1:16" ht="31.5" x14ac:dyDescent="0.2">
      <c r="A214" s="56">
        <v>40000647</v>
      </c>
      <c r="B214" s="7" t="s">
        <v>189</v>
      </c>
      <c r="C214" s="36">
        <f>VLOOKUP(A214,'[3]Прейскурант 2019'!$A$12:$E$1358,5,0)</f>
        <v>195</v>
      </c>
      <c r="D214" s="37">
        <f>VLOOKUP(A214,'[1]Прейскурант( новый)'!$A$9:$C$1217,3,0)</f>
        <v>3</v>
      </c>
      <c r="E214" s="37">
        <f t="shared" si="54"/>
        <v>223.07165999999998</v>
      </c>
      <c r="F214" s="44">
        <f>VLOOKUP(A214,'[2]себ-ть 2019 год'!$A$2:$Q$1337,6,0)</f>
        <v>0</v>
      </c>
      <c r="G214" s="44">
        <f t="shared" si="55"/>
        <v>223.07165999999998</v>
      </c>
      <c r="H214" s="44">
        <f t="shared" si="58"/>
        <v>75.844364400000003</v>
      </c>
      <c r="I214" s="45">
        <f t="shared" si="56"/>
        <v>298.91602439999997</v>
      </c>
      <c r="J214" s="44">
        <f t="shared" si="59"/>
        <v>44.837403659999993</v>
      </c>
      <c r="K214" s="46">
        <f t="shared" si="57"/>
        <v>343.75342805999998</v>
      </c>
      <c r="L214" s="47">
        <f t="shared" si="60"/>
        <v>412.50411367199996</v>
      </c>
      <c r="M214" s="77">
        <f t="shared" ref="M214" si="65">C214*6.5%+C214</f>
        <v>207.67500000000001</v>
      </c>
      <c r="N214" s="48">
        <v>208</v>
      </c>
      <c r="O214" s="49">
        <f t="shared" si="62"/>
        <v>6.5000000000000053</v>
      </c>
      <c r="P214" s="93">
        <f t="shared" si="63"/>
        <v>6.6666666666666652E-2</v>
      </c>
    </row>
    <row r="215" spans="1:16" ht="15" customHeight="1" x14ac:dyDescent="0.2">
      <c r="A215" s="226" t="s">
        <v>190</v>
      </c>
      <c r="B215" s="227"/>
      <c r="C215" s="227"/>
      <c r="D215" s="227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8"/>
    </row>
    <row r="216" spans="1:16" ht="15" customHeight="1" x14ac:dyDescent="0.2">
      <c r="A216" s="241" t="s">
        <v>115</v>
      </c>
      <c r="B216" s="242"/>
      <c r="C216" s="242"/>
      <c r="D216" s="242"/>
      <c r="E216" s="242"/>
      <c r="F216" s="242"/>
      <c r="G216" s="242"/>
      <c r="H216" s="242"/>
      <c r="I216" s="242"/>
      <c r="J216" s="242"/>
      <c r="K216" s="242"/>
      <c r="L216" s="242"/>
      <c r="M216" s="242"/>
      <c r="N216" s="242"/>
      <c r="O216" s="243"/>
    </row>
    <row r="217" spans="1:16" ht="63" x14ac:dyDescent="0.2">
      <c r="A217" s="18">
        <v>50001327</v>
      </c>
      <c r="B217" s="8" t="s">
        <v>191</v>
      </c>
      <c r="C217" s="36">
        <f>VLOOKUP(A217,'[3]Прейскурант 2019'!$A$12:$E$1358,5,0)</f>
        <v>96</v>
      </c>
      <c r="D217" s="37">
        <f>VLOOKUP(A217,'[1]Прейскурант( новый)'!$A$9:$C$1217,3,0)</f>
        <v>0.57999999999999996</v>
      </c>
      <c r="E217" s="37">
        <f t="shared" ref="E217:E281" si="66">50.25*D217*1.302</f>
        <v>37.94679</v>
      </c>
      <c r="F217" s="44">
        <f>VLOOKUP(A217,'[2]себ-ть 2019 год'!$A$2:$Q$1337,6,0)</f>
        <v>16.5852</v>
      </c>
      <c r="G217" s="44">
        <f t="shared" si="55"/>
        <v>54.53199</v>
      </c>
      <c r="H217" s="44">
        <f t="shared" si="58"/>
        <v>18.540876600000001</v>
      </c>
      <c r="I217" s="45">
        <f t="shared" si="56"/>
        <v>73.072866599999998</v>
      </c>
      <c r="J217" s="44">
        <f t="shared" si="59"/>
        <v>10.960929989999999</v>
      </c>
      <c r="K217" s="46">
        <f t="shared" si="57"/>
        <v>84.033796589999994</v>
      </c>
      <c r="L217" s="47">
        <f t="shared" si="60"/>
        <v>100.840555908</v>
      </c>
      <c r="M217" s="77">
        <f t="shared" ref="M217:M240" si="67">C217*6.5%+C217</f>
        <v>102.24</v>
      </c>
      <c r="N217" s="48">
        <v>102</v>
      </c>
      <c r="O217" s="49">
        <f t="shared" si="62"/>
        <v>6.4999999999999947</v>
      </c>
      <c r="P217" s="93">
        <f t="shared" si="63"/>
        <v>6.25E-2</v>
      </c>
    </row>
    <row r="218" spans="1:16" ht="63" x14ac:dyDescent="0.2">
      <c r="A218" s="12">
        <v>50001315</v>
      </c>
      <c r="B218" s="2" t="s">
        <v>192</v>
      </c>
      <c r="C218" s="36">
        <f>VLOOKUP(A218,'[3]Прейскурант 2019'!$A$12:$E$1358,5,0)</f>
        <v>715</v>
      </c>
      <c r="D218" s="37">
        <f>VLOOKUP(A218,'[1]Прейскурант( новый)'!$A$9:$C$1217,3,0)</f>
        <v>5.41</v>
      </c>
      <c r="E218" s="37">
        <f t="shared" si="66"/>
        <v>353.95195500000005</v>
      </c>
      <c r="F218" s="44">
        <f>VLOOKUP(A218,'[2]себ-ть 2019 год'!$A$2:$Q$1337,6,0)</f>
        <v>16.554600000000001</v>
      </c>
      <c r="G218" s="44">
        <f t="shared" si="55"/>
        <v>370.50655500000005</v>
      </c>
      <c r="H218" s="44">
        <f t="shared" si="58"/>
        <v>125.97222870000003</v>
      </c>
      <c r="I218" s="45">
        <f t="shared" si="56"/>
        <v>496.47878370000006</v>
      </c>
      <c r="J218" s="44">
        <f t="shared" si="59"/>
        <v>74.471817555000001</v>
      </c>
      <c r="K218" s="46">
        <f t="shared" si="57"/>
        <v>570.95060125500004</v>
      </c>
      <c r="L218" s="47">
        <f t="shared" si="60"/>
        <v>685.14072150600009</v>
      </c>
      <c r="M218" s="77">
        <f t="shared" si="67"/>
        <v>761.47500000000002</v>
      </c>
      <c r="N218" s="48">
        <v>761</v>
      </c>
      <c r="O218" s="49">
        <f t="shared" si="62"/>
        <v>6.5000000000000027</v>
      </c>
      <c r="P218" s="93">
        <f t="shared" si="63"/>
        <v>6.4335664335664289E-2</v>
      </c>
    </row>
    <row r="219" spans="1:16" ht="31.5" x14ac:dyDescent="0.2">
      <c r="A219" s="12">
        <v>50000035</v>
      </c>
      <c r="B219" s="2" t="s">
        <v>193</v>
      </c>
      <c r="C219" s="36">
        <f>VLOOKUP(A219,'[3]Прейскурант 2019'!$A$12:$E$1358,5,0)</f>
        <v>264</v>
      </c>
      <c r="D219" s="37">
        <f>VLOOKUP(A219,'[1]Прейскурант( новый)'!$A$9:$C$1217,3,0)</f>
        <v>0.88</v>
      </c>
      <c r="E219" s="37">
        <f t="shared" si="66"/>
        <v>57.574440000000003</v>
      </c>
      <c r="F219" s="44">
        <f>VLOOKUP(A219,'[2]себ-ть 2019 год'!$A$2:$Q$1337,6,0)</f>
        <v>0.76500000000000001</v>
      </c>
      <c r="G219" s="44">
        <f t="shared" si="55"/>
        <v>58.339440000000003</v>
      </c>
      <c r="H219" s="44">
        <f t="shared" si="58"/>
        <v>19.835409600000002</v>
      </c>
      <c r="I219" s="45">
        <f t="shared" si="56"/>
        <v>78.174849600000002</v>
      </c>
      <c r="J219" s="44">
        <f t="shared" si="59"/>
        <v>11.726227440000001</v>
      </c>
      <c r="K219" s="46">
        <f t="shared" si="57"/>
        <v>89.901077040000004</v>
      </c>
      <c r="L219" s="47">
        <f t="shared" si="60"/>
        <v>107.88129244800001</v>
      </c>
      <c r="M219" s="77">
        <f t="shared" si="67"/>
        <v>281.16000000000003</v>
      </c>
      <c r="N219" s="48">
        <v>281</v>
      </c>
      <c r="O219" s="49">
        <f t="shared" si="62"/>
        <v>6.5000000000000098</v>
      </c>
      <c r="P219" s="93">
        <f t="shared" si="63"/>
        <v>6.4393939393939448E-2</v>
      </c>
    </row>
    <row r="220" spans="1:16" ht="31.5" x14ac:dyDescent="0.2">
      <c r="A220" s="12">
        <v>50000930</v>
      </c>
      <c r="B220" s="2" t="s">
        <v>194</v>
      </c>
      <c r="C220" s="36">
        <f>VLOOKUP(A220,'[3]Прейскурант 2019'!$A$12:$E$1358,5,0)</f>
        <v>131</v>
      </c>
      <c r="D220" s="37">
        <f>VLOOKUP(A220,'[1]Прейскурант( новый)'!$A$9:$C$1217,3,0)</f>
        <v>1</v>
      </c>
      <c r="E220" s="37">
        <f t="shared" si="66"/>
        <v>65.4255</v>
      </c>
      <c r="F220" s="44">
        <f>VLOOKUP(A220,'[2]себ-ть 2019 год'!$A$2:$Q$1337,6,0)</f>
        <v>0.17340000000000003</v>
      </c>
      <c r="G220" s="44">
        <f t="shared" si="55"/>
        <v>65.5989</v>
      </c>
      <c r="H220" s="44">
        <f t="shared" si="58"/>
        <v>22.303626000000001</v>
      </c>
      <c r="I220" s="45">
        <f t="shared" si="56"/>
        <v>87.902525999999995</v>
      </c>
      <c r="J220" s="44">
        <f t="shared" si="59"/>
        <v>13.185378899999998</v>
      </c>
      <c r="K220" s="46">
        <f t="shared" si="57"/>
        <v>101.0879049</v>
      </c>
      <c r="L220" s="47">
        <f t="shared" si="60"/>
        <v>121.30548587999999</v>
      </c>
      <c r="M220" s="77">
        <f t="shared" si="67"/>
        <v>139.51499999999999</v>
      </c>
      <c r="N220" s="48">
        <v>140</v>
      </c>
      <c r="O220" s="49">
        <f t="shared" si="62"/>
        <v>6.4999999999999893</v>
      </c>
      <c r="P220" s="93">
        <f t="shared" si="63"/>
        <v>6.8702290076335881E-2</v>
      </c>
    </row>
    <row r="221" spans="1:16" ht="47.25" x14ac:dyDescent="0.2">
      <c r="A221" s="12">
        <v>50000025</v>
      </c>
      <c r="B221" s="2" t="s">
        <v>195</v>
      </c>
      <c r="C221" s="36">
        <f>VLOOKUP(A221,'[3]Прейскурант 2019'!$A$12:$E$1358,5,0)</f>
        <v>856</v>
      </c>
      <c r="D221" s="37">
        <f>VLOOKUP(A221,'[1]Прейскурант( новый)'!$A$9:$C$1217,3,0)</f>
        <v>6.79</v>
      </c>
      <c r="E221" s="37">
        <f t="shared" si="66"/>
        <v>444.23914500000001</v>
      </c>
      <c r="F221" s="44">
        <f>VLOOKUP(A221,'[2]себ-ть 2019 год'!$A$2:$Q$1337,6,0)</f>
        <v>51.530400000000007</v>
      </c>
      <c r="G221" s="44">
        <f t="shared" si="55"/>
        <v>495.76954499999999</v>
      </c>
      <c r="H221" s="44">
        <f t="shared" si="58"/>
        <v>168.56164530000001</v>
      </c>
      <c r="I221" s="45">
        <f t="shared" si="56"/>
        <v>664.3311903</v>
      </c>
      <c r="J221" s="44">
        <f t="shared" si="59"/>
        <v>99.649678545</v>
      </c>
      <c r="K221" s="46">
        <f t="shared" si="57"/>
        <v>763.98086884500003</v>
      </c>
      <c r="L221" s="47">
        <f t="shared" si="60"/>
        <v>916.77704261400004</v>
      </c>
      <c r="M221" s="77">
        <f t="shared" si="67"/>
        <v>911.64</v>
      </c>
      <c r="N221" s="48">
        <v>912</v>
      </c>
      <c r="O221" s="49">
        <f t="shared" si="62"/>
        <v>6.4999999999999991</v>
      </c>
      <c r="P221" s="93">
        <f t="shared" si="63"/>
        <v>6.5420560747663448E-2</v>
      </c>
    </row>
    <row r="222" spans="1:16" ht="31.5" x14ac:dyDescent="0.2">
      <c r="A222" s="12">
        <v>50000044</v>
      </c>
      <c r="B222" s="80" t="s">
        <v>1211</v>
      </c>
      <c r="C222" s="36">
        <v>328</v>
      </c>
      <c r="D222" s="37">
        <v>2.21</v>
      </c>
      <c r="E222" s="37">
        <f t="shared" si="66"/>
        <v>144.59035499999999</v>
      </c>
      <c r="F222" s="44">
        <v>39.86</v>
      </c>
      <c r="G222" s="44">
        <f t="shared" si="55"/>
        <v>184.450355</v>
      </c>
      <c r="H222" s="44">
        <f t="shared" si="58"/>
        <v>62.713120700000005</v>
      </c>
      <c r="I222" s="45">
        <f t="shared" si="56"/>
        <v>247.16347569999999</v>
      </c>
      <c r="J222" s="44">
        <f t="shared" si="59"/>
        <v>37.074521354999995</v>
      </c>
      <c r="K222" s="46">
        <f t="shared" si="57"/>
        <v>284.23799705499999</v>
      </c>
      <c r="L222" s="47">
        <f t="shared" si="60"/>
        <v>341.08559646599997</v>
      </c>
      <c r="M222" s="77">
        <f t="shared" si="67"/>
        <v>349.32</v>
      </c>
      <c r="N222" s="48">
        <v>349</v>
      </c>
      <c r="O222" s="49">
        <f t="shared" si="62"/>
        <v>6.4999999999999973</v>
      </c>
      <c r="P222" s="93">
        <f t="shared" si="63"/>
        <v>6.4024390243902385E-2</v>
      </c>
    </row>
    <row r="223" spans="1:16" ht="31.5" x14ac:dyDescent="0.2">
      <c r="A223" s="12">
        <v>50000045</v>
      </c>
      <c r="B223" s="80" t="s">
        <v>1212</v>
      </c>
      <c r="C223" s="36">
        <v>123</v>
      </c>
      <c r="D223" s="37">
        <v>0.71</v>
      </c>
      <c r="E223" s="37">
        <f t="shared" si="66"/>
        <v>46.452104999999996</v>
      </c>
      <c r="F223" s="44">
        <v>26.06</v>
      </c>
      <c r="G223" s="44">
        <f t="shared" si="55"/>
        <v>72.512104999999991</v>
      </c>
      <c r="H223" s="44">
        <f t="shared" si="58"/>
        <v>24.654115699999998</v>
      </c>
      <c r="I223" s="45">
        <f t="shared" si="56"/>
        <v>97.166220699999997</v>
      </c>
      <c r="J223" s="44">
        <f t="shared" si="59"/>
        <v>14.574933105</v>
      </c>
      <c r="K223" s="46">
        <f t="shared" si="57"/>
        <v>111.741153805</v>
      </c>
      <c r="L223" s="47">
        <f t="shared" si="60"/>
        <v>134.08938456600001</v>
      </c>
      <c r="M223" s="77">
        <f t="shared" si="67"/>
        <v>130.995</v>
      </c>
      <c r="N223" s="48">
        <v>131</v>
      </c>
      <c r="O223" s="49">
        <f t="shared" si="62"/>
        <v>6.5000000000000044</v>
      </c>
      <c r="P223" s="93">
        <f t="shared" si="63"/>
        <v>6.5040650406503975E-2</v>
      </c>
    </row>
    <row r="224" spans="1:16" ht="31.5" x14ac:dyDescent="0.2">
      <c r="A224" s="12">
        <v>50000099</v>
      </c>
      <c r="B224" s="2" t="s">
        <v>196</v>
      </c>
      <c r="C224" s="36">
        <f>VLOOKUP(A224,'[3]Прейскурант 2019'!$A$12:$E$1358,5,0)</f>
        <v>75</v>
      </c>
      <c r="D224" s="37">
        <f>VLOOKUP(A224,'[1]Прейскурант( новый)'!$A$9:$C$1217,3,0)</f>
        <v>0.63</v>
      </c>
      <c r="E224" s="37">
        <f t="shared" si="66"/>
        <v>41.218065000000003</v>
      </c>
      <c r="F224" s="44">
        <v>6.47</v>
      </c>
      <c r="G224" s="44">
        <f t="shared" si="55"/>
        <v>47.688065000000002</v>
      </c>
      <c r="H224" s="44">
        <f t="shared" si="58"/>
        <v>16.213942100000001</v>
      </c>
      <c r="I224" s="45">
        <f t="shared" si="56"/>
        <v>63.902007100000006</v>
      </c>
      <c r="J224" s="44">
        <f t="shared" si="59"/>
        <v>9.5853010650000012</v>
      </c>
      <c r="K224" s="46">
        <f t="shared" si="57"/>
        <v>73.487308165000002</v>
      </c>
      <c r="L224" s="47">
        <f t="shared" si="60"/>
        <v>88.184769798000005</v>
      </c>
      <c r="M224" s="77">
        <f t="shared" si="67"/>
        <v>79.875</v>
      </c>
      <c r="N224" s="48">
        <v>80</v>
      </c>
      <c r="O224" s="49">
        <f t="shared" si="62"/>
        <v>6.5</v>
      </c>
      <c r="P224" s="93">
        <f t="shared" si="63"/>
        <v>6.6666666666666652E-2</v>
      </c>
    </row>
    <row r="225" spans="1:16" ht="31.5" x14ac:dyDescent="0.2">
      <c r="A225" s="12">
        <v>50000109</v>
      </c>
      <c r="B225" s="2" t="s">
        <v>197</v>
      </c>
      <c r="C225" s="36">
        <f>VLOOKUP(A225,'[3]Прейскурант 2019'!$A$12:$E$1358,5,0)</f>
        <v>59</v>
      </c>
      <c r="D225" s="37">
        <f>VLOOKUP(A225,'[1]Прейскурант( новый)'!$A$9:$C$1217,3,0)</f>
        <v>0.71</v>
      </c>
      <c r="E225" s="37">
        <f t="shared" si="66"/>
        <v>46.452104999999996</v>
      </c>
      <c r="F225" s="44">
        <v>22.87</v>
      </c>
      <c r="G225" s="44">
        <f t="shared" si="55"/>
        <v>69.322104999999993</v>
      </c>
      <c r="H225" s="44">
        <f t="shared" si="58"/>
        <v>23.5695157</v>
      </c>
      <c r="I225" s="45">
        <f t="shared" si="56"/>
        <v>92.89162069999999</v>
      </c>
      <c r="J225" s="44">
        <f t="shared" si="59"/>
        <v>13.933743104999998</v>
      </c>
      <c r="K225" s="46">
        <f t="shared" si="57"/>
        <v>106.82536380499999</v>
      </c>
      <c r="L225" s="47">
        <f t="shared" si="60"/>
        <v>128.19043656599999</v>
      </c>
      <c r="M225" s="77">
        <f t="shared" si="67"/>
        <v>62.835000000000001</v>
      </c>
      <c r="N225" s="48">
        <v>63</v>
      </c>
      <c r="O225" s="49">
        <f t="shared" si="62"/>
        <v>6.5000000000000018</v>
      </c>
      <c r="P225" s="93">
        <f t="shared" si="63"/>
        <v>6.7796610169491567E-2</v>
      </c>
    </row>
    <row r="226" spans="1:16" ht="31.5" x14ac:dyDescent="0.2">
      <c r="A226" s="12">
        <v>50000105</v>
      </c>
      <c r="B226" s="2" t="s">
        <v>198</v>
      </c>
      <c r="C226" s="36">
        <f>VLOOKUP(A226,'[3]Прейскурант 2019'!$A$12:$E$1358,5,0)</f>
        <v>59</v>
      </c>
      <c r="D226" s="37">
        <f>VLOOKUP(A226,'[1]Прейскурант( новый)'!$A$9:$C$1217,3,0)</f>
        <v>0.71</v>
      </c>
      <c r="E226" s="37">
        <f t="shared" si="66"/>
        <v>46.452104999999996</v>
      </c>
      <c r="F226" s="44">
        <v>8.9</v>
      </c>
      <c r="G226" s="44">
        <f t="shared" si="55"/>
        <v>55.352104999999995</v>
      </c>
      <c r="H226" s="44">
        <f t="shared" si="58"/>
        <v>18.8197157</v>
      </c>
      <c r="I226" s="45">
        <f t="shared" si="56"/>
        <v>74.171820699999998</v>
      </c>
      <c r="J226" s="44">
        <f t="shared" si="59"/>
        <v>11.125773104999999</v>
      </c>
      <c r="K226" s="46">
        <f t="shared" si="57"/>
        <v>85.297593804999991</v>
      </c>
      <c r="L226" s="47">
        <f t="shared" si="60"/>
        <v>102.35711256599998</v>
      </c>
      <c r="M226" s="77">
        <f t="shared" si="67"/>
        <v>62.835000000000001</v>
      </c>
      <c r="N226" s="48">
        <v>63</v>
      </c>
      <c r="O226" s="49">
        <f t="shared" si="62"/>
        <v>6.5000000000000018</v>
      </c>
      <c r="P226" s="93">
        <f t="shared" si="63"/>
        <v>6.7796610169491567E-2</v>
      </c>
    </row>
    <row r="227" spans="1:16" ht="47.25" x14ac:dyDescent="0.2">
      <c r="A227" s="12">
        <v>50000046</v>
      </c>
      <c r="B227" s="80" t="s">
        <v>1268</v>
      </c>
      <c r="C227" s="36">
        <v>123</v>
      </c>
      <c r="D227" s="37">
        <v>0.63</v>
      </c>
      <c r="E227" s="37">
        <f t="shared" si="66"/>
        <v>41.218065000000003</v>
      </c>
      <c r="F227" s="44">
        <v>14.69</v>
      </c>
      <c r="G227" s="44">
        <f t="shared" si="55"/>
        <v>55.908065000000001</v>
      </c>
      <c r="H227" s="44">
        <f t="shared" si="58"/>
        <v>19.008742100000003</v>
      </c>
      <c r="I227" s="45">
        <f t="shared" si="56"/>
        <v>74.9168071</v>
      </c>
      <c r="J227" s="44">
        <f t="shared" si="59"/>
        <v>11.237521064999999</v>
      </c>
      <c r="K227" s="46">
        <f t="shared" si="57"/>
        <v>86.154328164999995</v>
      </c>
      <c r="L227" s="47">
        <f t="shared" si="60"/>
        <v>103.38519379799999</v>
      </c>
      <c r="M227" s="77">
        <f t="shared" si="67"/>
        <v>130.995</v>
      </c>
      <c r="N227" s="48">
        <v>131</v>
      </c>
      <c r="O227" s="49">
        <f t="shared" si="62"/>
        <v>6.5000000000000044</v>
      </c>
      <c r="P227" s="93">
        <f t="shared" si="63"/>
        <v>6.5040650406503975E-2</v>
      </c>
    </row>
    <row r="228" spans="1:16" ht="47.25" x14ac:dyDescent="0.2">
      <c r="A228" s="12">
        <v>50000100</v>
      </c>
      <c r="B228" s="2" t="s">
        <v>199</v>
      </c>
      <c r="C228" s="36">
        <f>VLOOKUP(A228,'[3]Прейскурант 2019'!$A$12:$E$1358,5,0)</f>
        <v>47</v>
      </c>
      <c r="D228" s="37">
        <f>VLOOKUP(A228,'[1]Прейскурант( новый)'!$A$9:$C$1217,3,0)</f>
        <v>0.71</v>
      </c>
      <c r="E228" s="37">
        <f t="shared" si="66"/>
        <v>46.452104999999996</v>
      </c>
      <c r="F228" s="44">
        <v>18.05</v>
      </c>
      <c r="G228" s="44">
        <f t="shared" si="55"/>
        <v>64.502105</v>
      </c>
      <c r="H228" s="44">
        <f t="shared" si="58"/>
        <v>21.9307157</v>
      </c>
      <c r="I228" s="45">
        <f t="shared" si="56"/>
        <v>86.432820700000008</v>
      </c>
      <c r="J228" s="44">
        <f t="shared" si="59"/>
        <v>12.964923105</v>
      </c>
      <c r="K228" s="46">
        <f t="shared" si="57"/>
        <v>99.397743805000005</v>
      </c>
      <c r="L228" s="47">
        <f t="shared" si="60"/>
        <v>119.277292566</v>
      </c>
      <c r="M228" s="77">
        <f t="shared" si="67"/>
        <v>50.055</v>
      </c>
      <c r="N228" s="48">
        <v>50</v>
      </c>
      <c r="O228" s="49">
        <f t="shared" si="62"/>
        <v>6.4999999999999991</v>
      </c>
      <c r="P228" s="93">
        <f t="shared" si="63"/>
        <v>6.3829787234042534E-2</v>
      </c>
    </row>
    <row r="229" spans="1:16" ht="15.75" x14ac:dyDescent="0.2">
      <c r="A229" s="12">
        <v>50000104</v>
      </c>
      <c r="B229" s="2" t="s">
        <v>200</v>
      </c>
      <c r="C229" s="36">
        <f>VLOOKUP(A229,'[3]Прейскурант 2019'!$A$12:$E$1358,5,0)</f>
        <v>91</v>
      </c>
      <c r="D229" s="37">
        <f>VLOOKUP(A229,'[1]Прейскурант( новый)'!$A$9:$C$1217,3,0)</f>
        <v>0.71</v>
      </c>
      <c r="E229" s="37">
        <f t="shared" si="66"/>
        <v>46.452104999999996</v>
      </c>
      <c r="F229" s="44">
        <v>20.12</v>
      </c>
      <c r="G229" s="44">
        <f t="shared" si="55"/>
        <v>66.572104999999993</v>
      </c>
      <c r="H229" s="44">
        <f t="shared" si="58"/>
        <v>22.634515699999998</v>
      </c>
      <c r="I229" s="45">
        <f t="shared" si="56"/>
        <v>89.206620699999988</v>
      </c>
      <c r="J229" s="44">
        <f t="shared" si="59"/>
        <v>13.380993104999998</v>
      </c>
      <c r="K229" s="46">
        <f t="shared" si="57"/>
        <v>102.58761380499999</v>
      </c>
      <c r="L229" s="47">
        <f t="shared" si="60"/>
        <v>123.10513656599998</v>
      </c>
      <c r="M229" s="77">
        <f t="shared" si="67"/>
        <v>96.915000000000006</v>
      </c>
      <c r="N229" s="48">
        <v>97</v>
      </c>
      <c r="O229" s="49">
        <f t="shared" si="62"/>
        <v>6.5000000000000071</v>
      </c>
      <c r="P229" s="93">
        <f t="shared" si="63"/>
        <v>6.5934065934065922E-2</v>
      </c>
    </row>
    <row r="230" spans="1:16" ht="31.5" x14ac:dyDescent="0.2">
      <c r="A230" s="12">
        <v>50000103</v>
      </c>
      <c r="B230" s="2" t="s">
        <v>201</v>
      </c>
      <c r="C230" s="36">
        <f>VLOOKUP(A230,'[3]Прейскурант 2019'!$A$12:$E$1358,5,0)</f>
        <v>75</v>
      </c>
      <c r="D230" s="37">
        <f>VLOOKUP(A230,'[1]Прейскурант( новый)'!$A$9:$C$1217,3,0)</f>
        <v>0.71</v>
      </c>
      <c r="E230" s="37">
        <f t="shared" si="66"/>
        <v>46.452104999999996</v>
      </c>
      <c r="F230" s="44">
        <v>1.58</v>
      </c>
      <c r="G230" s="44">
        <f t="shared" si="55"/>
        <v>48.032104999999994</v>
      </c>
      <c r="H230" s="44">
        <f t="shared" si="58"/>
        <v>16.330915699999998</v>
      </c>
      <c r="I230" s="45">
        <f t="shared" si="56"/>
        <v>64.363020699999993</v>
      </c>
      <c r="J230" s="44">
        <f t="shared" si="59"/>
        <v>9.6544531049999982</v>
      </c>
      <c r="K230" s="46">
        <f t="shared" si="57"/>
        <v>74.017473804999995</v>
      </c>
      <c r="L230" s="47">
        <f t="shared" si="60"/>
        <v>88.820968565999991</v>
      </c>
      <c r="M230" s="77">
        <f t="shared" si="67"/>
        <v>79.875</v>
      </c>
      <c r="N230" s="48">
        <v>80</v>
      </c>
      <c r="O230" s="49">
        <f t="shared" si="62"/>
        <v>6.5</v>
      </c>
      <c r="P230" s="93">
        <f t="shared" si="63"/>
        <v>6.6666666666666652E-2</v>
      </c>
    </row>
    <row r="231" spans="1:16" ht="31.5" x14ac:dyDescent="0.2">
      <c r="A231" s="12">
        <v>50000047</v>
      </c>
      <c r="B231" s="80" t="s">
        <v>1213</v>
      </c>
      <c r="C231" s="36">
        <v>159</v>
      </c>
      <c r="D231" s="37">
        <v>0.71</v>
      </c>
      <c r="E231" s="37">
        <f t="shared" si="66"/>
        <v>46.452104999999996</v>
      </c>
      <c r="F231" s="44">
        <v>1.94</v>
      </c>
      <c r="G231" s="44">
        <f t="shared" si="55"/>
        <v>48.392104999999994</v>
      </c>
      <c r="H231" s="44">
        <f t="shared" si="58"/>
        <v>16.453315699999997</v>
      </c>
      <c r="I231" s="45">
        <f t="shared" si="56"/>
        <v>64.845420699999991</v>
      </c>
      <c r="J231" s="44">
        <f t="shared" si="59"/>
        <v>9.726813104999998</v>
      </c>
      <c r="K231" s="46">
        <f t="shared" si="57"/>
        <v>74.572233804999996</v>
      </c>
      <c r="L231" s="47">
        <f t="shared" si="60"/>
        <v>89.48668056599999</v>
      </c>
      <c r="M231" s="77">
        <f t="shared" si="67"/>
        <v>169.33500000000001</v>
      </c>
      <c r="N231" s="48">
        <v>169</v>
      </c>
      <c r="O231" s="49">
        <f t="shared" si="62"/>
        <v>6.5000000000000044</v>
      </c>
      <c r="P231" s="93">
        <f t="shared" si="63"/>
        <v>6.2893081761006275E-2</v>
      </c>
    </row>
    <row r="232" spans="1:16" ht="31.5" x14ac:dyDescent="0.2">
      <c r="A232" s="12">
        <v>50001075</v>
      </c>
      <c r="B232" s="2" t="s">
        <v>202</v>
      </c>
      <c r="C232" s="36">
        <f>VLOOKUP(A232,'[3]Прейскурант 2019'!$A$12:$E$1358,5,0)</f>
        <v>172</v>
      </c>
      <c r="D232" s="37">
        <f>VLOOKUP(A232,'[1]Прейскурант( новый)'!$A$9:$C$1217,3,0)</f>
        <v>0.71</v>
      </c>
      <c r="E232" s="37">
        <f t="shared" si="66"/>
        <v>46.452104999999996</v>
      </c>
      <c r="F232" s="44">
        <f>VLOOKUP(A232,'[2]себ-ть 2019 год'!$A$2:$Q$1337,6,0)</f>
        <v>19.073999999999998</v>
      </c>
      <c r="G232" s="44">
        <f t="shared" si="55"/>
        <v>65.526105000000001</v>
      </c>
      <c r="H232" s="44">
        <f t="shared" si="58"/>
        <v>22.2788757</v>
      </c>
      <c r="I232" s="45">
        <f t="shared" si="56"/>
        <v>87.804980700000002</v>
      </c>
      <c r="J232" s="44">
        <f t="shared" si="59"/>
        <v>13.170747105</v>
      </c>
      <c r="K232" s="46">
        <f t="shared" si="57"/>
        <v>100.97572780500001</v>
      </c>
      <c r="L232" s="47">
        <f t="shared" si="60"/>
        <v>121.17087336600001</v>
      </c>
      <c r="M232" s="77">
        <f t="shared" si="67"/>
        <v>183.18</v>
      </c>
      <c r="N232" s="48">
        <v>183</v>
      </c>
      <c r="O232" s="49">
        <f t="shared" si="62"/>
        <v>6.5000000000000044</v>
      </c>
      <c r="P232" s="93">
        <f t="shared" si="63"/>
        <v>6.3953488372092915E-2</v>
      </c>
    </row>
    <row r="233" spans="1:16" ht="31.5" x14ac:dyDescent="0.2">
      <c r="A233" s="12">
        <v>50000111</v>
      </c>
      <c r="B233" s="2" t="s">
        <v>203</v>
      </c>
      <c r="C233" s="36">
        <f>VLOOKUP(A233,'[3]Прейскурант 2019'!$A$12:$E$1358,5,0)</f>
        <v>88</v>
      </c>
      <c r="D233" s="37">
        <f>VLOOKUP(A233,'[1]Прейскурант( новый)'!$A$9:$C$1217,3,0)</f>
        <v>0.54</v>
      </c>
      <c r="E233" s="37">
        <f t="shared" si="66"/>
        <v>35.329770000000003</v>
      </c>
      <c r="F233" s="44">
        <f>VLOOKUP(A233,'[2]себ-ть 2019 год'!$A$2:$Q$1337,6,0)</f>
        <v>18.2988</v>
      </c>
      <c r="G233" s="44">
        <f t="shared" si="55"/>
        <v>53.628570000000003</v>
      </c>
      <c r="H233" s="44">
        <f t="shared" si="58"/>
        <v>18.233713800000004</v>
      </c>
      <c r="I233" s="45">
        <f t="shared" si="56"/>
        <v>71.8622838</v>
      </c>
      <c r="J233" s="44">
        <f t="shared" si="59"/>
        <v>10.779342569999999</v>
      </c>
      <c r="K233" s="46">
        <f t="shared" si="57"/>
        <v>82.641626369999997</v>
      </c>
      <c r="L233" s="47">
        <f t="shared" si="60"/>
        <v>99.169951643999994</v>
      </c>
      <c r="M233" s="77">
        <f t="shared" si="67"/>
        <v>93.72</v>
      </c>
      <c r="N233" s="48">
        <v>94</v>
      </c>
      <c r="O233" s="49">
        <f t="shared" si="62"/>
        <v>6.4999999999999991</v>
      </c>
      <c r="P233" s="93">
        <f t="shared" si="63"/>
        <v>6.8181818181818121E-2</v>
      </c>
    </row>
    <row r="234" spans="1:16" ht="31.5" x14ac:dyDescent="0.2">
      <c r="A234" s="12">
        <v>50000102</v>
      </c>
      <c r="B234" s="2" t="s">
        <v>204</v>
      </c>
      <c r="C234" s="36">
        <f>VLOOKUP(A234,'[3]Прейскурант 2019'!$A$12:$E$1358,5,0)</f>
        <v>114</v>
      </c>
      <c r="D234" s="37">
        <f>VLOOKUP(A234,'[1]Прейскурант( новый)'!$A$9:$C$1217,3,0)</f>
        <v>0.71</v>
      </c>
      <c r="E234" s="37">
        <f t="shared" si="66"/>
        <v>46.452104999999996</v>
      </c>
      <c r="F234" s="44">
        <f>VLOOKUP(A234,'[2]себ-ть 2019 год'!$A$2:$Q$1337,6,0)</f>
        <v>23.6844</v>
      </c>
      <c r="G234" s="44">
        <f t="shared" si="55"/>
        <v>70.136505</v>
      </c>
      <c r="H234" s="44">
        <f t="shared" si="58"/>
        <v>23.846411700000001</v>
      </c>
      <c r="I234" s="45">
        <f t="shared" si="56"/>
        <v>93.982916700000004</v>
      </c>
      <c r="J234" s="44">
        <f t="shared" si="59"/>
        <v>14.097437505</v>
      </c>
      <c r="K234" s="46">
        <f t="shared" si="57"/>
        <v>108.08035420500001</v>
      </c>
      <c r="L234" s="47">
        <f t="shared" si="60"/>
        <v>129.696425046</v>
      </c>
      <c r="M234" s="77">
        <f t="shared" si="67"/>
        <v>121.41</v>
      </c>
      <c r="N234" s="48">
        <v>121</v>
      </c>
      <c r="O234" s="49">
        <f t="shared" si="62"/>
        <v>6.4999999999999973</v>
      </c>
      <c r="P234" s="93">
        <f t="shared" si="63"/>
        <v>6.1403508771929793E-2</v>
      </c>
    </row>
    <row r="235" spans="1:16" ht="31.5" x14ac:dyDescent="0.2">
      <c r="A235" s="12">
        <v>50000110</v>
      </c>
      <c r="B235" s="2" t="s">
        <v>205</v>
      </c>
      <c r="C235" s="36">
        <f>VLOOKUP(A235,'[3]Прейскурант 2019'!$A$12:$E$1358,5,0)</f>
        <v>525</v>
      </c>
      <c r="D235" s="37">
        <f>VLOOKUP(A235,'[1]Прейскурант( новый)'!$A$9:$C$1217,3,0)</f>
        <v>1.88</v>
      </c>
      <c r="E235" s="37">
        <f t="shared" si="66"/>
        <v>122.99994000000001</v>
      </c>
      <c r="F235" s="44">
        <f>VLOOKUP(A235,'[2]себ-ть 2019 год'!$A$2:$Q$1337,6,0)</f>
        <v>51.867000000000004</v>
      </c>
      <c r="G235" s="44">
        <f t="shared" si="55"/>
        <v>174.86694</v>
      </c>
      <c r="H235" s="44">
        <f t="shared" si="58"/>
        <v>59.454759600000003</v>
      </c>
      <c r="I235" s="45">
        <f t="shared" si="56"/>
        <v>234.32169959999999</v>
      </c>
      <c r="J235" s="44">
        <f t="shared" si="59"/>
        <v>35.148254939999994</v>
      </c>
      <c r="K235" s="46">
        <f t="shared" si="57"/>
        <v>269.46995454</v>
      </c>
      <c r="L235" s="47">
        <f t="shared" si="60"/>
        <v>323.36394544799998</v>
      </c>
      <c r="M235" s="77">
        <f t="shared" si="67"/>
        <v>559.125</v>
      </c>
      <c r="N235" s="48">
        <v>559</v>
      </c>
      <c r="O235" s="49">
        <f t="shared" si="62"/>
        <v>6.5</v>
      </c>
      <c r="P235" s="93">
        <f t="shared" si="63"/>
        <v>6.4761904761904798E-2</v>
      </c>
    </row>
    <row r="236" spans="1:16" ht="47.25" x14ac:dyDescent="0.2">
      <c r="A236" s="12">
        <v>50000048</v>
      </c>
      <c r="B236" s="80" t="s">
        <v>1269</v>
      </c>
      <c r="C236" s="36">
        <v>171</v>
      </c>
      <c r="D236" s="37">
        <v>1.88</v>
      </c>
      <c r="E236" s="37">
        <f t="shared" si="66"/>
        <v>122.99994000000001</v>
      </c>
      <c r="F236" s="44">
        <v>39.020000000000003</v>
      </c>
      <c r="G236" s="44">
        <f t="shared" si="55"/>
        <v>162.01994000000002</v>
      </c>
      <c r="H236" s="44">
        <f t="shared" si="58"/>
        <v>55.086779600000014</v>
      </c>
      <c r="I236" s="45">
        <f t="shared" si="56"/>
        <v>217.10671960000002</v>
      </c>
      <c r="J236" s="44">
        <f t="shared" si="59"/>
        <v>32.566007939999999</v>
      </c>
      <c r="K236" s="46">
        <f t="shared" si="57"/>
        <v>249.67272754000001</v>
      </c>
      <c r="L236" s="47">
        <f t="shared" si="60"/>
        <v>299.60727304800002</v>
      </c>
      <c r="M236" s="77">
        <f t="shared" si="67"/>
        <v>182.11500000000001</v>
      </c>
      <c r="N236" s="48">
        <v>182</v>
      </c>
      <c r="O236" s="49">
        <f t="shared" si="62"/>
        <v>6.5000000000000053</v>
      </c>
      <c r="P236" s="93">
        <f t="shared" si="63"/>
        <v>6.4327485380117011E-2</v>
      </c>
    </row>
    <row r="237" spans="1:16" ht="31.5" x14ac:dyDescent="0.2">
      <c r="A237" s="12">
        <v>50001077</v>
      </c>
      <c r="B237" s="2" t="s">
        <v>206</v>
      </c>
      <c r="C237" s="36">
        <f>VLOOKUP(A237,'[3]Прейскурант 2019'!$A$12:$E$1358,5,0)</f>
        <v>309</v>
      </c>
      <c r="D237" s="37">
        <f>VLOOKUP(A237,'[1]Прейскурант( новый)'!$A$9:$C$1217,3,0)</f>
        <v>0.71</v>
      </c>
      <c r="E237" s="37">
        <f t="shared" si="66"/>
        <v>46.452104999999996</v>
      </c>
      <c r="F237" s="44">
        <f>VLOOKUP(A237,'[2]себ-ть 2019 год'!$A$2:$Q$1337,6,0)</f>
        <v>53.2746</v>
      </c>
      <c r="G237" s="44">
        <f t="shared" si="55"/>
        <v>99.726704999999995</v>
      </c>
      <c r="H237" s="44">
        <f t="shared" si="58"/>
        <v>33.907079700000004</v>
      </c>
      <c r="I237" s="45">
        <f t="shared" si="56"/>
        <v>133.63378470000001</v>
      </c>
      <c r="J237" s="44">
        <f t="shared" si="59"/>
        <v>20.045067705000001</v>
      </c>
      <c r="K237" s="46">
        <f t="shared" si="57"/>
        <v>153.67885240500001</v>
      </c>
      <c r="L237" s="47">
        <f t="shared" si="60"/>
        <v>184.41462288600002</v>
      </c>
      <c r="M237" s="77">
        <f t="shared" si="67"/>
        <v>329.08499999999998</v>
      </c>
      <c r="N237" s="48">
        <v>309</v>
      </c>
      <c r="O237" s="49">
        <f t="shared" si="62"/>
        <v>6.4999999999999929</v>
      </c>
      <c r="P237" s="93">
        <f t="shared" si="63"/>
        <v>0</v>
      </c>
    </row>
    <row r="238" spans="1:16" ht="31.5" x14ac:dyDescent="0.2">
      <c r="A238" s="58">
        <v>50001317</v>
      </c>
      <c r="B238" s="8" t="s">
        <v>207</v>
      </c>
      <c r="C238" s="36">
        <f>VLOOKUP(A238,'[3]Прейскурант 2019'!$A$12:$E$1358,5,0)</f>
        <v>241</v>
      </c>
      <c r="D238" s="37">
        <f>VLOOKUP(A238,'[1]Прейскурант( новый)'!$A$9:$C$1217,3,0)</f>
        <v>0.71</v>
      </c>
      <c r="E238" s="37">
        <f t="shared" si="66"/>
        <v>46.452104999999996</v>
      </c>
      <c r="F238" s="44">
        <f>VLOOKUP(A238,'[2]себ-ть 2019 год'!$A$2:$Q$1337,6,0)</f>
        <v>11.3934</v>
      </c>
      <c r="G238" s="44">
        <f t="shared" si="55"/>
        <v>57.845504999999996</v>
      </c>
      <c r="H238" s="44">
        <f t="shared" si="58"/>
        <v>19.6674717</v>
      </c>
      <c r="I238" s="45">
        <f t="shared" si="56"/>
        <v>77.512976699999996</v>
      </c>
      <c r="J238" s="44">
        <f t="shared" si="59"/>
        <v>11.626946504999999</v>
      </c>
      <c r="K238" s="46">
        <f t="shared" si="57"/>
        <v>89.139923205000002</v>
      </c>
      <c r="L238" s="47">
        <f t="shared" si="60"/>
        <v>106.967907846</v>
      </c>
      <c r="M238" s="77">
        <f t="shared" si="67"/>
        <v>256.66500000000002</v>
      </c>
      <c r="N238" s="48">
        <v>257</v>
      </c>
      <c r="O238" s="49">
        <f t="shared" si="62"/>
        <v>6.5000000000000089</v>
      </c>
      <c r="P238" s="93">
        <f t="shared" si="63"/>
        <v>6.639004149377592E-2</v>
      </c>
    </row>
    <row r="239" spans="1:16" ht="31.5" x14ac:dyDescent="0.2">
      <c r="A239" s="58">
        <v>50001318</v>
      </c>
      <c r="B239" s="8" t="s">
        <v>208</v>
      </c>
      <c r="C239" s="36">
        <f>VLOOKUP(A239,'[3]Прейскурант 2019'!$A$12:$E$1358,5,0)</f>
        <v>147</v>
      </c>
      <c r="D239" s="37">
        <f>VLOOKUP(A239,'[1]Прейскурант( новый)'!$A$9:$C$1217,3,0)</f>
        <v>0.46</v>
      </c>
      <c r="E239" s="37">
        <f t="shared" si="66"/>
        <v>30.095730000000003</v>
      </c>
      <c r="F239" s="44">
        <f>VLOOKUP(A239,'[2]себ-ть 2019 год'!$A$2:$Q$1337,6,0)</f>
        <v>7.3133999999999997</v>
      </c>
      <c r="G239" s="44">
        <f t="shared" ref="G239:G305" si="68">E239+F239</f>
        <v>37.409130000000005</v>
      </c>
      <c r="H239" s="44">
        <f t="shared" si="58"/>
        <v>12.719104200000002</v>
      </c>
      <c r="I239" s="45">
        <f t="shared" ref="I239:I305" si="69">G239+H239</f>
        <v>50.128234200000009</v>
      </c>
      <c r="J239" s="44">
        <f t="shared" si="59"/>
        <v>7.5192351300000011</v>
      </c>
      <c r="K239" s="46">
        <f t="shared" ref="K239:K305" si="70">I239+J239</f>
        <v>57.647469330000007</v>
      </c>
      <c r="L239" s="47">
        <f t="shared" si="60"/>
        <v>69.176963196000003</v>
      </c>
      <c r="M239" s="77">
        <f t="shared" si="67"/>
        <v>156.55500000000001</v>
      </c>
      <c r="N239" s="48">
        <v>157</v>
      </c>
      <c r="O239" s="49">
        <f t="shared" si="62"/>
        <v>6.5000000000000044</v>
      </c>
      <c r="P239" s="93">
        <f t="shared" si="63"/>
        <v>6.8027210884353817E-2</v>
      </c>
    </row>
    <row r="240" spans="1:16" ht="63" x14ac:dyDescent="0.2">
      <c r="A240" s="12">
        <v>50001072</v>
      </c>
      <c r="B240" s="2" t="s">
        <v>209</v>
      </c>
      <c r="C240" s="36">
        <f>VLOOKUP(A240,'[3]Прейскурант 2019'!$A$12:$E$1358,5,0)</f>
        <v>1155</v>
      </c>
      <c r="D240" s="37">
        <f>VLOOKUP(A240,'[1]Прейскурант( новый)'!$A$9:$C$1217,3,0)</f>
        <v>5.65</v>
      </c>
      <c r="E240" s="37">
        <f t="shared" si="66"/>
        <v>369.65407500000003</v>
      </c>
      <c r="F240" s="44">
        <f>VLOOKUP(A240,'[2]себ-ть 2019 год'!$A$2:$Q$1337,6,0)</f>
        <v>89.606999999999999</v>
      </c>
      <c r="G240" s="44">
        <f t="shared" si="68"/>
        <v>459.26107500000001</v>
      </c>
      <c r="H240" s="44">
        <f t="shared" si="58"/>
        <v>156.14876550000002</v>
      </c>
      <c r="I240" s="45">
        <f t="shared" si="69"/>
        <v>615.40984049999997</v>
      </c>
      <c r="J240" s="44">
        <f t="shared" si="59"/>
        <v>92.311476074999987</v>
      </c>
      <c r="K240" s="46">
        <f t="shared" si="70"/>
        <v>707.72131657499995</v>
      </c>
      <c r="L240" s="47">
        <f t="shared" si="60"/>
        <v>849.26557988999991</v>
      </c>
      <c r="M240" s="77">
        <f t="shared" si="67"/>
        <v>1230.075</v>
      </c>
      <c r="N240" s="48">
        <v>1230</v>
      </c>
      <c r="O240" s="49">
        <f t="shared" si="62"/>
        <v>6.5000000000000044</v>
      </c>
      <c r="P240" s="93">
        <f t="shared" si="63"/>
        <v>6.4935064935064846E-2</v>
      </c>
    </row>
    <row r="241" spans="1:16" ht="15.75" x14ac:dyDescent="0.2">
      <c r="A241" s="223" t="s">
        <v>210</v>
      </c>
      <c r="B241" s="224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5"/>
    </row>
    <row r="242" spans="1:16" ht="78.75" x14ac:dyDescent="0.2">
      <c r="A242" s="56">
        <v>50001078</v>
      </c>
      <c r="B242" s="80" t="s">
        <v>1270</v>
      </c>
      <c r="C242" s="36">
        <f>VLOOKUP(A242,'[3]Прейскурант 2019'!$A$12:$E$1358,5,0)</f>
        <v>286</v>
      </c>
      <c r="D242" s="37">
        <f>VLOOKUP(A242,'[1]Прейскурант( новый)'!$A$9:$C$1217,3,0)</f>
        <v>1.38</v>
      </c>
      <c r="E242" s="37">
        <f t="shared" si="66"/>
        <v>90.287189999999995</v>
      </c>
      <c r="F242" s="44">
        <f>VLOOKUP(A242,'[2]себ-ть 2019 год'!$A$2:$Q$1337,6,0)</f>
        <v>32.038200000000003</v>
      </c>
      <c r="G242" s="44">
        <f t="shared" si="68"/>
        <v>122.32539</v>
      </c>
      <c r="H242" s="44">
        <f t="shared" si="58"/>
        <v>41.590632599999999</v>
      </c>
      <c r="I242" s="45">
        <f t="shared" si="69"/>
        <v>163.91602259999999</v>
      </c>
      <c r="J242" s="44">
        <f t="shared" si="59"/>
        <v>24.587403389999999</v>
      </c>
      <c r="K242" s="46">
        <f t="shared" si="70"/>
        <v>188.50342598999998</v>
      </c>
      <c r="L242" s="47">
        <f t="shared" si="60"/>
        <v>226.20411118799998</v>
      </c>
      <c r="M242" s="77">
        <f t="shared" ref="M242:M259" si="71">C242*6.5%+C242</f>
        <v>304.58999999999997</v>
      </c>
      <c r="N242" s="48">
        <v>305</v>
      </c>
      <c r="O242" s="49">
        <f t="shared" si="62"/>
        <v>6.499999999999992</v>
      </c>
      <c r="P242" s="93">
        <f t="shared" si="63"/>
        <v>6.643356643356646E-2</v>
      </c>
    </row>
    <row r="243" spans="1:16" ht="78.75" x14ac:dyDescent="0.2">
      <c r="A243" s="56">
        <v>50001079</v>
      </c>
      <c r="B243" s="80" t="s">
        <v>1271</v>
      </c>
      <c r="C243" s="36">
        <f>VLOOKUP(A243,'[3]Прейскурант 2019'!$A$12:$E$1358,5,0)</f>
        <v>270</v>
      </c>
      <c r="D243" s="37">
        <f>VLOOKUP(A243,'[1]Прейскурант( новый)'!$A$9:$C$1217,3,0)</f>
        <v>1.75</v>
      </c>
      <c r="E243" s="37">
        <f t="shared" si="66"/>
        <v>114.494625</v>
      </c>
      <c r="F243" s="44">
        <f>VLOOKUP(A243,'[2]себ-ть 2019 год'!$A$2:$Q$1337,6,0)</f>
        <v>19.614599999999999</v>
      </c>
      <c r="G243" s="44">
        <f t="shared" si="68"/>
        <v>134.10922500000001</v>
      </c>
      <c r="H243" s="44">
        <f t="shared" si="58"/>
        <v>45.597136500000005</v>
      </c>
      <c r="I243" s="45">
        <f t="shared" si="69"/>
        <v>179.70636150000001</v>
      </c>
      <c r="J243" s="44">
        <f t="shared" si="59"/>
        <v>26.955954225000003</v>
      </c>
      <c r="K243" s="46">
        <f t="shared" si="70"/>
        <v>206.66231572500001</v>
      </c>
      <c r="L243" s="47">
        <f t="shared" si="60"/>
        <v>247.99477887</v>
      </c>
      <c r="M243" s="77">
        <f t="shared" si="71"/>
        <v>287.55</v>
      </c>
      <c r="N243" s="48">
        <v>288</v>
      </c>
      <c r="O243" s="49">
        <f t="shared" si="62"/>
        <v>6.5000000000000044</v>
      </c>
      <c r="P243" s="93">
        <f t="shared" si="63"/>
        <v>6.6666666666666652E-2</v>
      </c>
    </row>
    <row r="244" spans="1:16" ht="63" x14ac:dyDescent="0.2">
      <c r="A244" s="56">
        <v>50000049</v>
      </c>
      <c r="B244" s="80" t="s">
        <v>1214</v>
      </c>
      <c r="C244" s="36">
        <v>94</v>
      </c>
      <c r="D244" s="37">
        <v>0.57999999999999996</v>
      </c>
      <c r="E244" s="37">
        <f t="shared" si="66"/>
        <v>37.94679</v>
      </c>
      <c r="F244" s="44">
        <v>13.71</v>
      </c>
      <c r="G244" s="44">
        <f t="shared" si="68"/>
        <v>51.656790000000001</v>
      </c>
      <c r="H244" s="44">
        <f t="shared" si="58"/>
        <v>17.563308600000003</v>
      </c>
      <c r="I244" s="45">
        <f t="shared" si="69"/>
        <v>69.2200986</v>
      </c>
      <c r="J244" s="44">
        <f t="shared" si="59"/>
        <v>10.383014789999999</v>
      </c>
      <c r="K244" s="46">
        <f t="shared" si="70"/>
        <v>79.603113390000004</v>
      </c>
      <c r="L244" s="47">
        <f t="shared" si="60"/>
        <v>95.523736068000005</v>
      </c>
      <c r="M244" s="77">
        <f t="shared" si="71"/>
        <v>100.11</v>
      </c>
      <c r="N244" s="48">
        <v>100</v>
      </c>
      <c r="O244" s="49">
        <f t="shared" si="62"/>
        <v>6.4999999999999991</v>
      </c>
      <c r="P244" s="93">
        <f t="shared" si="63"/>
        <v>6.3829787234042534E-2</v>
      </c>
    </row>
    <row r="245" spans="1:16" ht="47.25" x14ac:dyDescent="0.2">
      <c r="A245" s="56">
        <v>50001122</v>
      </c>
      <c r="B245" s="80" t="s">
        <v>1272</v>
      </c>
      <c r="C245" s="36">
        <f>VLOOKUP(A245,'[3]Прейскурант 2019'!$A$12:$E$1358,5,0)</f>
        <v>507</v>
      </c>
      <c r="D245" s="37">
        <v>2.58</v>
      </c>
      <c r="E245" s="37">
        <f t="shared" si="66"/>
        <v>168.79779000000002</v>
      </c>
      <c r="F245" s="44">
        <f>VLOOKUP(A245,'[2]себ-ть 2019 год'!$A$2:$Q$1337,6,0)</f>
        <v>8.0274000000000001</v>
      </c>
      <c r="G245" s="44">
        <f t="shared" si="68"/>
        <v>176.82519000000002</v>
      </c>
      <c r="H245" s="44">
        <f t="shared" si="58"/>
        <v>60.120564600000009</v>
      </c>
      <c r="I245" s="45">
        <f t="shared" si="69"/>
        <v>236.94575460000004</v>
      </c>
      <c r="J245" s="44">
        <f t="shared" si="59"/>
        <v>35.541863190000008</v>
      </c>
      <c r="K245" s="46">
        <f t="shared" si="70"/>
        <v>272.48761779000006</v>
      </c>
      <c r="L245" s="47">
        <f t="shared" si="60"/>
        <v>326.98514134800007</v>
      </c>
      <c r="M245" s="77">
        <f t="shared" si="71"/>
        <v>539.95500000000004</v>
      </c>
      <c r="N245" s="48">
        <v>540</v>
      </c>
      <c r="O245" s="49">
        <f t="shared" si="62"/>
        <v>6.5000000000000089</v>
      </c>
      <c r="P245" s="93">
        <f t="shared" si="63"/>
        <v>6.5088757396449815E-2</v>
      </c>
    </row>
    <row r="246" spans="1:16" ht="47.25" x14ac:dyDescent="0.2">
      <c r="A246" s="56">
        <v>50000050</v>
      </c>
      <c r="B246" s="80" t="s">
        <v>1273</v>
      </c>
      <c r="C246" s="36">
        <v>96</v>
      </c>
      <c r="D246" s="37">
        <v>0.5</v>
      </c>
      <c r="E246" s="37">
        <f t="shared" si="66"/>
        <v>32.71275</v>
      </c>
      <c r="F246" s="44">
        <v>18.98</v>
      </c>
      <c r="G246" s="44">
        <f t="shared" si="68"/>
        <v>51.692750000000004</v>
      </c>
      <c r="H246" s="44">
        <f t="shared" si="58"/>
        <v>17.575535000000002</v>
      </c>
      <c r="I246" s="45">
        <f t="shared" si="69"/>
        <v>69.268285000000006</v>
      </c>
      <c r="J246" s="44">
        <f t="shared" si="59"/>
        <v>10.390242750000001</v>
      </c>
      <c r="K246" s="46">
        <f t="shared" si="70"/>
        <v>79.658527750000005</v>
      </c>
      <c r="L246" s="47">
        <f t="shared" si="60"/>
        <v>95.590233300000008</v>
      </c>
      <c r="M246" s="77">
        <f t="shared" si="71"/>
        <v>102.24</v>
      </c>
      <c r="N246" s="48">
        <v>102</v>
      </c>
      <c r="O246" s="49">
        <f t="shared" si="62"/>
        <v>6.4999999999999947</v>
      </c>
      <c r="P246" s="93">
        <f t="shared" si="63"/>
        <v>6.25E-2</v>
      </c>
    </row>
    <row r="247" spans="1:16" ht="31.5" x14ac:dyDescent="0.2">
      <c r="A247" s="56">
        <v>50001126</v>
      </c>
      <c r="B247" s="2" t="s">
        <v>211</v>
      </c>
      <c r="C247" s="36">
        <f>VLOOKUP(A247,'[3]Прейскурант 2019'!$A$12:$E$1358,5,0)</f>
        <v>723</v>
      </c>
      <c r="D247" s="37">
        <f>VLOOKUP(A247,'[1]Прейскурант( новый)'!$A$9:$C$1217,3,0)</f>
        <v>3.53</v>
      </c>
      <c r="E247" s="37">
        <f t="shared" si="66"/>
        <v>230.95201499999999</v>
      </c>
      <c r="F247" s="44">
        <f>VLOOKUP(A247,'[2]себ-ть 2019 год'!$A$2:$Q$1337,6,0)</f>
        <v>39.3108</v>
      </c>
      <c r="G247" s="44">
        <f t="shared" si="68"/>
        <v>270.26281499999999</v>
      </c>
      <c r="H247" s="44">
        <f t="shared" si="58"/>
        <v>91.889357099999998</v>
      </c>
      <c r="I247" s="45">
        <f t="shared" si="69"/>
        <v>362.15217209999997</v>
      </c>
      <c r="J247" s="44">
        <f t="shared" si="59"/>
        <v>54.322825814999995</v>
      </c>
      <c r="K247" s="46">
        <f t="shared" si="70"/>
        <v>416.47499791499996</v>
      </c>
      <c r="L247" s="47">
        <f t="shared" si="60"/>
        <v>499.76999749799995</v>
      </c>
      <c r="M247" s="77">
        <f t="shared" si="71"/>
        <v>769.995</v>
      </c>
      <c r="N247" s="48">
        <v>770</v>
      </c>
      <c r="O247" s="49">
        <f t="shared" si="62"/>
        <v>6.5</v>
      </c>
      <c r="P247" s="93">
        <f t="shared" si="63"/>
        <v>6.5006915629322259E-2</v>
      </c>
    </row>
    <row r="248" spans="1:16" ht="47.25" x14ac:dyDescent="0.2">
      <c r="A248" s="56">
        <v>50001134</v>
      </c>
      <c r="B248" s="2" t="s">
        <v>212</v>
      </c>
      <c r="C248" s="36">
        <f>VLOOKUP(A248,'[3]Прейскурант 2019'!$A$12:$E$1358,5,0)</f>
        <v>94</v>
      </c>
      <c r="D248" s="37">
        <f>VLOOKUP(A248,'[1]Прейскурант( новый)'!$A$9:$C$1217,3,0)</f>
        <v>0.5</v>
      </c>
      <c r="E248" s="37">
        <f t="shared" si="66"/>
        <v>32.71275</v>
      </c>
      <c r="F248" s="44">
        <f>VLOOKUP(A248,'[2]себ-ть 2019 год'!$A$2:$Q$1337,6,0)</f>
        <v>7.5174000000000003</v>
      </c>
      <c r="G248" s="44">
        <f t="shared" si="68"/>
        <v>40.230150000000002</v>
      </c>
      <c r="H248" s="44">
        <f t="shared" si="58"/>
        <v>13.678251000000001</v>
      </c>
      <c r="I248" s="45">
        <f t="shared" si="69"/>
        <v>53.908401000000005</v>
      </c>
      <c r="J248" s="44">
        <f t="shared" si="59"/>
        <v>8.0862601500000011</v>
      </c>
      <c r="K248" s="46">
        <f t="shared" si="70"/>
        <v>61.994661150000006</v>
      </c>
      <c r="L248" s="47">
        <f t="shared" si="60"/>
        <v>74.393593380000013</v>
      </c>
      <c r="M248" s="77">
        <f t="shared" si="71"/>
        <v>100.11</v>
      </c>
      <c r="N248" s="48">
        <v>100</v>
      </c>
      <c r="O248" s="49">
        <f t="shared" si="62"/>
        <v>6.4999999999999991</v>
      </c>
      <c r="P248" s="93">
        <f t="shared" si="63"/>
        <v>6.3829787234042534E-2</v>
      </c>
    </row>
    <row r="249" spans="1:16" ht="47.25" x14ac:dyDescent="0.2">
      <c r="A249" s="56">
        <v>50001139</v>
      </c>
      <c r="B249" s="2" t="s">
        <v>213</v>
      </c>
      <c r="C249" s="36">
        <f>VLOOKUP(A249,'[3]Прейскурант 2019'!$A$12:$E$1358,5,0)</f>
        <v>94</v>
      </c>
      <c r="D249" s="37">
        <f>VLOOKUP(A249,'[1]Прейскурант( новый)'!$A$9:$C$1217,3,0)</f>
        <v>0.57999999999999996</v>
      </c>
      <c r="E249" s="37">
        <f t="shared" si="66"/>
        <v>37.94679</v>
      </c>
      <c r="F249" s="44">
        <f>VLOOKUP(A249,'[2]себ-ть 2019 год'!$A$2:$Q$1337,6,0)</f>
        <v>7.5174000000000003</v>
      </c>
      <c r="G249" s="44">
        <f t="shared" si="68"/>
        <v>45.464190000000002</v>
      </c>
      <c r="H249" s="44">
        <f t="shared" si="58"/>
        <v>15.457824600000002</v>
      </c>
      <c r="I249" s="45">
        <f t="shared" si="69"/>
        <v>60.922014600000004</v>
      </c>
      <c r="J249" s="44">
        <f t="shared" si="59"/>
        <v>9.138302190000001</v>
      </c>
      <c r="K249" s="46">
        <f t="shared" si="70"/>
        <v>70.060316790000002</v>
      </c>
      <c r="L249" s="47">
        <f t="shared" si="60"/>
        <v>84.072380148000008</v>
      </c>
      <c r="M249" s="77">
        <f t="shared" si="71"/>
        <v>100.11</v>
      </c>
      <c r="N249" s="48">
        <v>100</v>
      </c>
      <c r="O249" s="49">
        <f t="shared" si="62"/>
        <v>6.4999999999999991</v>
      </c>
      <c r="P249" s="93">
        <f t="shared" si="63"/>
        <v>6.3829787234042534E-2</v>
      </c>
    </row>
    <row r="250" spans="1:16" ht="47.25" x14ac:dyDescent="0.2">
      <c r="A250" s="56">
        <v>50001135</v>
      </c>
      <c r="B250" s="2" t="s">
        <v>214</v>
      </c>
      <c r="C250" s="36">
        <f>VLOOKUP(A250,'[3]Прейскурант 2019'!$A$12:$E$1358,5,0)</f>
        <v>102</v>
      </c>
      <c r="D250" s="37">
        <f>VLOOKUP(A250,'[1]Прейскурант( новый)'!$A$9:$C$1217,3,0)</f>
        <v>0.5</v>
      </c>
      <c r="E250" s="37">
        <f t="shared" si="66"/>
        <v>32.71275</v>
      </c>
      <c r="F250" s="44">
        <f>VLOOKUP(A250,'[2]себ-ть 2019 год'!$A$2:$Q$1337,6,0)</f>
        <v>13.5252</v>
      </c>
      <c r="G250" s="44">
        <f t="shared" si="68"/>
        <v>46.237949999999998</v>
      </c>
      <c r="H250" s="44">
        <f t="shared" si="58"/>
        <v>15.720903</v>
      </c>
      <c r="I250" s="45">
        <f t="shared" si="69"/>
        <v>61.958852999999998</v>
      </c>
      <c r="J250" s="44">
        <f t="shared" si="59"/>
        <v>9.2938279499999989</v>
      </c>
      <c r="K250" s="46">
        <f t="shared" si="70"/>
        <v>71.252680949999998</v>
      </c>
      <c r="L250" s="47">
        <f t="shared" si="60"/>
        <v>85.503217140000004</v>
      </c>
      <c r="M250" s="77">
        <f t="shared" si="71"/>
        <v>108.63</v>
      </c>
      <c r="N250" s="48">
        <v>109</v>
      </c>
      <c r="O250" s="49">
        <f t="shared" si="62"/>
        <v>6.4999999999999964</v>
      </c>
      <c r="P250" s="93">
        <f t="shared" si="63"/>
        <v>6.8627450980392135E-2</v>
      </c>
    </row>
    <row r="251" spans="1:16" ht="47.25" x14ac:dyDescent="0.2">
      <c r="A251" s="56">
        <v>50001082</v>
      </c>
      <c r="B251" s="2" t="s">
        <v>215</v>
      </c>
      <c r="C251" s="36">
        <f>VLOOKUP(A251,'[3]Прейскурант 2019'!$A$12:$E$1358,5,0)</f>
        <v>235</v>
      </c>
      <c r="D251" s="37">
        <f>VLOOKUP(A251,'[1]Прейскурант( новый)'!$A$9:$C$1217,3,0)</f>
        <v>1.1299999999999999</v>
      </c>
      <c r="E251" s="37">
        <f t="shared" si="66"/>
        <v>73.930814999999996</v>
      </c>
      <c r="F251" s="44">
        <f>VLOOKUP(A251,'[2]себ-ть 2019 год'!$A$2:$Q$1337,6,0)</f>
        <v>49.265999999999998</v>
      </c>
      <c r="G251" s="44">
        <f t="shared" si="68"/>
        <v>123.19681499999999</v>
      </c>
      <c r="H251" s="44">
        <f t="shared" si="58"/>
        <v>41.886917099999998</v>
      </c>
      <c r="I251" s="45">
        <f t="shared" si="69"/>
        <v>165.08373209999999</v>
      </c>
      <c r="J251" s="44">
        <f t="shared" si="59"/>
        <v>24.762559814999999</v>
      </c>
      <c r="K251" s="46">
        <f t="shared" si="70"/>
        <v>189.84629191499999</v>
      </c>
      <c r="L251" s="47">
        <f t="shared" si="60"/>
        <v>227.81555029800001</v>
      </c>
      <c r="M251" s="77">
        <f t="shared" si="71"/>
        <v>250.27500000000001</v>
      </c>
      <c r="N251" s="48">
        <v>250</v>
      </c>
      <c r="O251" s="49">
        <f t="shared" si="62"/>
        <v>6.5000000000000027</v>
      </c>
      <c r="P251" s="93">
        <f t="shared" si="63"/>
        <v>6.3829787234042534E-2</v>
      </c>
    </row>
    <row r="252" spans="1:16" ht="47.25" x14ac:dyDescent="0.2">
      <c r="A252" s="56">
        <v>50001083</v>
      </c>
      <c r="B252" s="2" t="s">
        <v>216</v>
      </c>
      <c r="C252" s="36">
        <f>VLOOKUP(A252,'[3]Прейскурант 2019'!$A$12:$E$1358,5,0)</f>
        <v>286</v>
      </c>
      <c r="D252" s="37">
        <f>VLOOKUP(A252,'[1]Прейскурант( новый)'!$A$9:$C$1217,3,0)</f>
        <v>1.75</v>
      </c>
      <c r="E252" s="37">
        <f t="shared" si="66"/>
        <v>114.494625</v>
      </c>
      <c r="F252" s="44">
        <f>VLOOKUP(A252,'[2]себ-ть 2019 год'!$A$2:$Q$1337,6,0)</f>
        <v>18.6966</v>
      </c>
      <c r="G252" s="44">
        <f t="shared" si="68"/>
        <v>133.191225</v>
      </c>
      <c r="H252" s="44">
        <f t="shared" si="58"/>
        <v>45.285016500000005</v>
      </c>
      <c r="I252" s="45">
        <f t="shared" si="69"/>
        <v>178.47624150000001</v>
      </c>
      <c r="J252" s="44">
        <f t="shared" si="59"/>
        <v>26.771436225000002</v>
      </c>
      <c r="K252" s="46">
        <f t="shared" si="70"/>
        <v>205.24767772500002</v>
      </c>
      <c r="L252" s="47">
        <f t="shared" si="60"/>
        <v>246.29721327000001</v>
      </c>
      <c r="M252" s="77">
        <f t="shared" si="71"/>
        <v>304.58999999999997</v>
      </c>
      <c r="N252" s="48">
        <v>305</v>
      </c>
      <c r="O252" s="49">
        <f t="shared" si="62"/>
        <v>6.499999999999992</v>
      </c>
      <c r="P252" s="93">
        <f t="shared" si="63"/>
        <v>6.643356643356646E-2</v>
      </c>
    </row>
    <row r="253" spans="1:16" ht="31.5" x14ac:dyDescent="0.2">
      <c r="A253" s="56">
        <v>50001088</v>
      </c>
      <c r="B253" s="2" t="s">
        <v>217</v>
      </c>
      <c r="C253" s="36">
        <f>VLOOKUP(A253,'[3]Прейскурант 2019'!$A$12:$E$1358,5,0)</f>
        <v>561</v>
      </c>
      <c r="D253" s="37">
        <f>VLOOKUP(A253,'[1]Прейскурант( новый)'!$A$9:$C$1217,3,0)</f>
        <v>3.54</v>
      </c>
      <c r="E253" s="37">
        <f t="shared" si="66"/>
        <v>231.60626999999999</v>
      </c>
      <c r="F253" s="44">
        <f>VLOOKUP(A253,'[2]себ-ть 2019 год'!$A$2:$Q$1337,6,0)</f>
        <v>35.965199999999996</v>
      </c>
      <c r="G253" s="44">
        <f t="shared" si="68"/>
        <v>267.57146999999998</v>
      </c>
      <c r="H253" s="44">
        <f t="shared" si="58"/>
        <v>90.974299799999997</v>
      </c>
      <c r="I253" s="45">
        <f t="shared" si="69"/>
        <v>358.54576979999996</v>
      </c>
      <c r="J253" s="44">
        <f t="shared" si="59"/>
        <v>53.781865469999993</v>
      </c>
      <c r="K253" s="46">
        <f t="shared" si="70"/>
        <v>412.32763526999997</v>
      </c>
      <c r="L253" s="47">
        <f t="shared" si="60"/>
        <v>494.79316232399998</v>
      </c>
      <c r="M253" s="77">
        <f t="shared" si="71"/>
        <v>597.46500000000003</v>
      </c>
      <c r="N253" s="48">
        <v>597</v>
      </c>
      <c r="O253" s="49">
        <f t="shared" si="62"/>
        <v>6.5000000000000053</v>
      </c>
      <c r="P253" s="93">
        <f t="shared" si="63"/>
        <v>6.4171122994652441E-2</v>
      </c>
    </row>
    <row r="254" spans="1:16" ht="31.5" x14ac:dyDescent="0.2">
      <c r="A254" s="56">
        <v>50000140</v>
      </c>
      <c r="B254" s="2" t="s">
        <v>218</v>
      </c>
      <c r="C254" s="36">
        <f>VLOOKUP(A254,'[3]Прейскурант 2019'!$A$12:$E$1358,5,0)</f>
        <v>513</v>
      </c>
      <c r="D254" s="37">
        <f>VLOOKUP(A254,'[1]Прейскурант( новый)'!$A$9:$C$1217,3,0)</f>
        <v>3.13</v>
      </c>
      <c r="E254" s="37">
        <f t="shared" si="66"/>
        <v>204.78181499999999</v>
      </c>
      <c r="F254" s="44">
        <f>VLOOKUP(A254,'[2]себ-ть 2019 год'!$A$2:$Q$1337,6,0)</f>
        <v>34.445400000000006</v>
      </c>
      <c r="G254" s="44">
        <f t="shared" si="68"/>
        <v>239.227215</v>
      </c>
      <c r="H254" s="44">
        <f t="shared" si="58"/>
        <v>81.337253100000012</v>
      </c>
      <c r="I254" s="45">
        <f t="shared" si="69"/>
        <v>320.5644681</v>
      </c>
      <c r="J254" s="44">
        <f t="shared" si="59"/>
        <v>48.084670214999996</v>
      </c>
      <c r="K254" s="46">
        <f t="shared" si="70"/>
        <v>368.64913831500002</v>
      </c>
      <c r="L254" s="47">
        <f t="shared" si="60"/>
        <v>442.378965978</v>
      </c>
      <c r="M254" s="77">
        <f t="shared" si="71"/>
        <v>546.34500000000003</v>
      </c>
      <c r="N254" s="48">
        <v>546</v>
      </c>
      <c r="O254" s="49">
        <f t="shared" si="62"/>
        <v>6.5000000000000053</v>
      </c>
      <c r="P254" s="93">
        <f t="shared" si="63"/>
        <v>6.4327485380117011E-2</v>
      </c>
    </row>
    <row r="255" spans="1:16" ht="31.5" x14ac:dyDescent="0.2">
      <c r="A255" s="56">
        <v>50001133</v>
      </c>
      <c r="B255" s="2" t="s">
        <v>219</v>
      </c>
      <c r="C255" s="36">
        <f>VLOOKUP(A255,'[3]Прейскурант 2019'!$A$12:$E$1358,5,0)</f>
        <v>1403</v>
      </c>
      <c r="D255" s="37">
        <f>VLOOKUP(A255,'[1]Прейскурант( новый)'!$A$9:$C$1217,3,0)</f>
        <v>1.21</v>
      </c>
      <c r="E255" s="37">
        <f t="shared" si="66"/>
        <v>79.164855000000003</v>
      </c>
      <c r="F255" s="44">
        <f>VLOOKUP(A255,'[2]себ-ть 2019 год'!$A$2:$Q$1337,6,0)</f>
        <v>592.41599999999994</v>
      </c>
      <c r="G255" s="44">
        <f t="shared" si="68"/>
        <v>671.58085499999993</v>
      </c>
      <c r="H255" s="44">
        <f t="shared" si="58"/>
        <v>228.33749069999999</v>
      </c>
      <c r="I255" s="45">
        <f t="shared" si="69"/>
        <v>899.91834569999992</v>
      </c>
      <c r="J255" s="44">
        <f t="shared" si="59"/>
        <v>134.98775185499997</v>
      </c>
      <c r="K255" s="46">
        <f t="shared" si="70"/>
        <v>1034.9060975549999</v>
      </c>
      <c r="L255" s="47">
        <f t="shared" si="60"/>
        <v>1241.8873170659999</v>
      </c>
      <c r="M255" s="77">
        <f t="shared" si="71"/>
        <v>1494.1949999999999</v>
      </c>
      <c r="N255" s="48">
        <v>1494</v>
      </c>
      <c r="O255" s="49">
        <f t="shared" si="62"/>
        <v>6.4999999999999964</v>
      </c>
      <c r="P255" s="93">
        <f t="shared" si="63"/>
        <v>6.4861012116892436E-2</v>
      </c>
    </row>
    <row r="256" spans="1:16" ht="28.5" x14ac:dyDescent="0.2">
      <c r="A256" s="59">
        <v>50000174</v>
      </c>
      <c r="B256" s="11" t="s">
        <v>220</v>
      </c>
      <c r="C256" s="36">
        <f>VLOOKUP(A256,'[3]Прейскурант 2019'!$A$12:$E$1358,5,0)</f>
        <v>661</v>
      </c>
      <c r="D256" s="37">
        <f>VLOOKUP(A256,'[1]Прейскурант( новый)'!$A$9:$C$1217,3,0)</f>
        <v>3.58</v>
      </c>
      <c r="E256" s="37">
        <f t="shared" si="66"/>
        <v>234.22329000000002</v>
      </c>
      <c r="F256" s="44">
        <f>VLOOKUP(A256,'[2]себ-ть 2019 год'!$A$2:$Q$1337,6,0)</f>
        <v>70.6554</v>
      </c>
      <c r="G256" s="44">
        <f t="shared" si="68"/>
        <v>304.87869000000001</v>
      </c>
      <c r="H256" s="44">
        <f t="shared" si="58"/>
        <v>103.65875460000001</v>
      </c>
      <c r="I256" s="45">
        <f t="shared" si="69"/>
        <v>408.53744460000001</v>
      </c>
      <c r="J256" s="44">
        <f t="shared" si="59"/>
        <v>61.280616690000002</v>
      </c>
      <c r="K256" s="46">
        <f t="shared" si="70"/>
        <v>469.81806129</v>
      </c>
      <c r="L256" s="47">
        <f t="shared" si="60"/>
        <v>563.78167354800007</v>
      </c>
      <c r="M256" s="77">
        <f t="shared" si="71"/>
        <v>703.96500000000003</v>
      </c>
      <c r="N256" s="48">
        <v>704</v>
      </c>
      <c r="O256" s="49">
        <f t="shared" si="62"/>
        <v>6.5000000000000044</v>
      </c>
      <c r="P256" s="93">
        <f t="shared" si="63"/>
        <v>6.5052950075642935E-2</v>
      </c>
    </row>
    <row r="257" spans="1:16" ht="57" x14ac:dyDescent="0.2">
      <c r="A257" s="59">
        <v>50001329</v>
      </c>
      <c r="B257" s="81" t="s">
        <v>1274</v>
      </c>
      <c r="C257" s="36">
        <f>VLOOKUP(A257,'[3]Прейскурант 2019'!$A$12:$E$1358,5,0)</f>
        <v>591</v>
      </c>
      <c r="D257" s="37">
        <f>VLOOKUP(A257,'[1]Прейскурант( новый)'!$A$9:$C$1217,3,0)</f>
        <v>2.21</v>
      </c>
      <c r="E257" s="37">
        <f t="shared" si="66"/>
        <v>144.59035499999999</v>
      </c>
      <c r="F257" s="44">
        <f>VLOOKUP(A257,'[2]себ-ть 2019 год'!$A$2:$Q$1337,6,0)</f>
        <v>0</v>
      </c>
      <c r="G257" s="44">
        <f t="shared" si="68"/>
        <v>144.59035499999999</v>
      </c>
      <c r="H257" s="44">
        <f t="shared" si="58"/>
        <v>49.160720699999999</v>
      </c>
      <c r="I257" s="45">
        <f t="shared" si="69"/>
        <v>193.7510757</v>
      </c>
      <c r="J257" s="44">
        <f t="shared" si="59"/>
        <v>29.062661354999999</v>
      </c>
      <c r="K257" s="46">
        <f t="shared" si="70"/>
        <v>222.81373705499999</v>
      </c>
      <c r="L257" s="47">
        <f t="shared" si="60"/>
        <v>267.37648446599997</v>
      </c>
      <c r="M257" s="77">
        <f t="shared" si="71"/>
        <v>629.41499999999996</v>
      </c>
      <c r="N257" s="48">
        <v>629</v>
      </c>
      <c r="O257" s="49">
        <f t="shared" si="62"/>
        <v>6.4999999999999929</v>
      </c>
      <c r="P257" s="93">
        <f t="shared" si="63"/>
        <v>6.4297800338409372E-2</v>
      </c>
    </row>
    <row r="258" spans="1:16" ht="42.75" x14ac:dyDescent="0.2">
      <c r="A258" s="59">
        <v>50000051</v>
      </c>
      <c r="B258" s="81" t="s">
        <v>1275</v>
      </c>
      <c r="C258" s="36">
        <v>0</v>
      </c>
      <c r="D258" s="37">
        <v>1</v>
      </c>
      <c r="E258" s="37">
        <f t="shared" si="66"/>
        <v>65.4255</v>
      </c>
      <c r="F258" s="44">
        <v>0</v>
      </c>
      <c r="G258" s="44">
        <f t="shared" ref="G258" si="72">E258+F258</f>
        <v>65.4255</v>
      </c>
      <c r="H258" s="44">
        <f t="shared" ref="H258" si="73">G258*$H$1</f>
        <v>22.244670000000003</v>
      </c>
      <c r="I258" s="45">
        <f t="shared" ref="I258" si="74">G258+H258</f>
        <v>87.670169999999999</v>
      </c>
      <c r="J258" s="44">
        <f t="shared" ref="J258" si="75">I258*$J$1</f>
        <v>13.150525499999999</v>
      </c>
      <c r="K258" s="46">
        <f t="shared" ref="K258" si="76">I258+J258</f>
        <v>100.8206955</v>
      </c>
      <c r="L258" s="47">
        <f t="shared" ref="L258" si="77">K258*$L$1+K258</f>
        <v>120.9848346</v>
      </c>
      <c r="M258" s="77">
        <f t="shared" si="71"/>
        <v>0</v>
      </c>
      <c r="N258" s="48">
        <v>127</v>
      </c>
      <c r="O258" s="49"/>
      <c r="P258" s="93">
        <v>1</v>
      </c>
    </row>
    <row r="259" spans="1:16" ht="42.75" x14ac:dyDescent="0.2">
      <c r="A259" s="59">
        <v>50000052</v>
      </c>
      <c r="B259" s="81" t="s">
        <v>1276</v>
      </c>
      <c r="C259" s="36">
        <v>0</v>
      </c>
      <c r="D259" s="37">
        <v>0.55000000000000004</v>
      </c>
      <c r="E259" s="37">
        <f t="shared" si="66"/>
        <v>35.984025000000003</v>
      </c>
      <c r="F259" s="44"/>
      <c r="G259" s="44">
        <f t="shared" ref="G259" si="78">E259+F259</f>
        <v>35.984025000000003</v>
      </c>
      <c r="H259" s="44">
        <f t="shared" ref="H259" si="79">G259*$H$1</f>
        <v>12.234568500000002</v>
      </c>
      <c r="I259" s="45">
        <f t="shared" ref="I259" si="80">G259+H259</f>
        <v>48.218593500000004</v>
      </c>
      <c r="J259" s="44">
        <f t="shared" ref="J259" si="81">I259*$J$1</f>
        <v>7.2327890250000006</v>
      </c>
      <c r="K259" s="46">
        <f t="shared" ref="K259" si="82">I259+J259</f>
        <v>55.451382525000007</v>
      </c>
      <c r="L259" s="47">
        <f t="shared" ref="L259" si="83">K259*$L$1+K259</f>
        <v>66.541659030000005</v>
      </c>
      <c r="M259" s="77">
        <f t="shared" si="71"/>
        <v>0</v>
      </c>
      <c r="N259" s="83">
        <v>100</v>
      </c>
      <c r="O259" s="84"/>
      <c r="P259" s="93">
        <v>1</v>
      </c>
    </row>
    <row r="260" spans="1:16" ht="15.75" x14ac:dyDescent="0.2">
      <c r="A260" s="223" t="s">
        <v>221</v>
      </c>
      <c r="B260" s="224"/>
      <c r="C260" s="224"/>
      <c r="D260" s="224"/>
      <c r="E260" s="224"/>
      <c r="F260" s="224"/>
      <c r="G260" s="224"/>
      <c r="H260" s="224"/>
      <c r="I260" s="224"/>
      <c r="J260" s="224"/>
      <c r="K260" s="224"/>
      <c r="L260" s="224"/>
      <c r="M260" s="224"/>
      <c r="N260" s="224"/>
      <c r="O260" s="225"/>
    </row>
    <row r="261" spans="1:16" ht="47.25" x14ac:dyDescent="0.2">
      <c r="A261" s="12">
        <v>50000224</v>
      </c>
      <c r="B261" s="2" t="s">
        <v>222</v>
      </c>
      <c r="C261" s="36">
        <f>VLOOKUP(A261,'[3]Прейскурант 2019'!$A$12:$E$1358,5,0)</f>
        <v>70</v>
      </c>
      <c r="D261" s="37">
        <f>VLOOKUP(A261,'[1]Прейскурант( новый)'!$A$9:$C$1217,3,0)</f>
        <v>0.57999999999999996</v>
      </c>
      <c r="E261" s="37">
        <f t="shared" si="66"/>
        <v>37.94679</v>
      </c>
      <c r="F261" s="44">
        <v>7.37</v>
      </c>
      <c r="G261" s="44">
        <f t="shared" si="68"/>
        <v>45.316789999999997</v>
      </c>
      <c r="H261" s="44">
        <f t="shared" si="58"/>
        <v>15.407708599999999</v>
      </c>
      <c r="I261" s="45">
        <f t="shared" si="69"/>
        <v>60.724498599999997</v>
      </c>
      <c r="J261" s="44">
        <f t="shared" si="59"/>
        <v>9.1086747899999985</v>
      </c>
      <c r="K261" s="46">
        <f t="shared" si="70"/>
        <v>69.833173389999999</v>
      </c>
      <c r="L261" s="47">
        <f t="shared" si="60"/>
        <v>83.799808068000004</v>
      </c>
      <c r="M261" s="77">
        <f t="shared" ref="M261:M264" si="84">C261*6.5%+C261</f>
        <v>74.55</v>
      </c>
      <c r="N261" s="48">
        <v>75</v>
      </c>
      <c r="O261" s="49">
        <f t="shared" si="62"/>
        <v>6.4999999999999964</v>
      </c>
      <c r="P261" s="93">
        <f t="shared" si="63"/>
        <v>7.1428571428571397E-2</v>
      </c>
    </row>
    <row r="262" spans="1:16" ht="31.5" x14ac:dyDescent="0.2">
      <c r="A262" s="12">
        <v>50000225</v>
      </c>
      <c r="B262" s="2" t="s">
        <v>223</v>
      </c>
      <c r="C262" s="36">
        <f>VLOOKUP(A262,'[3]Прейскурант 2019'!$A$12:$E$1358,5,0)</f>
        <v>100</v>
      </c>
      <c r="D262" s="37">
        <f>VLOOKUP(A262,'[1]Прейскурант( новый)'!$A$9:$C$1217,3,0)</f>
        <v>0.57999999999999996</v>
      </c>
      <c r="E262" s="37">
        <f t="shared" si="66"/>
        <v>37.94679</v>
      </c>
      <c r="F262" s="44">
        <f>VLOOKUP(A262,'[2]себ-ть 2019 год'!$A$2:$Q$1337,6,0)</f>
        <v>10.1388</v>
      </c>
      <c r="G262" s="44">
        <f t="shared" si="68"/>
        <v>48.085589999999996</v>
      </c>
      <c r="H262" s="44">
        <f t="shared" si="58"/>
        <v>16.3491006</v>
      </c>
      <c r="I262" s="45">
        <f t="shared" si="69"/>
        <v>64.434690599999996</v>
      </c>
      <c r="J262" s="44">
        <f t="shared" si="59"/>
        <v>9.6652035899999991</v>
      </c>
      <c r="K262" s="46">
        <f t="shared" si="70"/>
        <v>74.099894190000001</v>
      </c>
      <c r="L262" s="47">
        <f t="shared" si="60"/>
        <v>88.919873027999998</v>
      </c>
      <c r="M262" s="77">
        <f t="shared" si="84"/>
        <v>106.5</v>
      </c>
      <c r="N262" s="48">
        <v>107</v>
      </c>
      <c r="O262" s="49">
        <f t="shared" si="62"/>
        <v>6.5</v>
      </c>
      <c r="P262" s="93">
        <f t="shared" si="63"/>
        <v>7.0000000000000062E-2</v>
      </c>
    </row>
    <row r="263" spans="1:16" ht="47.25" x14ac:dyDescent="0.2">
      <c r="A263" s="12">
        <v>50000226</v>
      </c>
      <c r="B263" s="2" t="s">
        <v>224</v>
      </c>
      <c r="C263" s="36">
        <f>VLOOKUP(A263,'[3]Прейскурант 2019'!$A$12:$E$1358,5,0)</f>
        <v>77</v>
      </c>
      <c r="D263" s="37">
        <f>VLOOKUP(A263,'[1]Прейскурант( новый)'!$A$9:$C$1217,3,0)</f>
        <v>0.57999999999999996</v>
      </c>
      <c r="E263" s="37">
        <f t="shared" si="66"/>
        <v>37.94679</v>
      </c>
      <c r="F263" s="44">
        <v>5.62</v>
      </c>
      <c r="G263" s="44">
        <f t="shared" si="68"/>
        <v>43.566789999999997</v>
      </c>
      <c r="H263" s="44">
        <f t="shared" si="58"/>
        <v>14.812708600000001</v>
      </c>
      <c r="I263" s="45">
        <f t="shared" si="69"/>
        <v>58.379498599999998</v>
      </c>
      <c r="J263" s="44">
        <f t="shared" si="59"/>
        <v>8.7569247899999993</v>
      </c>
      <c r="K263" s="46">
        <f t="shared" si="70"/>
        <v>67.136423390000004</v>
      </c>
      <c r="L263" s="47">
        <f t="shared" si="60"/>
        <v>80.563708068000011</v>
      </c>
      <c r="M263" s="77">
        <f t="shared" si="84"/>
        <v>82.004999999999995</v>
      </c>
      <c r="N263" s="48">
        <v>82</v>
      </c>
      <c r="O263" s="49">
        <f t="shared" si="62"/>
        <v>6.4999999999999947</v>
      </c>
      <c r="P263" s="93">
        <f t="shared" si="63"/>
        <v>6.4935064935064846E-2</v>
      </c>
    </row>
    <row r="264" spans="1:16" ht="31.5" x14ac:dyDescent="0.2">
      <c r="A264" s="12">
        <v>50000227</v>
      </c>
      <c r="B264" s="2" t="s">
        <v>225</v>
      </c>
      <c r="C264" s="36">
        <f>VLOOKUP(A264,'[3]Прейскурант 2019'!$A$12:$E$1358,5,0)</f>
        <v>320</v>
      </c>
      <c r="D264" s="37">
        <f>VLOOKUP(A264,'[1]Прейскурант( новый)'!$A$9:$C$1217,3,0)</f>
        <v>0.57999999999999996</v>
      </c>
      <c r="E264" s="37">
        <f t="shared" si="66"/>
        <v>37.94679</v>
      </c>
      <c r="F264" s="44">
        <f>VLOOKUP(A264,'[2]себ-ть 2019 год'!$A$2:$Q$1337,6,0)</f>
        <v>13.7088</v>
      </c>
      <c r="G264" s="44">
        <f t="shared" si="68"/>
        <v>51.655590000000004</v>
      </c>
      <c r="H264" s="44">
        <f t="shared" si="58"/>
        <v>17.562900600000003</v>
      </c>
      <c r="I264" s="45">
        <f t="shared" si="69"/>
        <v>69.21849060000001</v>
      </c>
      <c r="J264" s="44">
        <f t="shared" si="59"/>
        <v>10.382773590000001</v>
      </c>
      <c r="K264" s="46">
        <f t="shared" si="70"/>
        <v>79.601264190000009</v>
      </c>
      <c r="L264" s="47">
        <f t="shared" si="60"/>
        <v>95.521517028000005</v>
      </c>
      <c r="M264" s="77">
        <f t="shared" si="84"/>
        <v>340.8</v>
      </c>
      <c r="N264" s="48">
        <v>341</v>
      </c>
      <c r="O264" s="49">
        <f t="shared" si="62"/>
        <v>6.5000000000000027</v>
      </c>
      <c r="P264" s="93">
        <f t="shared" si="63"/>
        <v>6.5625000000000044E-2</v>
      </c>
    </row>
    <row r="265" spans="1:16" ht="15" customHeight="1" x14ac:dyDescent="0.2">
      <c r="A265" s="247" t="s">
        <v>226</v>
      </c>
      <c r="B265" s="248"/>
      <c r="C265" s="248"/>
      <c r="D265" s="248"/>
      <c r="E265" s="248"/>
      <c r="F265" s="248"/>
      <c r="G265" s="248"/>
      <c r="H265" s="248"/>
      <c r="I265" s="248"/>
      <c r="J265" s="248"/>
      <c r="K265" s="248"/>
      <c r="L265" s="248"/>
      <c r="M265" s="248"/>
      <c r="N265" s="248"/>
      <c r="O265" s="249"/>
    </row>
    <row r="266" spans="1:16" ht="31.5" x14ac:dyDescent="0.2">
      <c r="A266" s="12">
        <v>50000147</v>
      </c>
      <c r="B266" s="2" t="s">
        <v>227</v>
      </c>
      <c r="C266" s="36">
        <f>VLOOKUP(A266,'[3]Прейскурант 2019'!$A$12:$E$1358,5,0)</f>
        <v>165</v>
      </c>
      <c r="D266" s="37">
        <f>VLOOKUP(A266,'[1]Прейскурант( новый)'!$A$9:$C$1217,3,0)</f>
        <v>1.21</v>
      </c>
      <c r="E266" s="37">
        <f t="shared" si="66"/>
        <v>79.164855000000003</v>
      </c>
      <c r="F266" s="44">
        <f>VLOOKUP(A266,'[2]себ-ть 2019 год'!$A$2:$Q$1337,6,0)</f>
        <v>8.8842000000000017</v>
      </c>
      <c r="G266" s="44">
        <f t="shared" si="68"/>
        <v>88.04905500000001</v>
      </c>
      <c r="H266" s="44">
        <f t="shared" ref="H266:H328" si="85">G266*$H$1</f>
        <v>29.936678700000005</v>
      </c>
      <c r="I266" s="45">
        <f t="shared" si="69"/>
        <v>117.98573370000001</v>
      </c>
      <c r="J266" s="44">
        <f t="shared" ref="J266:J328" si="86">I266*$J$1</f>
        <v>17.697860055</v>
      </c>
      <c r="K266" s="46">
        <f t="shared" si="70"/>
        <v>135.683593755</v>
      </c>
      <c r="L266" s="47">
        <f t="shared" ref="L266:L328" si="87">K266*$L$1+K266</f>
        <v>162.82031250599999</v>
      </c>
      <c r="M266" s="77">
        <f t="shared" ref="M266:M275" si="88">C266*6.5%+C266</f>
        <v>175.72499999999999</v>
      </c>
      <c r="N266" s="48">
        <v>176</v>
      </c>
      <c r="O266" s="49">
        <f t="shared" ref="O266:O328" si="89">(M266-C266)/C266*100</f>
        <v>6.4999999999999964</v>
      </c>
      <c r="P266" s="93">
        <f t="shared" ref="P266:P328" si="90">(N266/C266)-100%</f>
        <v>6.6666666666666652E-2</v>
      </c>
    </row>
    <row r="267" spans="1:16" ht="78.75" x14ac:dyDescent="0.2">
      <c r="A267" s="12">
        <v>50001094</v>
      </c>
      <c r="B267" s="80" t="s">
        <v>1277</v>
      </c>
      <c r="C267" s="36">
        <f>VLOOKUP(A267,'[3]Прейскурант 2019'!$A$12:$E$1358,5,0)</f>
        <v>257</v>
      </c>
      <c r="D267" s="37">
        <f>VLOOKUP(A267,'[1]Прейскурант( новый)'!$A$9:$C$1217,3,0)</f>
        <v>2.63</v>
      </c>
      <c r="E267" s="37">
        <f t="shared" si="66"/>
        <v>172.06906499999999</v>
      </c>
      <c r="F267" s="44">
        <v>21.83</v>
      </c>
      <c r="G267" s="44">
        <f t="shared" si="68"/>
        <v>193.89906500000001</v>
      </c>
      <c r="H267" s="44">
        <f t="shared" si="85"/>
        <v>65.925682100000003</v>
      </c>
      <c r="I267" s="45">
        <f t="shared" si="69"/>
        <v>259.82474710000002</v>
      </c>
      <c r="J267" s="44">
        <f t="shared" si="86"/>
        <v>38.973712065000001</v>
      </c>
      <c r="K267" s="46">
        <f t="shared" si="70"/>
        <v>298.79845916500005</v>
      </c>
      <c r="L267" s="47">
        <f t="shared" si="87"/>
        <v>358.55815099800009</v>
      </c>
      <c r="M267" s="77">
        <f t="shared" si="88"/>
        <v>273.70499999999998</v>
      </c>
      <c r="N267" s="48">
        <v>274</v>
      </c>
      <c r="O267" s="49">
        <f t="shared" si="89"/>
        <v>6.4999999999999929</v>
      </c>
      <c r="P267" s="93">
        <f t="shared" si="90"/>
        <v>6.6147859922178975E-2</v>
      </c>
    </row>
    <row r="268" spans="1:16" ht="31.5" x14ac:dyDescent="0.2">
      <c r="A268" s="12">
        <v>50001118</v>
      </c>
      <c r="B268" s="2" t="s">
        <v>228</v>
      </c>
      <c r="C268" s="36">
        <f>VLOOKUP(A268,'[3]Прейскурант 2019'!$A$12:$E$1358,5,0)</f>
        <v>380</v>
      </c>
      <c r="D268" s="37">
        <f>VLOOKUP(A268,'[1]Прейскурант( новый)'!$A$9:$C$1217,3,0)</f>
        <v>0.38</v>
      </c>
      <c r="E268" s="37">
        <f t="shared" si="66"/>
        <v>24.861689999999999</v>
      </c>
      <c r="F268" s="44">
        <f>VLOOKUP(A268,'[2]себ-ть 2019 год'!$A$2:$Q$1337,6,0)</f>
        <v>7.5174000000000003</v>
      </c>
      <c r="G268" s="44">
        <f t="shared" si="68"/>
        <v>32.379089999999998</v>
      </c>
      <c r="H268" s="44">
        <f t="shared" si="85"/>
        <v>11.008890600000001</v>
      </c>
      <c r="I268" s="45">
        <f t="shared" si="69"/>
        <v>43.387980599999999</v>
      </c>
      <c r="J268" s="44">
        <f t="shared" si="86"/>
        <v>6.5081970899999995</v>
      </c>
      <c r="K268" s="46">
        <f t="shared" si="70"/>
        <v>49.896177690000002</v>
      </c>
      <c r="L268" s="47">
        <f t="shared" si="87"/>
        <v>59.875413227999999</v>
      </c>
      <c r="M268" s="77">
        <f t="shared" si="88"/>
        <v>404.7</v>
      </c>
      <c r="N268" s="48">
        <v>405</v>
      </c>
      <c r="O268" s="49">
        <f t="shared" si="89"/>
        <v>6.4999999999999973</v>
      </c>
      <c r="P268" s="93">
        <f t="shared" si="90"/>
        <v>6.578947368421062E-2</v>
      </c>
    </row>
    <row r="269" spans="1:16" ht="31.5" x14ac:dyDescent="0.2">
      <c r="A269" s="12">
        <v>50001119</v>
      </c>
      <c r="B269" s="2" t="s">
        <v>229</v>
      </c>
      <c r="C269" s="36">
        <f>VLOOKUP(A269,'[3]Прейскурант 2019'!$A$12:$E$1358,5,0)</f>
        <v>674</v>
      </c>
      <c r="D269" s="37">
        <f>VLOOKUP(A269,'[1]Прейскурант( новый)'!$A$9:$C$1217,3,0)</f>
        <v>1.58</v>
      </c>
      <c r="E269" s="37">
        <f t="shared" si="66"/>
        <v>103.37229000000002</v>
      </c>
      <c r="F269" s="44">
        <f>VLOOKUP(A269,'[2]себ-ть 2019 год'!$A$2:$Q$1337,6,0)</f>
        <v>19.992000000000001</v>
      </c>
      <c r="G269" s="44">
        <f t="shared" si="68"/>
        <v>123.36429000000003</v>
      </c>
      <c r="H269" s="44">
        <f t="shared" si="85"/>
        <v>41.943858600000013</v>
      </c>
      <c r="I269" s="45">
        <f t="shared" si="69"/>
        <v>165.30814860000004</v>
      </c>
      <c r="J269" s="44">
        <f t="shared" si="86"/>
        <v>24.796222290000006</v>
      </c>
      <c r="K269" s="46">
        <f t="shared" si="70"/>
        <v>190.10437089000004</v>
      </c>
      <c r="L269" s="47">
        <f t="shared" si="87"/>
        <v>228.12524506800005</v>
      </c>
      <c r="M269" s="77">
        <f t="shared" si="88"/>
        <v>717.81</v>
      </c>
      <c r="N269" s="48">
        <v>718</v>
      </c>
      <c r="O269" s="49">
        <f t="shared" si="89"/>
        <v>6.499999999999992</v>
      </c>
      <c r="P269" s="93">
        <f t="shared" si="90"/>
        <v>6.5281899109792318E-2</v>
      </c>
    </row>
    <row r="270" spans="1:16" ht="47.25" x14ac:dyDescent="0.2">
      <c r="A270" s="12">
        <v>50000064</v>
      </c>
      <c r="B270" s="80" t="s">
        <v>1278</v>
      </c>
      <c r="C270" s="36"/>
      <c r="D270" s="37"/>
      <c r="E270" s="37"/>
      <c r="F270" s="44"/>
      <c r="G270" s="44"/>
      <c r="H270" s="44"/>
      <c r="I270" s="45"/>
      <c r="J270" s="44"/>
      <c r="K270" s="46"/>
      <c r="L270" s="47"/>
      <c r="M270" s="77"/>
      <c r="N270" s="48">
        <v>718</v>
      </c>
      <c r="O270" s="49"/>
    </row>
    <row r="271" spans="1:16" ht="31.5" x14ac:dyDescent="0.2">
      <c r="A271" s="12">
        <v>50001120</v>
      </c>
      <c r="B271" s="80" t="s">
        <v>1279</v>
      </c>
      <c r="C271" s="36">
        <f>VLOOKUP(A271,'[3]Прейскурант 2019'!$A$12:$E$1358,5,0)</f>
        <v>640</v>
      </c>
      <c r="D271" s="37">
        <f>VLOOKUP(A271,'[1]Прейскурант( новый)'!$A$9:$C$1217,3,0)</f>
        <v>3.13</v>
      </c>
      <c r="E271" s="37">
        <f t="shared" si="66"/>
        <v>204.78181499999999</v>
      </c>
      <c r="F271" s="44">
        <f>VLOOKUP(A271,'[2]себ-ть 2019 год'!$A$2:$Q$1337,6,0)</f>
        <v>47.042400000000001</v>
      </c>
      <c r="G271" s="44">
        <f t="shared" si="68"/>
        <v>251.82421499999998</v>
      </c>
      <c r="H271" s="44">
        <f t="shared" si="85"/>
        <v>85.620233099999993</v>
      </c>
      <c r="I271" s="45">
        <f t="shared" si="69"/>
        <v>337.44444809999999</v>
      </c>
      <c r="J271" s="44">
        <f t="shared" si="86"/>
        <v>50.616667215</v>
      </c>
      <c r="K271" s="46">
        <f t="shared" si="70"/>
        <v>388.061115315</v>
      </c>
      <c r="L271" s="47">
        <f t="shared" si="87"/>
        <v>465.67333837799998</v>
      </c>
      <c r="M271" s="77">
        <f t="shared" si="88"/>
        <v>681.6</v>
      </c>
      <c r="N271" s="48">
        <v>682</v>
      </c>
      <c r="O271" s="49">
        <f t="shared" si="89"/>
        <v>6.5000000000000027</v>
      </c>
      <c r="P271" s="93">
        <f t="shared" si="90"/>
        <v>6.5625000000000044E-2</v>
      </c>
    </row>
    <row r="272" spans="1:16" ht="31.5" x14ac:dyDescent="0.2">
      <c r="A272" s="12">
        <v>50000175</v>
      </c>
      <c r="B272" s="2" t="s">
        <v>230</v>
      </c>
      <c r="C272" s="36">
        <f>VLOOKUP(A272,'[3]Прейскурант 2019'!$A$12:$E$1358,5,0)</f>
        <v>655</v>
      </c>
      <c r="D272" s="37">
        <f>VLOOKUP(A272,'[1]Прейскурант( новый)'!$A$9:$C$1217,3,0)</f>
        <v>3.96</v>
      </c>
      <c r="E272" s="37">
        <f t="shared" si="66"/>
        <v>259.08498000000003</v>
      </c>
      <c r="F272" s="44">
        <f>VLOOKUP(A272,'[2]себ-ть 2019 год'!$A$2:$Q$1337,6,0)</f>
        <v>27.5808</v>
      </c>
      <c r="G272" s="44">
        <f t="shared" si="68"/>
        <v>286.66578000000004</v>
      </c>
      <c r="H272" s="44">
        <f t="shared" si="85"/>
        <v>97.466365200000027</v>
      </c>
      <c r="I272" s="45">
        <f t="shared" si="69"/>
        <v>384.13214520000008</v>
      </c>
      <c r="J272" s="44">
        <f t="shared" si="86"/>
        <v>57.619821780000009</v>
      </c>
      <c r="K272" s="46">
        <f t="shared" si="70"/>
        <v>441.75196698000008</v>
      </c>
      <c r="L272" s="47">
        <f t="shared" si="87"/>
        <v>530.10236037600009</v>
      </c>
      <c r="M272" s="77">
        <f t="shared" si="88"/>
        <v>697.57500000000005</v>
      </c>
      <c r="N272" s="48">
        <v>698</v>
      </c>
      <c r="O272" s="49">
        <f t="shared" si="89"/>
        <v>6.5000000000000071</v>
      </c>
      <c r="P272" s="93">
        <f t="shared" si="90"/>
        <v>6.5648854961832148E-2</v>
      </c>
    </row>
    <row r="273" spans="1:16" ht="31.5" x14ac:dyDescent="0.2">
      <c r="A273" s="60">
        <v>50000005</v>
      </c>
      <c r="B273" s="2" t="s">
        <v>231</v>
      </c>
      <c r="C273" s="36">
        <f>VLOOKUP(A273,'[3]Прейскурант 2019'!$A$12:$E$1358,5,0)</f>
        <v>1706</v>
      </c>
      <c r="D273" s="37">
        <f>VLOOKUP(A273,'[1]Прейскурант( новый)'!$A$9:$C$1217,3,0)</f>
        <v>2.88</v>
      </c>
      <c r="E273" s="37">
        <f t="shared" si="66"/>
        <v>188.42544000000001</v>
      </c>
      <c r="F273" s="44">
        <f>VLOOKUP(A273,'[2]себ-ть 2019 год'!$A$2:$Q$1337,6,0)</f>
        <v>652.13700000000006</v>
      </c>
      <c r="G273" s="44">
        <f t="shared" si="68"/>
        <v>840.56244000000004</v>
      </c>
      <c r="H273" s="44">
        <f t="shared" si="85"/>
        <v>285.79122960000001</v>
      </c>
      <c r="I273" s="45">
        <f t="shared" si="69"/>
        <v>1126.3536696000001</v>
      </c>
      <c r="J273" s="44">
        <f t="shared" si="86"/>
        <v>168.95305044</v>
      </c>
      <c r="K273" s="46">
        <f t="shared" si="70"/>
        <v>1295.3067200400001</v>
      </c>
      <c r="L273" s="47">
        <f t="shared" si="87"/>
        <v>1554.3680640480002</v>
      </c>
      <c r="M273" s="77">
        <f t="shared" si="88"/>
        <v>1816.89</v>
      </c>
      <c r="N273" s="48">
        <v>1817</v>
      </c>
      <c r="O273" s="49">
        <f t="shared" si="89"/>
        <v>6.5000000000000053</v>
      </c>
      <c r="P273" s="93">
        <f t="shared" si="90"/>
        <v>6.506447831184059E-2</v>
      </c>
    </row>
    <row r="274" spans="1:16" ht="31.5" x14ac:dyDescent="0.2">
      <c r="A274" s="12">
        <v>50001130</v>
      </c>
      <c r="B274" s="2" t="s">
        <v>232</v>
      </c>
      <c r="C274" s="36">
        <f>VLOOKUP(A274,'[3]Прейскурант 2019'!$A$12:$E$1358,5,0)</f>
        <v>1706</v>
      </c>
      <c r="D274" s="37">
        <f>VLOOKUP(A274,'[1]Прейскурант( новый)'!$A$9:$C$1217,3,0)</f>
        <v>2.88</v>
      </c>
      <c r="E274" s="37">
        <f t="shared" si="66"/>
        <v>188.42544000000001</v>
      </c>
      <c r="F274" s="44">
        <f>VLOOKUP(A274,'[2]себ-ть 2019 год'!$A$2:$Q$1337,6,0)</f>
        <v>652.13700000000006</v>
      </c>
      <c r="G274" s="44">
        <f t="shared" si="68"/>
        <v>840.56244000000004</v>
      </c>
      <c r="H274" s="44">
        <f t="shared" si="85"/>
        <v>285.79122960000001</v>
      </c>
      <c r="I274" s="45">
        <f t="shared" si="69"/>
        <v>1126.3536696000001</v>
      </c>
      <c r="J274" s="44">
        <f t="shared" si="86"/>
        <v>168.95305044</v>
      </c>
      <c r="K274" s="46">
        <f t="shared" si="70"/>
        <v>1295.3067200400001</v>
      </c>
      <c r="L274" s="47">
        <f t="shared" si="87"/>
        <v>1554.3680640480002</v>
      </c>
      <c r="M274" s="77">
        <f t="shared" si="88"/>
        <v>1816.89</v>
      </c>
      <c r="N274" s="48">
        <v>1817</v>
      </c>
      <c r="O274" s="49">
        <f t="shared" si="89"/>
        <v>6.5000000000000053</v>
      </c>
      <c r="P274" s="93">
        <f t="shared" si="90"/>
        <v>6.506447831184059E-2</v>
      </c>
    </row>
    <row r="275" spans="1:16" ht="31.5" x14ac:dyDescent="0.2">
      <c r="A275" s="12">
        <v>50000020</v>
      </c>
      <c r="B275" s="2" t="s">
        <v>233</v>
      </c>
      <c r="C275" s="36">
        <f>VLOOKUP(A275,'[3]Прейскурант 2019'!$A$12:$E$1358,5,0)</f>
        <v>1060</v>
      </c>
      <c r="D275" s="37">
        <f>VLOOKUP(A275,'[1]Прейскурант( новый)'!$A$9:$C$1217,3,0)</f>
        <v>2.88</v>
      </c>
      <c r="E275" s="37">
        <f t="shared" si="66"/>
        <v>188.42544000000001</v>
      </c>
      <c r="F275" s="44">
        <f>VLOOKUP(A275,'[2]себ-ть 2019 год'!$A$2:$Q$1337,6,0)</f>
        <v>346.13700000000006</v>
      </c>
      <c r="G275" s="44">
        <f t="shared" si="68"/>
        <v>534.56244000000004</v>
      </c>
      <c r="H275" s="44">
        <f t="shared" si="85"/>
        <v>181.75122960000002</v>
      </c>
      <c r="I275" s="45">
        <f t="shared" si="69"/>
        <v>716.31366960000003</v>
      </c>
      <c r="J275" s="44">
        <f t="shared" si="86"/>
        <v>107.44705044</v>
      </c>
      <c r="K275" s="46">
        <f t="shared" si="70"/>
        <v>823.76072004000002</v>
      </c>
      <c r="L275" s="47">
        <f t="shared" si="87"/>
        <v>988.51286404799998</v>
      </c>
      <c r="M275" s="77">
        <f t="shared" si="88"/>
        <v>1128.9000000000001</v>
      </c>
      <c r="N275" s="48">
        <v>1129</v>
      </c>
      <c r="O275" s="49">
        <f t="shared" si="89"/>
        <v>6.5000000000000089</v>
      </c>
      <c r="P275" s="93">
        <f t="shared" si="90"/>
        <v>6.509433962264155E-2</v>
      </c>
    </row>
    <row r="276" spans="1:16" ht="15.75" x14ac:dyDescent="0.2">
      <c r="A276" s="223" t="s">
        <v>120</v>
      </c>
      <c r="B276" s="224"/>
      <c r="C276" s="224"/>
      <c r="D276" s="224"/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5"/>
    </row>
    <row r="277" spans="1:16" ht="31.5" x14ac:dyDescent="0.2">
      <c r="A277" s="12">
        <v>50000053</v>
      </c>
      <c r="B277" s="80" t="s">
        <v>1280</v>
      </c>
      <c r="C277" s="36">
        <v>80</v>
      </c>
      <c r="D277" s="37">
        <v>0.38</v>
      </c>
      <c r="E277" s="37">
        <f t="shared" si="66"/>
        <v>24.861689999999999</v>
      </c>
      <c r="F277" s="44">
        <v>12.17</v>
      </c>
      <c r="G277" s="44">
        <f t="shared" si="68"/>
        <v>37.031689999999998</v>
      </c>
      <c r="H277" s="44">
        <f t="shared" si="85"/>
        <v>12.5907746</v>
      </c>
      <c r="I277" s="45">
        <f t="shared" si="69"/>
        <v>49.622464600000001</v>
      </c>
      <c r="J277" s="44">
        <f t="shared" si="86"/>
        <v>7.4433696899999999</v>
      </c>
      <c r="K277" s="46">
        <f t="shared" si="70"/>
        <v>57.065834289999998</v>
      </c>
      <c r="L277" s="47">
        <f t="shared" si="87"/>
        <v>68.479001147999995</v>
      </c>
      <c r="M277" s="77">
        <f t="shared" ref="M277:M287" si="91">C277*6.5%+C277</f>
        <v>85.2</v>
      </c>
      <c r="N277" s="48">
        <v>85</v>
      </c>
      <c r="O277" s="49">
        <f t="shared" si="89"/>
        <v>6.5000000000000027</v>
      </c>
      <c r="P277" s="93">
        <f t="shared" si="90"/>
        <v>6.25E-2</v>
      </c>
    </row>
    <row r="278" spans="1:16" ht="31.5" x14ac:dyDescent="0.2">
      <c r="A278" s="12">
        <v>50000171</v>
      </c>
      <c r="B278" s="2" t="s">
        <v>234</v>
      </c>
      <c r="C278" s="36">
        <f>VLOOKUP(A278,'[3]Прейскурант 2019'!$A$12:$E$1358,5,0)</f>
        <v>126</v>
      </c>
      <c r="D278" s="37">
        <f>VLOOKUP(A278,'[1]Прейскурант( новый)'!$A$9:$C$1217,3,0)</f>
        <v>0.71</v>
      </c>
      <c r="E278" s="37">
        <f t="shared" si="66"/>
        <v>46.452104999999996</v>
      </c>
      <c r="F278" s="44">
        <f>VLOOKUP(A278,'[2]себ-ть 2019 год'!$A$2:$Q$1337,6,0)</f>
        <v>23.245799999999999</v>
      </c>
      <c r="G278" s="44">
        <f t="shared" si="68"/>
        <v>69.697904999999992</v>
      </c>
      <c r="H278" s="44">
        <f t="shared" si="85"/>
        <v>23.6972877</v>
      </c>
      <c r="I278" s="45">
        <f t="shared" si="69"/>
        <v>93.395192699999996</v>
      </c>
      <c r="J278" s="44">
        <f t="shared" si="86"/>
        <v>14.009278904999999</v>
      </c>
      <c r="K278" s="46">
        <f t="shared" si="70"/>
        <v>107.404471605</v>
      </c>
      <c r="L278" s="47">
        <f t="shared" si="87"/>
        <v>128.88536592599999</v>
      </c>
      <c r="M278" s="77">
        <f t="shared" si="91"/>
        <v>134.19</v>
      </c>
      <c r="N278" s="48">
        <v>135</v>
      </c>
      <c r="O278" s="49">
        <f t="shared" si="89"/>
        <v>6.4999999999999991</v>
      </c>
      <c r="P278" s="93">
        <f t="shared" si="90"/>
        <v>7.1428571428571397E-2</v>
      </c>
    </row>
    <row r="279" spans="1:16" ht="31.5" x14ac:dyDescent="0.2">
      <c r="A279" s="12">
        <v>50000164</v>
      </c>
      <c r="B279" s="2" t="s">
        <v>235</v>
      </c>
      <c r="C279" s="36">
        <f>VLOOKUP(A279,'[3]Прейскурант 2019'!$A$12:$E$1358,5,0)</f>
        <v>250</v>
      </c>
      <c r="D279" s="37">
        <f>VLOOKUP(A279,'[1]Прейскурант( новый)'!$A$9:$C$1217,3,0)</f>
        <v>1.54</v>
      </c>
      <c r="E279" s="37">
        <f t="shared" si="66"/>
        <v>100.75527000000001</v>
      </c>
      <c r="F279" s="44">
        <f>VLOOKUP(A279,'[2]себ-ть 2019 год'!$A$2:$Q$1337,6,0)</f>
        <v>24.051599999999997</v>
      </c>
      <c r="G279" s="44">
        <f t="shared" si="68"/>
        <v>124.80687</v>
      </c>
      <c r="H279" s="44">
        <f t="shared" si="85"/>
        <v>42.434335800000007</v>
      </c>
      <c r="I279" s="45">
        <f t="shared" si="69"/>
        <v>167.24120580000002</v>
      </c>
      <c r="J279" s="44">
        <f t="shared" si="86"/>
        <v>25.086180870000003</v>
      </c>
      <c r="K279" s="46">
        <f t="shared" si="70"/>
        <v>192.32738667000001</v>
      </c>
      <c r="L279" s="47">
        <f t="shared" si="87"/>
        <v>230.79286400400002</v>
      </c>
      <c r="M279" s="77">
        <f t="shared" si="91"/>
        <v>266.25</v>
      </c>
      <c r="N279" s="48">
        <v>270</v>
      </c>
      <c r="O279" s="49">
        <f t="shared" si="89"/>
        <v>6.5</v>
      </c>
      <c r="P279" s="93">
        <f t="shared" si="90"/>
        <v>8.0000000000000071E-2</v>
      </c>
    </row>
    <row r="280" spans="1:16" ht="31.5" x14ac:dyDescent="0.2">
      <c r="A280" s="12">
        <v>50000165</v>
      </c>
      <c r="B280" s="2" t="s">
        <v>236</v>
      </c>
      <c r="C280" s="36">
        <f>VLOOKUP(A280,'[3]Прейскурант 2019'!$A$12:$E$1358,5,0)</f>
        <v>83</v>
      </c>
      <c r="D280" s="37">
        <f>VLOOKUP(A280,'[1]Прейскурант( новый)'!$A$9:$C$1217,3,0)</f>
        <v>0.42</v>
      </c>
      <c r="E280" s="37">
        <f t="shared" si="66"/>
        <v>27.478710000000003</v>
      </c>
      <c r="F280" s="44">
        <f>VLOOKUP(A280,'[2]себ-ть 2019 год'!$A$2:$Q$1337,6,0)</f>
        <v>7.6601999999999997</v>
      </c>
      <c r="G280" s="44">
        <f t="shared" si="68"/>
        <v>35.138910000000003</v>
      </c>
      <c r="H280" s="44">
        <f t="shared" si="85"/>
        <v>11.947229400000001</v>
      </c>
      <c r="I280" s="45">
        <f t="shared" si="69"/>
        <v>47.086139400000008</v>
      </c>
      <c r="J280" s="44">
        <f t="shared" si="86"/>
        <v>7.0629209100000008</v>
      </c>
      <c r="K280" s="46">
        <f t="shared" si="70"/>
        <v>54.14906031000001</v>
      </c>
      <c r="L280" s="47">
        <f t="shared" si="87"/>
        <v>64.978872372000012</v>
      </c>
      <c r="M280" s="77">
        <f t="shared" si="91"/>
        <v>88.394999999999996</v>
      </c>
      <c r="N280" s="48">
        <v>88</v>
      </c>
      <c r="O280" s="49">
        <f t="shared" si="89"/>
        <v>6.4999999999999947</v>
      </c>
      <c r="P280" s="93">
        <f t="shared" si="90"/>
        <v>6.024096385542177E-2</v>
      </c>
    </row>
    <row r="281" spans="1:16" ht="31.5" x14ac:dyDescent="0.2">
      <c r="A281" s="12">
        <v>50001095</v>
      </c>
      <c r="B281" s="2" t="s">
        <v>237</v>
      </c>
      <c r="C281" s="36">
        <f>VLOOKUP(A281,'[3]Прейскурант 2019'!$A$12:$E$1358,5,0)</f>
        <v>125</v>
      </c>
      <c r="D281" s="37">
        <f>VLOOKUP(A281,'[1]Прейскурант( новый)'!$A$9:$C$1217,3,0)</f>
        <v>0.5</v>
      </c>
      <c r="E281" s="37">
        <f t="shared" si="66"/>
        <v>32.71275</v>
      </c>
      <c r="F281" s="44">
        <f>VLOOKUP(A281,'[2]себ-ть 2019 год'!$A$2:$Q$1337,6,0)</f>
        <v>7.7826000000000004</v>
      </c>
      <c r="G281" s="44">
        <f t="shared" si="68"/>
        <v>40.495350000000002</v>
      </c>
      <c r="H281" s="44">
        <f t="shared" si="85"/>
        <v>13.768419000000002</v>
      </c>
      <c r="I281" s="45">
        <f t="shared" si="69"/>
        <v>54.263769000000003</v>
      </c>
      <c r="J281" s="44">
        <f t="shared" si="86"/>
        <v>8.1395653499999998</v>
      </c>
      <c r="K281" s="46">
        <f t="shared" si="70"/>
        <v>62.403334350000002</v>
      </c>
      <c r="L281" s="47">
        <f t="shared" si="87"/>
        <v>74.884001220000002</v>
      </c>
      <c r="M281" s="77">
        <f t="shared" si="91"/>
        <v>133.125</v>
      </c>
      <c r="N281" s="48">
        <v>133</v>
      </c>
      <c r="O281" s="49">
        <f t="shared" si="89"/>
        <v>6.5</v>
      </c>
      <c r="P281" s="93">
        <f t="shared" si="90"/>
        <v>6.4000000000000057E-2</v>
      </c>
    </row>
    <row r="282" spans="1:16" ht="31.5" x14ac:dyDescent="0.2">
      <c r="A282" s="12">
        <v>50000172</v>
      </c>
      <c r="B282" s="2" t="s">
        <v>238</v>
      </c>
      <c r="C282" s="36">
        <f>VLOOKUP(A282,'[3]Прейскурант 2019'!$A$12:$E$1358,5,0)</f>
        <v>87</v>
      </c>
      <c r="D282" s="37">
        <f>VLOOKUP(A282,'[1]Прейскурант( новый)'!$A$9:$C$1217,3,0)</f>
        <v>0.71</v>
      </c>
      <c r="E282" s="37">
        <f t="shared" ref="E282:E328" si="92">50.25*D282*1.302</f>
        <v>46.452104999999996</v>
      </c>
      <c r="F282" s="44">
        <v>11.21</v>
      </c>
      <c r="G282" s="44">
        <f t="shared" si="68"/>
        <v>57.662104999999997</v>
      </c>
      <c r="H282" s="44">
        <f t="shared" si="85"/>
        <v>19.605115699999999</v>
      </c>
      <c r="I282" s="45">
        <f t="shared" si="69"/>
        <v>77.267220699999996</v>
      </c>
      <c r="J282" s="44">
        <f t="shared" si="86"/>
        <v>11.590083105</v>
      </c>
      <c r="K282" s="46">
        <f t="shared" si="70"/>
        <v>88.857303805000001</v>
      </c>
      <c r="L282" s="47">
        <f t="shared" si="87"/>
        <v>106.628764566</v>
      </c>
      <c r="M282" s="77">
        <f t="shared" si="91"/>
        <v>92.655000000000001</v>
      </c>
      <c r="N282" s="48">
        <v>93</v>
      </c>
      <c r="O282" s="49">
        <f t="shared" si="89"/>
        <v>6.5000000000000018</v>
      </c>
      <c r="P282" s="93">
        <f t="shared" si="90"/>
        <v>6.8965517241379226E-2</v>
      </c>
    </row>
    <row r="283" spans="1:16" ht="31.5" x14ac:dyDescent="0.2">
      <c r="A283" s="12">
        <v>50001121</v>
      </c>
      <c r="B283" s="2" t="s">
        <v>239</v>
      </c>
      <c r="C283" s="36">
        <f>VLOOKUP(A283,'[3]Прейскурант 2019'!$A$12:$E$1358,5,0)</f>
        <v>135</v>
      </c>
      <c r="D283" s="37">
        <f>VLOOKUP(A283,'[1]Прейскурант( новый)'!$A$9:$C$1217,3,0)</f>
        <v>0.5</v>
      </c>
      <c r="E283" s="37">
        <f t="shared" si="92"/>
        <v>32.71275</v>
      </c>
      <c r="F283" s="44">
        <f>VLOOKUP(A283,'[2]себ-ть 2019 год'!$A$2:$Q$1337,6,0)</f>
        <v>14.4534</v>
      </c>
      <c r="G283" s="44">
        <f t="shared" si="68"/>
        <v>47.166150000000002</v>
      </c>
      <c r="H283" s="44">
        <f t="shared" si="85"/>
        <v>16.036491000000002</v>
      </c>
      <c r="I283" s="45">
        <f t="shared" si="69"/>
        <v>63.202641</v>
      </c>
      <c r="J283" s="44">
        <f t="shared" si="86"/>
        <v>9.4803961499999989</v>
      </c>
      <c r="K283" s="46">
        <f t="shared" si="70"/>
        <v>72.683037150000004</v>
      </c>
      <c r="L283" s="47">
        <f t="shared" si="87"/>
        <v>87.219644580000008</v>
      </c>
      <c r="M283" s="77">
        <f t="shared" si="91"/>
        <v>143.77500000000001</v>
      </c>
      <c r="N283" s="48">
        <v>144</v>
      </c>
      <c r="O283" s="49">
        <f t="shared" si="89"/>
        <v>6.5000000000000044</v>
      </c>
      <c r="P283" s="93">
        <f t="shared" si="90"/>
        <v>6.6666666666666652E-2</v>
      </c>
    </row>
    <row r="284" spans="1:16" ht="31.5" x14ac:dyDescent="0.2">
      <c r="A284" s="12">
        <v>50000223</v>
      </c>
      <c r="B284" s="2" t="s">
        <v>240</v>
      </c>
      <c r="C284" s="36">
        <f>VLOOKUP(A284,'[3]Прейскурант 2019'!$A$12:$E$1358,5,0)</f>
        <v>1150</v>
      </c>
      <c r="D284" s="37">
        <f>VLOOKUP(A284,'[1]Прейскурант( новый)'!$A$9:$C$1217,3,0)</f>
        <v>1.21</v>
      </c>
      <c r="E284" s="37">
        <f t="shared" si="92"/>
        <v>79.164855000000003</v>
      </c>
      <c r="F284" s="44">
        <f>VLOOKUP(A284,'[2]себ-ть 2019 год'!$A$2:$Q$1337,6,0)</f>
        <v>483.5514</v>
      </c>
      <c r="G284" s="44">
        <f t="shared" si="68"/>
        <v>562.71625500000005</v>
      </c>
      <c r="H284" s="44">
        <f t="shared" si="85"/>
        <v>191.32352670000003</v>
      </c>
      <c r="I284" s="45">
        <f t="shared" si="69"/>
        <v>754.03978170000005</v>
      </c>
      <c r="J284" s="44">
        <f t="shared" si="86"/>
        <v>113.10596725500001</v>
      </c>
      <c r="K284" s="46">
        <f t="shared" si="70"/>
        <v>867.14574895500004</v>
      </c>
      <c r="L284" s="47">
        <f t="shared" si="87"/>
        <v>1040.5748987460001</v>
      </c>
      <c r="M284" s="77">
        <f t="shared" si="91"/>
        <v>1224.75</v>
      </c>
      <c r="N284" s="48">
        <v>1225</v>
      </c>
      <c r="O284" s="49">
        <f t="shared" si="89"/>
        <v>6.5</v>
      </c>
      <c r="P284" s="93">
        <f t="shared" si="90"/>
        <v>6.5217391304347894E-2</v>
      </c>
    </row>
    <row r="285" spans="1:16" ht="31.5" x14ac:dyDescent="0.2">
      <c r="A285" s="12">
        <v>50000055</v>
      </c>
      <c r="B285" s="80" t="s">
        <v>1215</v>
      </c>
      <c r="C285" s="36">
        <v>505</v>
      </c>
      <c r="D285" s="37">
        <v>3.42</v>
      </c>
      <c r="E285" s="37">
        <f t="shared" si="92"/>
        <v>223.75521000000001</v>
      </c>
      <c r="F285" s="44">
        <v>27.08</v>
      </c>
      <c r="G285" s="44">
        <f t="shared" si="68"/>
        <v>250.83521000000002</v>
      </c>
      <c r="H285" s="44">
        <f t="shared" si="85"/>
        <v>85.283971400000013</v>
      </c>
      <c r="I285" s="45">
        <f t="shared" si="69"/>
        <v>336.1191814</v>
      </c>
      <c r="J285" s="44">
        <f t="shared" si="86"/>
        <v>50.41787721</v>
      </c>
      <c r="K285" s="46">
        <f t="shared" si="70"/>
        <v>386.53705861000003</v>
      </c>
      <c r="L285" s="47">
        <f t="shared" si="87"/>
        <v>463.84447033200001</v>
      </c>
      <c r="M285" s="77">
        <f t="shared" si="91"/>
        <v>537.82500000000005</v>
      </c>
      <c r="N285" s="48">
        <v>538</v>
      </c>
      <c r="O285" s="49">
        <f t="shared" si="89"/>
        <v>6.5000000000000089</v>
      </c>
      <c r="P285" s="93">
        <f t="shared" si="90"/>
        <v>6.5346534653465405E-2</v>
      </c>
    </row>
    <row r="286" spans="1:16" ht="31.5" x14ac:dyDescent="0.2">
      <c r="A286" s="12">
        <v>50000056</v>
      </c>
      <c r="B286" s="80" t="s">
        <v>1216</v>
      </c>
      <c r="C286" s="36">
        <v>0</v>
      </c>
      <c r="D286" s="37">
        <v>0.5</v>
      </c>
      <c r="E286" s="37">
        <f t="shared" si="92"/>
        <v>32.71275</v>
      </c>
      <c r="F286" s="82">
        <v>0</v>
      </c>
      <c r="G286" s="44">
        <f t="shared" ref="G286" si="93">E286+F286</f>
        <v>32.71275</v>
      </c>
      <c r="H286" s="44">
        <f t="shared" ref="H286" si="94">G286*$H$1</f>
        <v>11.122335000000001</v>
      </c>
      <c r="I286" s="45">
        <f t="shared" ref="I286" si="95">G286+H286</f>
        <v>43.835084999999999</v>
      </c>
      <c r="J286" s="44">
        <f t="shared" ref="J286" si="96">I286*$J$1</f>
        <v>6.5752627499999994</v>
      </c>
      <c r="K286" s="46">
        <f t="shared" ref="K286" si="97">I286+J286</f>
        <v>50.41034775</v>
      </c>
      <c r="L286" s="47">
        <f t="shared" ref="L286" si="98">K286*$L$1+K286</f>
        <v>60.4924173</v>
      </c>
      <c r="M286" s="77">
        <f t="shared" si="91"/>
        <v>0</v>
      </c>
      <c r="N286" s="83">
        <v>80</v>
      </c>
      <c r="O286" s="84"/>
      <c r="P286" s="93">
        <v>1</v>
      </c>
    </row>
    <row r="287" spans="1:16" ht="31.5" x14ac:dyDescent="0.2">
      <c r="A287" s="12">
        <v>50000057</v>
      </c>
      <c r="B287" s="80" t="s">
        <v>1217</v>
      </c>
      <c r="C287" s="36">
        <v>0</v>
      </c>
      <c r="D287" s="37">
        <v>1.2</v>
      </c>
      <c r="E287" s="37">
        <f t="shared" si="92"/>
        <v>78.510599999999997</v>
      </c>
      <c r="F287" s="82">
        <v>0</v>
      </c>
      <c r="G287" s="44">
        <f t="shared" ref="G287" si="99">E287+F287</f>
        <v>78.510599999999997</v>
      </c>
      <c r="H287" s="44">
        <f t="shared" ref="H287" si="100">G287*$H$1</f>
        <v>26.693604000000001</v>
      </c>
      <c r="I287" s="45">
        <f t="shared" ref="I287" si="101">G287+H287</f>
        <v>105.204204</v>
      </c>
      <c r="J287" s="44">
        <f t="shared" ref="J287" si="102">I287*$J$1</f>
        <v>15.7806306</v>
      </c>
      <c r="K287" s="46">
        <f t="shared" ref="K287" si="103">I287+J287</f>
        <v>120.9848346</v>
      </c>
      <c r="L287" s="47">
        <f t="shared" ref="L287" si="104">K287*$L$1+K287</f>
        <v>145.18180151999999</v>
      </c>
      <c r="M287" s="77">
        <f t="shared" si="91"/>
        <v>0</v>
      </c>
      <c r="N287" s="83">
        <v>146</v>
      </c>
      <c r="O287" s="84"/>
      <c r="P287" s="93">
        <v>1</v>
      </c>
    </row>
    <row r="288" spans="1:16" ht="15.75" x14ac:dyDescent="0.2">
      <c r="A288" s="223" t="s">
        <v>241</v>
      </c>
      <c r="B288" s="224"/>
      <c r="C288" s="224"/>
      <c r="D288" s="224"/>
      <c r="E288" s="224"/>
      <c r="F288" s="224"/>
      <c r="G288" s="224"/>
      <c r="H288" s="224"/>
      <c r="I288" s="224"/>
      <c r="J288" s="224"/>
      <c r="K288" s="224"/>
      <c r="L288" s="224"/>
      <c r="M288" s="224"/>
      <c r="N288" s="224"/>
      <c r="O288" s="225"/>
    </row>
    <row r="289" spans="1:16" ht="110.25" x14ac:dyDescent="0.2">
      <c r="A289" s="12">
        <v>50001097</v>
      </c>
      <c r="B289" s="80" t="s">
        <v>1281</v>
      </c>
      <c r="C289" s="36">
        <v>670</v>
      </c>
      <c r="D289" s="37">
        <v>2.63</v>
      </c>
      <c r="E289" s="37">
        <f t="shared" si="92"/>
        <v>172.06906499999999</v>
      </c>
      <c r="F289" s="44">
        <v>135.22999999999999</v>
      </c>
      <c r="G289" s="44">
        <f t="shared" si="68"/>
        <v>307.29906499999998</v>
      </c>
      <c r="H289" s="44">
        <f t="shared" si="85"/>
        <v>104.4816821</v>
      </c>
      <c r="I289" s="45">
        <f t="shared" si="69"/>
        <v>411.78074709999999</v>
      </c>
      <c r="J289" s="44">
        <f t="shared" si="86"/>
        <v>61.767112064999992</v>
      </c>
      <c r="K289" s="46">
        <f t="shared" si="70"/>
        <v>473.54785916499998</v>
      </c>
      <c r="L289" s="47">
        <f t="shared" si="87"/>
        <v>568.25743099800002</v>
      </c>
      <c r="M289" s="77">
        <f t="shared" ref="M289:M303" si="105">C289*6.5%+C289</f>
        <v>713.55</v>
      </c>
      <c r="N289" s="48">
        <v>670</v>
      </c>
      <c r="O289" s="49">
        <f t="shared" si="89"/>
        <v>6.4999999999999929</v>
      </c>
      <c r="P289" s="93">
        <f t="shared" si="90"/>
        <v>0</v>
      </c>
    </row>
    <row r="290" spans="1:16" ht="110.25" x14ac:dyDescent="0.2">
      <c r="A290" s="12">
        <v>50000054</v>
      </c>
      <c r="B290" s="80" t="s">
        <v>1282</v>
      </c>
      <c r="C290" s="36"/>
      <c r="D290" s="37"/>
      <c r="E290" s="37"/>
      <c r="F290" s="44"/>
      <c r="G290" s="44"/>
      <c r="H290" s="44"/>
      <c r="I290" s="45"/>
      <c r="J290" s="44"/>
      <c r="K290" s="46"/>
      <c r="L290" s="47"/>
      <c r="M290" s="77"/>
      <c r="N290" s="48">
        <v>574</v>
      </c>
      <c r="O290" s="49"/>
    </row>
    <row r="291" spans="1:16" ht="47.25" x14ac:dyDescent="0.2">
      <c r="A291" s="12">
        <v>50001098</v>
      </c>
      <c r="B291" s="2" t="s">
        <v>242</v>
      </c>
      <c r="C291" s="36">
        <f>VLOOKUP(A291,'[3]Прейскурант 2019'!$A$12:$E$1358,5,0)</f>
        <v>178</v>
      </c>
      <c r="D291" s="37">
        <f>VLOOKUP(A291,'[1]Прейскурант( новый)'!$A$9:$C$1217,3,0)</f>
        <v>1.04</v>
      </c>
      <c r="E291" s="37">
        <f t="shared" si="92"/>
        <v>68.04252000000001</v>
      </c>
      <c r="F291" s="44">
        <f>VLOOKUP(A291,'[2]себ-ть 2019 год'!$A$2:$Q$1337,6,0)</f>
        <v>22.388999999999999</v>
      </c>
      <c r="G291" s="44">
        <f t="shared" si="68"/>
        <v>90.431520000000006</v>
      </c>
      <c r="H291" s="44">
        <f t="shared" si="85"/>
        <v>30.746716800000005</v>
      </c>
      <c r="I291" s="45">
        <f t="shared" si="69"/>
        <v>121.17823680000001</v>
      </c>
      <c r="J291" s="44">
        <f t="shared" si="86"/>
        <v>18.176735520000001</v>
      </c>
      <c r="K291" s="46">
        <f t="shared" si="70"/>
        <v>139.35497232</v>
      </c>
      <c r="L291" s="47">
        <f t="shared" si="87"/>
        <v>167.22596678400001</v>
      </c>
      <c r="M291" s="77">
        <f t="shared" si="105"/>
        <v>189.57</v>
      </c>
      <c r="N291" s="48">
        <v>178</v>
      </c>
      <c r="O291" s="49">
        <f t="shared" si="89"/>
        <v>6.4999999999999964</v>
      </c>
      <c r="P291" s="93">
        <f t="shared" si="90"/>
        <v>0</v>
      </c>
    </row>
    <row r="292" spans="1:16" ht="47.25" x14ac:dyDescent="0.2">
      <c r="A292" s="12">
        <v>50000193</v>
      </c>
      <c r="B292" s="85" t="s">
        <v>1218</v>
      </c>
      <c r="C292" s="36">
        <f>VLOOKUP(A292,'[3]Прейскурант 2019'!$A$12:$E$1358,5,0)</f>
        <v>96</v>
      </c>
      <c r="D292" s="37">
        <v>0.54</v>
      </c>
      <c r="E292" s="37">
        <f t="shared" si="92"/>
        <v>35.329770000000003</v>
      </c>
      <c r="F292" s="44">
        <f>VLOOKUP(A292,'[2]себ-ть 2019 год'!$A$2:$Q$1337,6,0)</f>
        <v>79.814999999999998</v>
      </c>
      <c r="G292" s="44">
        <f t="shared" si="68"/>
        <v>115.14476999999999</v>
      </c>
      <c r="H292" s="44">
        <f t="shared" si="85"/>
        <v>39.149221799999999</v>
      </c>
      <c r="I292" s="45">
        <f t="shared" si="69"/>
        <v>154.29399179999999</v>
      </c>
      <c r="J292" s="44">
        <f t="shared" si="86"/>
        <v>23.144098769999996</v>
      </c>
      <c r="K292" s="46">
        <f t="shared" si="70"/>
        <v>177.43809056999999</v>
      </c>
      <c r="L292" s="47">
        <f t="shared" si="87"/>
        <v>212.92570868399997</v>
      </c>
      <c r="M292" s="77">
        <f t="shared" si="105"/>
        <v>102.24</v>
      </c>
      <c r="N292" s="48">
        <v>96</v>
      </c>
      <c r="O292" s="49">
        <f t="shared" si="89"/>
        <v>6.4999999999999947</v>
      </c>
      <c r="P292" s="93">
        <f t="shared" si="90"/>
        <v>0</v>
      </c>
    </row>
    <row r="293" spans="1:16" ht="31.5" x14ac:dyDescent="0.2">
      <c r="A293" s="12">
        <v>50000194</v>
      </c>
      <c r="B293" s="2" t="s">
        <v>243</v>
      </c>
      <c r="C293" s="36">
        <f>VLOOKUP(A293,'[3]Прейскурант 2019'!$A$12:$E$1358,5,0)</f>
        <v>266</v>
      </c>
      <c r="D293" s="37">
        <f>VLOOKUP(A293,'[1]Прейскурант( новый)'!$A$9:$C$1217,3,0)</f>
        <v>1.01</v>
      </c>
      <c r="E293" s="37">
        <f t="shared" si="92"/>
        <v>66.079755000000006</v>
      </c>
      <c r="F293" s="44">
        <f>VLOOKUP(A293,'[2]себ-ть 2019 год'!$A$2:$Q$1337,6,0)</f>
        <v>44.696400000000004</v>
      </c>
      <c r="G293" s="44">
        <f t="shared" si="68"/>
        <v>110.77615500000002</v>
      </c>
      <c r="H293" s="44">
        <f t="shared" si="85"/>
        <v>37.663892700000005</v>
      </c>
      <c r="I293" s="45">
        <f t="shared" si="69"/>
        <v>148.44004770000004</v>
      </c>
      <c r="J293" s="44">
        <f t="shared" si="86"/>
        <v>22.266007155000004</v>
      </c>
      <c r="K293" s="46">
        <f t="shared" si="70"/>
        <v>170.70605485500005</v>
      </c>
      <c r="L293" s="47">
        <f t="shared" si="87"/>
        <v>204.84726582600007</v>
      </c>
      <c r="M293" s="77">
        <f t="shared" si="105"/>
        <v>283.29000000000002</v>
      </c>
      <c r="N293" s="48">
        <v>266</v>
      </c>
      <c r="O293" s="49">
        <f t="shared" si="89"/>
        <v>6.5000000000000071</v>
      </c>
      <c r="P293" s="93">
        <f t="shared" si="90"/>
        <v>0</v>
      </c>
    </row>
    <row r="294" spans="1:16" ht="31.5" x14ac:dyDescent="0.2">
      <c r="A294" s="12">
        <v>50000195</v>
      </c>
      <c r="B294" s="2" t="s">
        <v>244</v>
      </c>
      <c r="C294" s="36">
        <f>VLOOKUP(A294,'[3]Прейскурант 2019'!$A$12:$E$1358,5,0)</f>
        <v>130</v>
      </c>
      <c r="D294" s="37">
        <f>VLOOKUP(A294,'[1]Прейскурант( новый)'!$A$9:$C$1217,3,0)</f>
        <v>1.01</v>
      </c>
      <c r="E294" s="37">
        <f t="shared" si="92"/>
        <v>66.079755000000006</v>
      </c>
      <c r="F294" s="44">
        <f>VLOOKUP(A294,'[2]себ-ть 2019 год'!$A$2:$Q$1337,6,0)</f>
        <v>3.9167999999999998</v>
      </c>
      <c r="G294" s="44">
        <f t="shared" si="68"/>
        <v>69.996555000000001</v>
      </c>
      <c r="H294" s="44">
        <f t="shared" si="85"/>
        <v>23.798828700000001</v>
      </c>
      <c r="I294" s="45">
        <f t="shared" si="69"/>
        <v>93.795383700000002</v>
      </c>
      <c r="J294" s="44">
        <f t="shared" si="86"/>
        <v>14.069307555</v>
      </c>
      <c r="K294" s="46">
        <f t="shared" si="70"/>
        <v>107.864691255</v>
      </c>
      <c r="L294" s="47">
        <f t="shared" si="87"/>
        <v>129.43762950600001</v>
      </c>
      <c r="M294" s="77">
        <f t="shared" si="105"/>
        <v>138.44999999999999</v>
      </c>
      <c r="N294" s="48">
        <v>130</v>
      </c>
      <c r="O294" s="49">
        <f t="shared" si="89"/>
        <v>6.499999999999992</v>
      </c>
      <c r="P294" s="93">
        <f t="shared" si="90"/>
        <v>0</v>
      </c>
    </row>
    <row r="295" spans="1:16" ht="31.5" x14ac:dyDescent="0.2">
      <c r="A295" s="12">
        <v>50000197</v>
      </c>
      <c r="B295" s="2" t="s">
        <v>245</v>
      </c>
      <c r="C295" s="36">
        <f>VLOOKUP(A295,'[3]Прейскурант 2019'!$A$12:$E$1358,5,0)</f>
        <v>182</v>
      </c>
      <c r="D295" s="37">
        <f>VLOOKUP(A295,'[1]Прейскурант( новый)'!$A$9:$C$1217,3,0)</f>
        <v>1.38</v>
      </c>
      <c r="E295" s="37">
        <f t="shared" si="92"/>
        <v>90.287189999999995</v>
      </c>
      <c r="F295" s="44">
        <f>VLOOKUP(A295,'[2]себ-ть 2019 год'!$A$2:$Q$1337,6,0)</f>
        <v>12.903</v>
      </c>
      <c r="G295" s="44">
        <f t="shared" si="68"/>
        <v>103.19019</v>
      </c>
      <c r="H295" s="44">
        <f t="shared" si="85"/>
        <v>35.084664600000004</v>
      </c>
      <c r="I295" s="45">
        <f t="shared" si="69"/>
        <v>138.2748546</v>
      </c>
      <c r="J295" s="44">
        <f t="shared" si="86"/>
        <v>20.741228189999998</v>
      </c>
      <c r="K295" s="46">
        <f t="shared" si="70"/>
        <v>159.01608278999998</v>
      </c>
      <c r="L295" s="47">
        <f t="shared" si="87"/>
        <v>190.81929934799999</v>
      </c>
      <c r="M295" s="77">
        <f t="shared" si="105"/>
        <v>193.83</v>
      </c>
      <c r="N295" s="48">
        <v>182</v>
      </c>
      <c r="O295" s="49">
        <f t="shared" si="89"/>
        <v>6.5000000000000071</v>
      </c>
      <c r="P295" s="93">
        <f t="shared" si="90"/>
        <v>0</v>
      </c>
    </row>
    <row r="296" spans="1:16" ht="31.5" x14ac:dyDescent="0.2">
      <c r="A296" s="12">
        <v>50000198</v>
      </c>
      <c r="B296" s="2" t="s">
        <v>246</v>
      </c>
      <c r="C296" s="36">
        <f>VLOOKUP(A296,'[3]Прейскурант 2019'!$A$12:$E$1358,5,0)</f>
        <v>176</v>
      </c>
      <c r="D296" s="37">
        <f>VLOOKUP(A296,'[1]Прейскурант( новый)'!$A$9:$C$1217,3,0)</f>
        <v>1.38</v>
      </c>
      <c r="E296" s="37">
        <f t="shared" si="92"/>
        <v>90.287189999999995</v>
      </c>
      <c r="F296" s="44">
        <v>24.21</v>
      </c>
      <c r="G296" s="44">
        <f t="shared" si="68"/>
        <v>114.49718999999999</v>
      </c>
      <c r="H296" s="44">
        <f t="shared" si="85"/>
        <v>38.929044599999997</v>
      </c>
      <c r="I296" s="45">
        <f t="shared" si="69"/>
        <v>153.42623459999999</v>
      </c>
      <c r="J296" s="44">
        <f t="shared" si="86"/>
        <v>23.013935189999998</v>
      </c>
      <c r="K296" s="46">
        <f t="shared" si="70"/>
        <v>176.44016978999997</v>
      </c>
      <c r="L296" s="47">
        <f t="shared" si="87"/>
        <v>211.72820374799997</v>
      </c>
      <c r="M296" s="77">
        <f t="shared" si="105"/>
        <v>187.44</v>
      </c>
      <c r="N296" s="48">
        <v>176</v>
      </c>
      <c r="O296" s="49">
        <f t="shared" si="89"/>
        <v>6.4999999999999991</v>
      </c>
      <c r="P296" s="93">
        <f t="shared" si="90"/>
        <v>0</v>
      </c>
    </row>
    <row r="297" spans="1:16" ht="31.5" x14ac:dyDescent="0.2">
      <c r="A297" s="12">
        <v>50000058</v>
      </c>
      <c r="B297" s="80" t="s">
        <v>1219</v>
      </c>
      <c r="C297" s="36">
        <v>270</v>
      </c>
      <c r="D297" s="37">
        <v>1.88</v>
      </c>
      <c r="E297" s="37">
        <f t="shared" si="92"/>
        <v>122.99994000000001</v>
      </c>
      <c r="F297" s="44">
        <v>20.04</v>
      </c>
      <c r="G297" s="44">
        <f t="shared" si="68"/>
        <v>143.03994</v>
      </c>
      <c r="H297" s="44">
        <f t="shared" si="85"/>
        <v>48.633579600000004</v>
      </c>
      <c r="I297" s="45">
        <f t="shared" si="69"/>
        <v>191.67351960000002</v>
      </c>
      <c r="J297" s="44">
        <f t="shared" si="86"/>
        <v>28.751027940000004</v>
      </c>
      <c r="K297" s="46">
        <f t="shared" si="70"/>
        <v>220.42454754000002</v>
      </c>
      <c r="L297" s="47">
        <f t="shared" si="87"/>
        <v>264.50945704800006</v>
      </c>
      <c r="M297" s="77">
        <f t="shared" si="105"/>
        <v>287.55</v>
      </c>
      <c r="N297" s="48">
        <v>270</v>
      </c>
      <c r="O297" s="49">
        <f t="shared" si="89"/>
        <v>6.5000000000000044</v>
      </c>
      <c r="P297" s="93">
        <f t="shared" si="90"/>
        <v>0</v>
      </c>
    </row>
    <row r="298" spans="1:16" ht="31.5" x14ac:dyDescent="0.2">
      <c r="A298" s="12">
        <v>50001100</v>
      </c>
      <c r="B298" s="2" t="s">
        <v>247</v>
      </c>
      <c r="C298" s="36">
        <f>VLOOKUP(A298,'[3]Прейскурант 2019'!$A$12:$E$1358,5,0)</f>
        <v>196</v>
      </c>
      <c r="D298" s="37">
        <f>VLOOKUP(A298,'[1]Прейскурант( новый)'!$A$9:$C$1217,3,0)</f>
        <v>1.38</v>
      </c>
      <c r="E298" s="37">
        <f t="shared" si="92"/>
        <v>90.287189999999995</v>
      </c>
      <c r="F298" s="44">
        <f>VLOOKUP(A298,'[2]себ-ть 2019 год'!$A$2:$Q$1337,6,0)</f>
        <v>14.0046</v>
      </c>
      <c r="G298" s="44">
        <f t="shared" si="68"/>
        <v>104.29178999999999</v>
      </c>
      <c r="H298" s="44">
        <f t="shared" si="85"/>
        <v>35.459208599999997</v>
      </c>
      <c r="I298" s="45">
        <f t="shared" si="69"/>
        <v>139.7509986</v>
      </c>
      <c r="J298" s="44">
        <f t="shared" si="86"/>
        <v>20.96264979</v>
      </c>
      <c r="K298" s="46">
        <f t="shared" si="70"/>
        <v>160.71364839</v>
      </c>
      <c r="L298" s="47">
        <f t="shared" si="87"/>
        <v>192.856378068</v>
      </c>
      <c r="M298" s="77">
        <f t="shared" si="105"/>
        <v>208.74</v>
      </c>
      <c r="N298" s="48">
        <v>196</v>
      </c>
      <c r="O298" s="49">
        <f t="shared" si="89"/>
        <v>6.5000000000000044</v>
      </c>
      <c r="P298" s="93">
        <f t="shared" si="90"/>
        <v>0</v>
      </c>
    </row>
    <row r="299" spans="1:16" ht="31.5" x14ac:dyDescent="0.2">
      <c r="A299" s="12">
        <v>50001107</v>
      </c>
      <c r="B299" s="2" t="s">
        <v>248</v>
      </c>
      <c r="C299" s="36">
        <f>VLOOKUP(A299,'[3]Прейскурант 2019'!$A$12:$E$1358,5,0)</f>
        <v>204</v>
      </c>
      <c r="D299" s="37">
        <f>VLOOKUP(A299,'[1]Прейскурант( новый)'!$A$9:$C$1217,3,0)</f>
        <v>2.21</v>
      </c>
      <c r="E299" s="37">
        <f t="shared" si="92"/>
        <v>144.59035499999999</v>
      </c>
      <c r="F299" s="44">
        <v>165.12</v>
      </c>
      <c r="G299" s="44">
        <f t="shared" si="68"/>
        <v>309.71035499999999</v>
      </c>
      <c r="H299" s="44">
        <f t="shared" si="85"/>
        <v>105.30152070000001</v>
      </c>
      <c r="I299" s="45">
        <f t="shared" si="69"/>
        <v>415.01187570000002</v>
      </c>
      <c r="J299" s="44">
        <f t="shared" si="86"/>
        <v>62.251781354999999</v>
      </c>
      <c r="K299" s="46">
        <f t="shared" si="70"/>
        <v>477.26365705500001</v>
      </c>
      <c r="L299" s="47">
        <f t="shared" si="87"/>
        <v>572.71638846600001</v>
      </c>
      <c r="M299" s="77">
        <f t="shared" si="105"/>
        <v>217.26</v>
      </c>
      <c r="N299" s="48">
        <v>204</v>
      </c>
      <c r="O299" s="49">
        <f t="shared" si="89"/>
        <v>6.4999999999999964</v>
      </c>
      <c r="P299" s="93">
        <f t="shared" si="90"/>
        <v>0</v>
      </c>
    </row>
    <row r="300" spans="1:16" ht="31.5" x14ac:dyDescent="0.2">
      <c r="A300" s="12">
        <v>50001101</v>
      </c>
      <c r="B300" s="2" t="s">
        <v>249</v>
      </c>
      <c r="C300" s="36">
        <f>VLOOKUP(A300,'[3]Прейскурант 2019'!$A$12:$E$1358,5,0)</f>
        <v>852</v>
      </c>
      <c r="D300" s="37">
        <f>VLOOKUP(A300,'[1]Прейскурант( новый)'!$A$9:$C$1217,3,0)</f>
        <v>8.5399999999999991</v>
      </c>
      <c r="E300" s="37">
        <f t="shared" si="92"/>
        <v>558.73376999999994</v>
      </c>
      <c r="F300" s="44">
        <v>140.26</v>
      </c>
      <c r="G300" s="44">
        <f t="shared" si="68"/>
        <v>698.99376999999993</v>
      </c>
      <c r="H300" s="44">
        <f t="shared" si="85"/>
        <v>237.65788179999998</v>
      </c>
      <c r="I300" s="45">
        <f t="shared" si="69"/>
        <v>936.65165179999985</v>
      </c>
      <c r="J300" s="44">
        <f t="shared" si="86"/>
        <v>140.49774776999996</v>
      </c>
      <c r="K300" s="46">
        <f t="shared" si="70"/>
        <v>1077.1493995699998</v>
      </c>
      <c r="L300" s="47">
        <f t="shared" si="87"/>
        <v>1292.5792794839997</v>
      </c>
      <c r="M300" s="77">
        <f t="shared" si="105"/>
        <v>907.38</v>
      </c>
      <c r="N300" s="48">
        <v>852</v>
      </c>
      <c r="O300" s="49">
        <f t="shared" si="89"/>
        <v>6.4999999999999991</v>
      </c>
      <c r="P300" s="93">
        <f t="shared" si="90"/>
        <v>0</v>
      </c>
    </row>
    <row r="301" spans="1:16" ht="31.5" x14ac:dyDescent="0.2">
      <c r="A301" s="12">
        <v>50001112</v>
      </c>
      <c r="B301" s="2" t="s">
        <v>250</v>
      </c>
      <c r="C301" s="36">
        <f>VLOOKUP(A301,'[3]Прейскурант 2019'!$A$12:$E$1358,5,0)</f>
        <v>248</v>
      </c>
      <c r="D301" s="37">
        <f>VLOOKUP(A301,'[1]Прейскурант( новый)'!$A$9:$C$1217,3,0)</f>
        <v>1.54</v>
      </c>
      <c r="E301" s="37">
        <f t="shared" si="92"/>
        <v>100.75527000000001</v>
      </c>
      <c r="F301" s="44">
        <f>VLOOKUP(A301,'[2]себ-ть 2019 год'!$A$2:$Q$1337,6,0)</f>
        <v>7.5174000000000003</v>
      </c>
      <c r="G301" s="44">
        <f t="shared" si="68"/>
        <v>108.27267000000001</v>
      </c>
      <c r="H301" s="44">
        <f t="shared" si="85"/>
        <v>36.812707800000005</v>
      </c>
      <c r="I301" s="45">
        <f t="shared" si="69"/>
        <v>145.0853778</v>
      </c>
      <c r="J301" s="44">
        <f t="shared" si="86"/>
        <v>21.76280667</v>
      </c>
      <c r="K301" s="46">
        <f t="shared" si="70"/>
        <v>166.84818447000001</v>
      </c>
      <c r="L301" s="47">
        <f t="shared" si="87"/>
        <v>200.217821364</v>
      </c>
      <c r="M301" s="77">
        <f t="shared" si="105"/>
        <v>264.12</v>
      </c>
      <c r="N301" s="48">
        <v>264</v>
      </c>
      <c r="O301" s="49">
        <f t="shared" si="89"/>
        <v>6.5000000000000018</v>
      </c>
      <c r="P301" s="93">
        <f t="shared" si="90"/>
        <v>6.4516129032258007E-2</v>
      </c>
    </row>
    <row r="302" spans="1:16" ht="31.5" x14ac:dyDescent="0.2">
      <c r="A302" s="12">
        <v>50001320</v>
      </c>
      <c r="B302" s="2" t="s">
        <v>251</v>
      </c>
      <c r="C302" s="36">
        <f>VLOOKUP(A302,'[3]Прейскурант 2019'!$A$12:$E$1358,5,0)</f>
        <v>633</v>
      </c>
      <c r="D302" s="37">
        <f>VLOOKUP(A302,'[1]Прейскурант( новый)'!$A$9:$C$1217,3,0)</f>
        <v>3.54</v>
      </c>
      <c r="E302" s="37">
        <f t="shared" si="92"/>
        <v>231.60626999999999</v>
      </c>
      <c r="F302" s="44">
        <f>VLOOKUP(A302,'[2]себ-ть 2019 год'!$A$2:$Q$1337,6,0)</f>
        <v>27.672599999999999</v>
      </c>
      <c r="G302" s="44">
        <f t="shared" si="68"/>
        <v>259.27886999999998</v>
      </c>
      <c r="H302" s="44">
        <f t="shared" si="85"/>
        <v>88.154815799999994</v>
      </c>
      <c r="I302" s="45">
        <f t="shared" si="69"/>
        <v>347.43368579999998</v>
      </c>
      <c r="J302" s="44">
        <f t="shared" si="86"/>
        <v>52.115052869999992</v>
      </c>
      <c r="K302" s="46">
        <f t="shared" si="70"/>
        <v>399.54873866999998</v>
      </c>
      <c r="L302" s="47">
        <f t="shared" si="87"/>
        <v>479.45848640399998</v>
      </c>
      <c r="M302" s="77">
        <f t="shared" si="105"/>
        <v>674.14499999999998</v>
      </c>
      <c r="N302" s="48">
        <v>633</v>
      </c>
      <c r="O302" s="49">
        <f t="shared" si="89"/>
        <v>6.4999999999999973</v>
      </c>
      <c r="P302" s="93">
        <f t="shared" si="90"/>
        <v>0</v>
      </c>
    </row>
    <row r="303" spans="1:16" ht="47.25" x14ac:dyDescent="0.2">
      <c r="A303" s="12">
        <v>50001321</v>
      </c>
      <c r="B303" s="2" t="s">
        <v>252</v>
      </c>
      <c r="C303" s="36">
        <f>VLOOKUP(A303,'[3]Прейскурант 2019'!$A$12:$E$1358,5,0)</f>
        <v>182</v>
      </c>
      <c r="D303" s="37">
        <f>VLOOKUP(A303,'[1]Прейскурант( новый)'!$A$9:$C$1217,3,0)</f>
        <v>0.5</v>
      </c>
      <c r="E303" s="37">
        <f t="shared" si="92"/>
        <v>32.71275</v>
      </c>
      <c r="F303" s="44">
        <f>VLOOKUP(A303,'[2]себ-ть 2019 год'!$A$2:$Q$1337,6,0)</f>
        <v>59.394599999999997</v>
      </c>
      <c r="G303" s="44">
        <f t="shared" si="68"/>
        <v>92.107349999999997</v>
      </c>
      <c r="H303" s="44">
        <f t="shared" si="85"/>
        <v>31.316499</v>
      </c>
      <c r="I303" s="45">
        <f t="shared" si="69"/>
        <v>123.42384899999999</v>
      </c>
      <c r="J303" s="44">
        <f t="shared" si="86"/>
        <v>18.513577349999998</v>
      </c>
      <c r="K303" s="46">
        <f t="shared" si="70"/>
        <v>141.93742634999998</v>
      </c>
      <c r="L303" s="47">
        <f t="shared" si="87"/>
        <v>170.32491161999997</v>
      </c>
      <c r="M303" s="77">
        <f t="shared" si="105"/>
        <v>193.83</v>
      </c>
      <c r="N303" s="48">
        <v>182</v>
      </c>
      <c r="O303" s="49">
        <f t="shared" si="89"/>
        <v>6.5000000000000071</v>
      </c>
      <c r="P303" s="93">
        <f t="shared" si="90"/>
        <v>0</v>
      </c>
    </row>
    <row r="304" spans="1:16" ht="15.75" x14ac:dyDescent="0.2">
      <c r="A304" s="223" t="s">
        <v>253</v>
      </c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5"/>
    </row>
    <row r="305" spans="1:16" ht="31.5" x14ac:dyDescent="0.2">
      <c r="A305" s="12">
        <v>50001102</v>
      </c>
      <c r="B305" s="2" t="s">
        <v>254</v>
      </c>
      <c r="C305" s="36">
        <f>VLOOKUP(A305,'[3]Прейскурант 2019'!$A$12:$E$1358,5,0)</f>
        <v>193</v>
      </c>
      <c r="D305" s="37">
        <f>VLOOKUP(A305,'[1]Прейскурант( новый)'!$A$9:$C$1217,3,0)</f>
        <v>0.38</v>
      </c>
      <c r="E305" s="37">
        <f t="shared" si="92"/>
        <v>24.861689999999999</v>
      </c>
      <c r="F305" s="44">
        <f>VLOOKUP(A305,'[2]себ-ть 2019 год'!$A$2:$Q$1337,6,0)</f>
        <v>79.56</v>
      </c>
      <c r="G305" s="44">
        <f t="shared" si="68"/>
        <v>104.42169</v>
      </c>
      <c r="H305" s="44">
        <f t="shared" si="85"/>
        <v>35.503374600000001</v>
      </c>
      <c r="I305" s="45">
        <f t="shared" si="69"/>
        <v>139.92506459999998</v>
      </c>
      <c r="J305" s="44">
        <f t="shared" si="86"/>
        <v>20.988759689999998</v>
      </c>
      <c r="K305" s="46">
        <f t="shared" si="70"/>
        <v>160.91382428999998</v>
      </c>
      <c r="L305" s="47">
        <f t="shared" si="87"/>
        <v>193.09658914799996</v>
      </c>
      <c r="M305" s="77">
        <f t="shared" ref="M305:M309" si="106">C305*6.5%+C305</f>
        <v>205.54499999999999</v>
      </c>
      <c r="N305" s="48">
        <v>193</v>
      </c>
      <c r="O305" s="49">
        <f t="shared" si="89"/>
        <v>6.4999999999999929</v>
      </c>
      <c r="P305" s="93">
        <f t="shared" si="90"/>
        <v>0</v>
      </c>
    </row>
    <row r="306" spans="1:16" ht="47.25" x14ac:dyDescent="0.2">
      <c r="A306" s="12">
        <v>50001322</v>
      </c>
      <c r="B306" s="2" t="s">
        <v>255</v>
      </c>
      <c r="C306" s="36">
        <f>VLOOKUP(A306,'[3]Прейскурант 2019'!$A$12:$E$1358,5,0)</f>
        <v>193</v>
      </c>
      <c r="D306" s="37">
        <f>VLOOKUP(A306,'[1]Прейскурант( новый)'!$A$9:$C$1217,3,0)</f>
        <v>0.38</v>
      </c>
      <c r="E306" s="37">
        <f t="shared" si="92"/>
        <v>24.861689999999999</v>
      </c>
      <c r="F306" s="44">
        <f>VLOOKUP(A306,'[2]себ-ть 2019 год'!$A$2:$Q$1337,6,0)</f>
        <v>54.57</v>
      </c>
      <c r="G306" s="44">
        <f t="shared" ref="G306:G370" si="107">E306+F306</f>
        <v>79.431690000000003</v>
      </c>
      <c r="H306" s="44">
        <f t="shared" si="85"/>
        <v>27.006774600000004</v>
      </c>
      <c r="I306" s="45">
        <f t="shared" ref="I306:I370" si="108">G306+H306</f>
        <v>106.4384646</v>
      </c>
      <c r="J306" s="44">
        <f t="shared" si="86"/>
        <v>15.96576969</v>
      </c>
      <c r="K306" s="46">
        <f t="shared" ref="K306:K370" si="109">I306+J306</f>
        <v>122.40423429000001</v>
      </c>
      <c r="L306" s="47">
        <f t="shared" si="87"/>
        <v>146.88508114800001</v>
      </c>
      <c r="M306" s="77">
        <f t="shared" si="106"/>
        <v>205.54499999999999</v>
      </c>
      <c r="N306" s="48">
        <v>193</v>
      </c>
      <c r="O306" s="49">
        <f t="shared" si="89"/>
        <v>6.4999999999999929</v>
      </c>
      <c r="P306" s="93">
        <f t="shared" si="90"/>
        <v>0</v>
      </c>
    </row>
    <row r="307" spans="1:16" ht="31.5" x14ac:dyDescent="0.2">
      <c r="A307" s="12">
        <v>50000059</v>
      </c>
      <c r="B307" s="80" t="s">
        <v>1220</v>
      </c>
      <c r="C307" s="36">
        <v>210</v>
      </c>
      <c r="D307" s="37">
        <v>0.46</v>
      </c>
      <c r="E307" s="37">
        <f t="shared" si="92"/>
        <v>30.095730000000003</v>
      </c>
      <c r="F307" s="44">
        <v>58.43</v>
      </c>
      <c r="G307" s="44">
        <f t="shared" si="107"/>
        <v>88.52573000000001</v>
      </c>
      <c r="H307" s="44">
        <f t="shared" si="85"/>
        <v>30.098748200000006</v>
      </c>
      <c r="I307" s="45">
        <f t="shared" si="108"/>
        <v>118.62447820000001</v>
      </c>
      <c r="J307" s="44">
        <f t="shared" si="86"/>
        <v>17.79367173</v>
      </c>
      <c r="K307" s="46">
        <f t="shared" si="109"/>
        <v>136.41814993000003</v>
      </c>
      <c r="L307" s="47">
        <f t="shared" si="87"/>
        <v>163.70177991600002</v>
      </c>
      <c r="M307" s="77">
        <f t="shared" si="106"/>
        <v>223.65</v>
      </c>
      <c r="N307" s="48">
        <v>210</v>
      </c>
      <c r="O307" s="49">
        <f t="shared" si="89"/>
        <v>6.5000000000000027</v>
      </c>
      <c r="P307" s="93">
        <f t="shared" si="90"/>
        <v>0</v>
      </c>
    </row>
    <row r="308" spans="1:16" ht="31.5" x14ac:dyDescent="0.2">
      <c r="A308" s="12">
        <v>50000060</v>
      </c>
      <c r="B308" s="80" t="s">
        <v>1221</v>
      </c>
      <c r="C308" s="36">
        <v>178</v>
      </c>
      <c r="D308" s="37">
        <v>1.1299999999999999</v>
      </c>
      <c r="E308" s="37">
        <f t="shared" si="92"/>
        <v>73.930814999999996</v>
      </c>
      <c r="F308" s="44">
        <v>18.91</v>
      </c>
      <c r="G308" s="44">
        <f t="shared" si="107"/>
        <v>92.840814999999992</v>
      </c>
      <c r="H308" s="44">
        <f t="shared" si="85"/>
        <v>31.565877099999998</v>
      </c>
      <c r="I308" s="45">
        <f t="shared" si="108"/>
        <v>124.40669209999999</v>
      </c>
      <c r="J308" s="44">
        <f t="shared" si="86"/>
        <v>18.661003814999997</v>
      </c>
      <c r="K308" s="46">
        <f t="shared" si="109"/>
        <v>143.06769591499997</v>
      </c>
      <c r="L308" s="47">
        <f t="shared" si="87"/>
        <v>171.68123509799997</v>
      </c>
      <c r="M308" s="77">
        <f t="shared" si="106"/>
        <v>189.57</v>
      </c>
      <c r="N308" s="48">
        <v>178</v>
      </c>
      <c r="O308" s="49">
        <f t="shared" si="89"/>
        <v>6.4999999999999964</v>
      </c>
      <c r="P308" s="93">
        <f t="shared" si="90"/>
        <v>0</v>
      </c>
    </row>
    <row r="309" spans="1:16" ht="47.25" x14ac:dyDescent="0.2">
      <c r="A309" s="12">
        <v>50000061</v>
      </c>
      <c r="B309" s="80" t="s">
        <v>1222</v>
      </c>
      <c r="C309" s="36">
        <v>226</v>
      </c>
      <c r="D309" s="37">
        <v>0.46</v>
      </c>
      <c r="E309" s="37">
        <f t="shared" si="92"/>
        <v>30.095730000000003</v>
      </c>
      <c r="F309" s="44">
        <v>68.040000000000006</v>
      </c>
      <c r="G309" s="44">
        <f t="shared" si="107"/>
        <v>98.135730000000009</v>
      </c>
      <c r="H309" s="44">
        <f t="shared" si="85"/>
        <v>33.366148200000005</v>
      </c>
      <c r="I309" s="45">
        <f t="shared" si="108"/>
        <v>131.50187820000002</v>
      </c>
      <c r="J309" s="44">
        <f t="shared" si="86"/>
        <v>19.725281730000003</v>
      </c>
      <c r="K309" s="46">
        <f t="shared" si="109"/>
        <v>151.22715993000003</v>
      </c>
      <c r="L309" s="47">
        <f t="shared" si="87"/>
        <v>181.47259191600003</v>
      </c>
      <c r="M309" s="77">
        <f t="shared" si="106"/>
        <v>240.69</v>
      </c>
      <c r="N309" s="48">
        <v>226</v>
      </c>
      <c r="O309" s="49">
        <f t="shared" si="89"/>
        <v>6.4999999999999991</v>
      </c>
      <c r="P309" s="93">
        <f t="shared" si="90"/>
        <v>0</v>
      </c>
    </row>
    <row r="310" spans="1:16" ht="15.75" x14ac:dyDescent="0.2">
      <c r="A310" s="223" t="s">
        <v>256</v>
      </c>
      <c r="B310" s="224"/>
      <c r="C310" s="224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5"/>
    </row>
    <row r="311" spans="1:16" ht="47.25" x14ac:dyDescent="0.2">
      <c r="A311" s="12">
        <v>50001323</v>
      </c>
      <c r="B311" s="2" t="s">
        <v>257</v>
      </c>
      <c r="C311" s="36">
        <f>VLOOKUP(A311,'[3]Прейскурант 2019'!$A$12:$E$1358,5,0)</f>
        <v>768</v>
      </c>
      <c r="D311" s="37">
        <f>VLOOKUP(A311,'[1]Прейскурант( новый)'!$A$9:$C$1217,3,0)</f>
        <v>2.2599999999999998</v>
      </c>
      <c r="E311" s="37">
        <f t="shared" si="92"/>
        <v>147.86162999999999</v>
      </c>
      <c r="F311" s="44">
        <f>VLOOKUP(A311,'[2]себ-ть 2019 год'!$A$2:$Q$1337,6,0)</f>
        <v>172.4718</v>
      </c>
      <c r="G311" s="44">
        <f t="shared" si="107"/>
        <v>320.33343000000002</v>
      </c>
      <c r="H311" s="44">
        <f t="shared" si="85"/>
        <v>108.91336620000001</v>
      </c>
      <c r="I311" s="45">
        <f t="shared" si="108"/>
        <v>429.24679620000006</v>
      </c>
      <c r="J311" s="44">
        <f t="shared" si="86"/>
        <v>64.387019430000009</v>
      </c>
      <c r="K311" s="46">
        <f t="shared" si="109"/>
        <v>493.63381563000007</v>
      </c>
      <c r="L311" s="47">
        <f t="shared" si="87"/>
        <v>592.36057875600011</v>
      </c>
      <c r="M311" s="77">
        <f t="shared" ref="M311:M316" si="110">C311*6.5%+C311</f>
        <v>817.92</v>
      </c>
      <c r="N311" s="48">
        <v>768</v>
      </c>
      <c r="O311" s="49">
        <f t="shared" si="89"/>
        <v>6.4999999999999947</v>
      </c>
      <c r="P311" s="93">
        <f t="shared" si="90"/>
        <v>0</v>
      </c>
    </row>
    <row r="312" spans="1:16" ht="47.25" x14ac:dyDescent="0.2">
      <c r="A312" s="12">
        <v>50001324</v>
      </c>
      <c r="B312" s="2" t="s">
        <v>258</v>
      </c>
      <c r="C312" s="36">
        <f>VLOOKUP(A312,'[3]Прейскурант 2019'!$A$12:$E$1358,5,0)</f>
        <v>1215</v>
      </c>
      <c r="D312" s="37">
        <f>VLOOKUP(A312,'[1]Прейскурант( новый)'!$A$9:$C$1217,3,0)</f>
        <v>3.77</v>
      </c>
      <c r="E312" s="37">
        <f t="shared" si="92"/>
        <v>246.654135</v>
      </c>
      <c r="F312" s="44">
        <f>VLOOKUP(A312,'[2]себ-ть 2019 год'!$A$2:$Q$1337,6,0)</f>
        <v>389.51760000000002</v>
      </c>
      <c r="G312" s="44">
        <f t="shared" si="107"/>
        <v>636.17173500000001</v>
      </c>
      <c r="H312" s="44">
        <f t="shared" si="85"/>
        <v>216.29838990000002</v>
      </c>
      <c r="I312" s="45">
        <f t="shared" si="108"/>
        <v>852.47012489999997</v>
      </c>
      <c r="J312" s="44">
        <f t="shared" si="86"/>
        <v>127.87051873499999</v>
      </c>
      <c r="K312" s="46">
        <f t="shared" si="109"/>
        <v>980.34064363499999</v>
      </c>
      <c r="L312" s="47">
        <f t="shared" si="87"/>
        <v>1176.408772362</v>
      </c>
      <c r="M312" s="77">
        <f t="shared" si="110"/>
        <v>1293.9749999999999</v>
      </c>
      <c r="N312" s="48">
        <v>1215</v>
      </c>
      <c r="O312" s="49">
        <f t="shared" si="89"/>
        <v>6.499999999999992</v>
      </c>
      <c r="P312" s="93">
        <f t="shared" si="90"/>
        <v>0</v>
      </c>
    </row>
    <row r="313" spans="1:16" ht="31.5" x14ac:dyDescent="0.2">
      <c r="A313" s="12">
        <v>50000062</v>
      </c>
      <c r="B313" s="80" t="s">
        <v>1223</v>
      </c>
      <c r="C313" s="36">
        <v>1215</v>
      </c>
      <c r="D313" s="37">
        <v>8.5</v>
      </c>
      <c r="E313" s="37">
        <f t="shared" si="92"/>
        <v>556.11675000000002</v>
      </c>
      <c r="F313" s="44">
        <v>91.46</v>
      </c>
      <c r="G313" s="44">
        <f t="shared" si="107"/>
        <v>647.57675000000006</v>
      </c>
      <c r="H313" s="44">
        <f t="shared" si="85"/>
        <v>220.17609500000003</v>
      </c>
      <c r="I313" s="45">
        <f t="shared" si="108"/>
        <v>867.75284500000009</v>
      </c>
      <c r="J313" s="44">
        <f t="shared" si="86"/>
        <v>130.16292675</v>
      </c>
      <c r="K313" s="46">
        <f t="shared" si="109"/>
        <v>997.91577175000009</v>
      </c>
      <c r="L313" s="47">
        <f t="shared" si="87"/>
        <v>1197.4989261000001</v>
      </c>
      <c r="M313" s="77">
        <f t="shared" si="110"/>
        <v>1293.9749999999999</v>
      </c>
      <c r="N313" s="48">
        <v>1215</v>
      </c>
      <c r="O313" s="49">
        <f t="shared" si="89"/>
        <v>6.499999999999992</v>
      </c>
      <c r="P313" s="93">
        <f t="shared" si="90"/>
        <v>0</v>
      </c>
    </row>
    <row r="314" spans="1:16" ht="31.5" x14ac:dyDescent="0.2">
      <c r="A314" s="12">
        <v>50000953</v>
      </c>
      <c r="B314" s="2" t="s">
        <v>259</v>
      </c>
      <c r="C314" s="36">
        <f>VLOOKUP(A314,'[3]Прейскурант 2019'!$A$12:$E$1358,5,0)</f>
        <v>1153</v>
      </c>
      <c r="D314" s="37">
        <f>VLOOKUP(A314,'[1]Прейскурант( новый)'!$A$9:$C$1217,3,0)</f>
        <v>7.02</v>
      </c>
      <c r="E314" s="37">
        <f t="shared" si="92"/>
        <v>459.28701000000001</v>
      </c>
      <c r="F314" s="44">
        <f>VLOOKUP(A314,'[2]себ-ть 2019 год'!$A$2:$Q$1337,6,0)</f>
        <v>91.463400000000007</v>
      </c>
      <c r="G314" s="44">
        <f t="shared" si="107"/>
        <v>550.75040999999999</v>
      </c>
      <c r="H314" s="44">
        <f t="shared" si="85"/>
        <v>187.25513940000002</v>
      </c>
      <c r="I314" s="45">
        <f t="shared" si="108"/>
        <v>738.00554940000006</v>
      </c>
      <c r="J314" s="44">
        <f t="shared" si="86"/>
        <v>110.70083241</v>
      </c>
      <c r="K314" s="46">
        <f t="shared" si="109"/>
        <v>848.70638181000004</v>
      </c>
      <c r="L314" s="47">
        <f t="shared" si="87"/>
        <v>1018.447658172</v>
      </c>
      <c r="M314" s="77">
        <f t="shared" si="110"/>
        <v>1227.9449999999999</v>
      </c>
      <c r="N314" s="48">
        <v>1200</v>
      </c>
      <c r="O314" s="49">
        <f t="shared" si="89"/>
        <v>6.4999999999999947</v>
      </c>
      <c r="P314" s="93">
        <f t="shared" si="90"/>
        <v>4.0763226366001826E-2</v>
      </c>
    </row>
    <row r="315" spans="1:16" ht="31.5" x14ac:dyDescent="0.2">
      <c r="A315" s="12">
        <v>51000177</v>
      </c>
      <c r="B315" s="2" t="s">
        <v>260</v>
      </c>
      <c r="C315" s="36">
        <f>VLOOKUP(A315,'[3]Прейскурант 2019'!$A$12:$E$1358,5,0)</f>
        <v>250</v>
      </c>
      <c r="D315" s="37">
        <f>VLOOKUP(A315,'[1]Прейскурант( новый)'!$A$9:$C$1217,3,0)</f>
        <v>0.3</v>
      </c>
      <c r="E315" s="37">
        <f t="shared" si="92"/>
        <v>19.627649999999999</v>
      </c>
      <c r="F315" s="44">
        <f>VLOOKUP(A315,'[2]себ-ть 2019 год'!$A$2:$Q$1337,6,0)</f>
        <v>5.3040000000000003</v>
      </c>
      <c r="G315" s="44">
        <f t="shared" si="107"/>
        <v>24.931649999999998</v>
      </c>
      <c r="H315" s="44">
        <f t="shared" si="85"/>
        <v>8.4767609999999998</v>
      </c>
      <c r="I315" s="45">
        <f t="shared" si="108"/>
        <v>33.408411000000001</v>
      </c>
      <c r="J315" s="44">
        <f t="shared" si="86"/>
        <v>5.0112616499999998</v>
      </c>
      <c r="K315" s="46">
        <f t="shared" si="109"/>
        <v>38.419672650000003</v>
      </c>
      <c r="L315" s="47">
        <f t="shared" si="87"/>
        <v>46.103607180000004</v>
      </c>
      <c r="M315" s="77">
        <f t="shared" si="110"/>
        <v>266.25</v>
      </c>
      <c r="N315" s="48">
        <v>266</v>
      </c>
      <c r="O315" s="49">
        <f t="shared" si="89"/>
        <v>6.5</v>
      </c>
      <c r="P315" s="93">
        <f t="shared" si="90"/>
        <v>6.4000000000000057E-2</v>
      </c>
    </row>
    <row r="316" spans="1:16" ht="63" x14ac:dyDescent="0.2">
      <c r="A316" s="12">
        <v>50001328</v>
      </c>
      <c r="B316" s="2" t="s">
        <v>261</v>
      </c>
      <c r="C316" s="36">
        <f>VLOOKUP(A316,'[3]Прейскурант 2019'!$A$12:$E$1358,5,0)</f>
        <v>150</v>
      </c>
      <c r="D316" s="37">
        <f>VLOOKUP(A316,'[1]Прейскурант( новый)'!$A$9:$C$1217,3,0)</f>
        <v>1.3</v>
      </c>
      <c r="E316" s="37">
        <f t="shared" si="92"/>
        <v>85.053150000000002</v>
      </c>
      <c r="F316" s="44">
        <f>VLOOKUP(A316,'[2]себ-ть 2019 год'!$A$2:$Q$1337,6,0)</f>
        <v>0</v>
      </c>
      <c r="G316" s="44">
        <f t="shared" si="107"/>
        <v>85.053150000000002</v>
      </c>
      <c r="H316" s="44">
        <f t="shared" si="85"/>
        <v>28.918071000000001</v>
      </c>
      <c r="I316" s="45">
        <f t="shared" si="108"/>
        <v>113.971221</v>
      </c>
      <c r="J316" s="44">
        <f t="shared" si="86"/>
        <v>17.095683149999999</v>
      </c>
      <c r="K316" s="46">
        <f t="shared" si="109"/>
        <v>131.06690415</v>
      </c>
      <c r="L316" s="47">
        <f t="shared" si="87"/>
        <v>157.28028498</v>
      </c>
      <c r="M316" s="77">
        <f t="shared" si="110"/>
        <v>159.75</v>
      </c>
      <c r="N316" s="48">
        <v>160</v>
      </c>
      <c r="O316" s="49">
        <f t="shared" si="89"/>
        <v>6.5</v>
      </c>
      <c r="P316" s="93">
        <f t="shared" si="90"/>
        <v>6.6666666666666652E-2</v>
      </c>
    </row>
    <row r="317" spans="1:16" ht="15.75" x14ac:dyDescent="0.2">
      <c r="A317" s="223" t="s">
        <v>262</v>
      </c>
      <c r="B317" s="224"/>
      <c r="C317" s="224"/>
      <c r="D317" s="224"/>
      <c r="E317" s="224"/>
      <c r="F317" s="224"/>
      <c r="G317" s="224"/>
      <c r="H317" s="224"/>
      <c r="I317" s="224"/>
      <c r="J317" s="224"/>
      <c r="K317" s="224"/>
      <c r="L317" s="224"/>
      <c r="M317" s="224"/>
      <c r="N317" s="224"/>
      <c r="O317" s="225"/>
    </row>
    <row r="318" spans="1:16" ht="47.25" x14ac:dyDescent="0.2">
      <c r="A318" s="12">
        <v>50000063</v>
      </c>
      <c r="B318" s="80" t="s">
        <v>1283</v>
      </c>
      <c r="C318" s="36">
        <v>158</v>
      </c>
      <c r="D318" s="37">
        <v>1.21</v>
      </c>
      <c r="E318" s="37">
        <f t="shared" si="92"/>
        <v>79.164855000000003</v>
      </c>
      <c r="F318" s="44">
        <v>0</v>
      </c>
      <c r="G318" s="44">
        <f t="shared" si="107"/>
        <v>79.164855000000003</v>
      </c>
      <c r="H318" s="44">
        <f t="shared" si="85"/>
        <v>26.916050700000003</v>
      </c>
      <c r="I318" s="45">
        <f t="shared" si="108"/>
        <v>106.0809057</v>
      </c>
      <c r="J318" s="44">
        <f t="shared" si="86"/>
        <v>15.912135854999999</v>
      </c>
      <c r="K318" s="46">
        <f t="shared" si="109"/>
        <v>121.993041555</v>
      </c>
      <c r="L318" s="47">
        <f t="shared" si="87"/>
        <v>146.39164986600002</v>
      </c>
      <c r="M318" s="77">
        <f t="shared" ref="M318" si="111">C318*6.5%+C318</f>
        <v>168.27</v>
      </c>
      <c r="N318" s="48">
        <v>170</v>
      </c>
      <c r="O318" s="49">
        <f t="shared" si="89"/>
        <v>6.5000000000000071</v>
      </c>
      <c r="P318" s="93">
        <f t="shared" si="90"/>
        <v>7.5949367088607556E-2</v>
      </c>
    </row>
    <row r="319" spans="1:16" ht="15.75" x14ac:dyDescent="0.2">
      <c r="A319" s="223" t="s">
        <v>126</v>
      </c>
      <c r="B319" s="224"/>
      <c r="C319" s="224"/>
      <c r="D319" s="224"/>
      <c r="E319" s="224"/>
      <c r="F319" s="224"/>
      <c r="G319" s="224"/>
      <c r="H319" s="224"/>
      <c r="I319" s="224"/>
      <c r="J319" s="224"/>
      <c r="K319" s="224"/>
      <c r="L319" s="224"/>
      <c r="M319" s="224"/>
      <c r="N319" s="224"/>
      <c r="O319" s="225"/>
    </row>
    <row r="320" spans="1:16" ht="63" x14ac:dyDescent="0.2">
      <c r="A320" s="20">
        <v>50000031</v>
      </c>
      <c r="B320" s="80" t="s">
        <v>1224</v>
      </c>
      <c r="C320" s="36">
        <f>VLOOKUP(A320,'[3]Прейскурант 2019'!$A$12:$E$1358,5,0)</f>
        <v>10000</v>
      </c>
      <c r="D320" s="37">
        <f>VLOOKUP(A320,'[1]Прейскурант( новый)'!$A$9:$C$1217,3,0)</f>
        <v>75</v>
      </c>
      <c r="E320" s="37">
        <f t="shared" si="92"/>
        <v>4906.9125000000004</v>
      </c>
      <c r="F320" s="44">
        <v>0</v>
      </c>
      <c r="G320" s="44">
        <f t="shared" si="107"/>
        <v>4906.9125000000004</v>
      </c>
      <c r="H320" s="44">
        <f t="shared" si="85"/>
        <v>1668.3502500000002</v>
      </c>
      <c r="I320" s="45">
        <f t="shared" si="108"/>
        <v>6575.2627500000008</v>
      </c>
      <c r="J320" s="44">
        <f t="shared" si="86"/>
        <v>986.28941250000003</v>
      </c>
      <c r="K320" s="46">
        <f t="shared" si="109"/>
        <v>7561.552162500001</v>
      </c>
      <c r="L320" s="47">
        <f t="shared" si="87"/>
        <v>9073.8625950000023</v>
      </c>
      <c r="M320" s="77">
        <f t="shared" ref="M320" si="112">C320*6.5%+C320</f>
        <v>10650</v>
      </c>
      <c r="N320" s="48">
        <v>10000</v>
      </c>
      <c r="O320" s="49">
        <f t="shared" si="89"/>
        <v>6.5</v>
      </c>
      <c r="P320" s="93">
        <f t="shared" si="90"/>
        <v>0</v>
      </c>
    </row>
    <row r="321" spans="1:16" ht="15.75" x14ac:dyDescent="0.2">
      <c r="A321" s="223" t="s">
        <v>263</v>
      </c>
      <c r="B321" s="224"/>
      <c r="C321" s="224"/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5"/>
    </row>
    <row r="322" spans="1:16" ht="47.25" x14ac:dyDescent="0.2">
      <c r="A322" s="12">
        <v>50001330</v>
      </c>
      <c r="B322" s="13" t="s">
        <v>264</v>
      </c>
      <c r="C322" s="36">
        <f>VLOOKUP(A322,'[3]Прейскурант 2019'!$A$12:$E$1358,5,0)</f>
        <v>3100</v>
      </c>
      <c r="D322" s="37">
        <f>VLOOKUP(A322,'[1]Прейскурант( новый)'!$A$9:$C$1217,3,0)</f>
        <v>1</v>
      </c>
      <c r="E322" s="37">
        <f t="shared" si="92"/>
        <v>65.4255</v>
      </c>
      <c r="F322" s="44">
        <f>VLOOKUP(A322,'[2]себ-ть 2019 год'!$A$2:$Q$1337,6,0)</f>
        <v>1862.5404000000001</v>
      </c>
      <c r="G322" s="44">
        <f t="shared" si="107"/>
        <v>1927.9659000000001</v>
      </c>
      <c r="H322" s="44">
        <f t="shared" si="85"/>
        <v>655.50840600000015</v>
      </c>
      <c r="I322" s="45">
        <f t="shared" si="108"/>
        <v>2583.4743060000001</v>
      </c>
      <c r="J322" s="44">
        <f t="shared" si="86"/>
        <v>387.52114590000002</v>
      </c>
      <c r="K322" s="46">
        <f t="shared" si="109"/>
        <v>2970.9954519000003</v>
      </c>
      <c r="L322" s="47">
        <f t="shared" si="87"/>
        <v>3565.1945422800004</v>
      </c>
      <c r="M322" s="77">
        <f t="shared" ref="M322" si="113">C322*6.5%+C322</f>
        <v>3301.5</v>
      </c>
      <c r="N322" s="48">
        <v>3100</v>
      </c>
      <c r="O322" s="49">
        <f t="shared" si="89"/>
        <v>6.5</v>
      </c>
      <c r="P322" s="93">
        <f t="shared" si="90"/>
        <v>0</v>
      </c>
    </row>
    <row r="323" spans="1:16" ht="15.75" x14ac:dyDescent="0.2">
      <c r="A323" s="223" t="s">
        <v>265</v>
      </c>
      <c r="B323" s="224"/>
      <c r="C323" s="224"/>
      <c r="D323" s="224"/>
      <c r="E323" s="224"/>
      <c r="F323" s="224"/>
      <c r="G323" s="224"/>
      <c r="H323" s="224"/>
      <c r="I323" s="224"/>
      <c r="J323" s="224"/>
      <c r="K323" s="224"/>
      <c r="L323" s="224"/>
      <c r="M323" s="224"/>
      <c r="N323" s="224"/>
      <c r="O323" s="225"/>
    </row>
    <row r="324" spans="1:16" ht="31.5" x14ac:dyDescent="0.2">
      <c r="A324" s="14">
        <v>50000028</v>
      </c>
      <c r="B324" s="4" t="s">
        <v>266</v>
      </c>
      <c r="C324" s="36">
        <f>VLOOKUP(A324,'[3]Прейскурант 2019'!$A$12:$E$1358,5,0)</f>
        <v>215</v>
      </c>
      <c r="D324" s="37">
        <f>VLOOKUP(A324,'[1]Прейскурант( новый)'!$A$9:$C$1217,3,0)</f>
        <v>0.71</v>
      </c>
      <c r="E324" s="37">
        <f t="shared" si="92"/>
        <v>46.452104999999996</v>
      </c>
      <c r="F324" s="44">
        <f>VLOOKUP(A324,'[2]себ-ть 2019 год'!$A$2:$Q$1337,6,0)</f>
        <v>26.061</v>
      </c>
      <c r="G324" s="44">
        <f t="shared" si="107"/>
        <v>72.513104999999996</v>
      </c>
      <c r="H324" s="44">
        <f t="shared" si="85"/>
        <v>24.6544557</v>
      </c>
      <c r="I324" s="45">
        <f t="shared" si="108"/>
        <v>97.167560699999996</v>
      </c>
      <c r="J324" s="44">
        <f t="shared" si="86"/>
        <v>14.575134104999998</v>
      </c>
      <c r="K324" s="46">
        <f t="shared" si="109"/>
        <v>111.742694805</v>
      </c>
      <c r="L324" s="47">
        <f t="shared" si="87"/>
        <v>134.09123376600002</v>
      </c>
      <c r="M324" s="77">
        <f t="shared" ref="M324:M326" si="114">C324*6.5%+C324</f>
        <v>228.97499999999999</v>
      </c>
      <c r="N324" s="48">
        <v>229</v>
      </c>
      <c r="O324" s="49">
        <f t="shared" si="89"/>
        <v>6.4999999999999973</v>
      </c>
      <c r="P324" s="93">
        <f t="shared" si="90"/>
        <v>6.5116279069767469E-2</v>
      </c>
    </row>
    <row r="325" spans="1:16" ht="31.5" x14ac:dyDescent="0.2">
      <c r="A325" s="14">
        <v>50000029</v>
      </c>
      <c r="B325" s="4" t="s">
        <v>267</v>
      </c>
      <c r="C325" s="36">
        <f>VLOOKUP(A325,'[3]Прейскурант 2019'!$A$12:$E$1358,5,0)</f>
        <v>330</v>
      </c>
      <c r="D325" s="37">
        <f>VLOOKUP(A325,'[1]Прейскурант( новый)'!$A$9:$C$1217,3,0)</f>
        <v>1.88</v>
      </c>
      <c r="E325" s="37">
        <f t="shared" si="92"/>
        <v>122.99994000000001</v>
      </c>
      <c r="F325" s="44">
        <f>VLOOKUP(A325,'[2]себ-ть 2019 год'!$A$2:$Q$1337,6,0)</f>
        <v>51.867000000000004</v>
      </c>
      <c r="G325" s="44">
        <f t="shared" si="107"/>
        <v>174.86694</v>
      </c>
      <c r="H325" s="44">
        <f t="shared" si="85"/>
        <v>59.454759600000003</v>
      </c>
      <c r="I325" s="45">
        <f t="shared" si="108"/>
        <v>234.32169959999999</v>
      </c>
      <c r="J325" s="44">
        <f t="shared" si="86"/>
        <v>35.148254939999994</v>
      </c>
      <c r="K325" s="46">
        <f t="shared" si="109"/>
        <v>269.46995454</v>
      </c>
      <c r="L325" s="47">
        <f t="shared" si="87"/>
        <v>323.36394544799998</v>
      </c>
      <c r="M325" s="77">
        <f t="shared" si="114"/>
        <v>351.45</v>
      </c>
      <c r="N325" s="48">
        <v>351</v>
      </c>
      <c r="O325" s="49">
        <f t="shared" si="89"/>
        <v>6.4999999999999964</v>
      </c>
      <c r="P325" s="93">
        <f t="shared" si="90"/>
        <v>6.3636363636363713E-2</v>
      </c>
    </row>
    <row r="326" spans="1:16" ht="31.5" x14ac:dyDescent="0.2">
      <c r="A326" s="14">
        <v>50000030</v>
      </c>
      <c r="B326" s="85" t="s">
        <v>1284</v>
      </c>
      <c r="C326" s="36">
        <f>VLOOKUP(A326,'[3]Прейскурант 2019'!$A$12:$E$1358,5,0)</f>
        <v>330</v>
      </c>
      <c r="D326" s="37">
        <f>VLOOKUP(A326,'[1]Прейскурант( новый)'!$A$9:$C$1217,3,0)</f>
        <v>1.88</v>
      </c>
      <c r="E326" s="37">
        <f t="shared" si="92"/>
        <v>122.99994000000001</v>
      </c>
      <c r="F326" s="44">
        <f>VLOOKUP(A326,'[2]себ-ть 2019 год'!$A$2:$Q$1337,6,0)</f>
        <v>39.800400000000003</v>
      </c>
      <c r="G326" s="44">
        <f t="shared" si="107"/>
        <v>162.80034000000001</v>
      </c>
      <c r="H326" s="44">
        <f t="shared" si="85"/>
        <v>55.352115600000005</v>
      </c>
      <c r="I326" s="45">
        <f t="shared" si="108"/>
        <v>218.1524556</v>
      </c>
      <c r="J326" s="44">
        <f t="shared" si="86"/>
        <v>32.722868339999998</v>
      </c>
      <c r="K326" s="46">
        <f t="shared" si="109"/>
        <v>250.87532393999999</v>
      </c>
      <c r="L326" s="47">
        <f t="shared" si="87"/>
        <v>301.05038872799997</v>
      </c>
      <c r="M326" s="77">
        <f t="shared" si="114"/>
        <v>351.45</v>
      </c>
      <c r="N326" s="48">
        <v>351</v>
      </c>
      <c r="O326" s="49">
        <f t="shared" si="89"/>
        <v>6.4999999999999964</v>
      </c>
      <c r="P326" s="93">
        <f t="shared" si="90"/>
        <v>6.3636363636363713E-2</v>
      </c>
    </row>
    <row r="327" spans="1:16" ht="15.75" x14ac:dyDescent="0.2">
      <c r="A327" s="223" t="s">
        <v>268</v>
      </c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5"/>
    </row>
    <row r="328" spans="1:16" ht="31.5" x14ac:dyDescent="0.25">
      <c r="A328" s="14">
        <v>50000040</v>
      </c>
      <c r="B328" s="15" t="s">
        <v>269</v>
      </c>
      <c r="C328" s="36">
        <f>VLOOKUP(A328,'[3]Прейскурант 2019'!$A$12:$E$1358,5,0)</f>
        <v>986</v>
      </c>
      <c r="D328" s="37">
        <v>3</v>
      </c>
      <c r="E328" s="37">
        <f t="shared" si="92"/>
        <v>196.2765</v>
      </c>
      <c r="F328" s="44">
        <v>346.07</v>
      </c>
      <c r="G328" s="44">
        <f t="shared" si="107"/>
        <v>542.34649999999999</v>
      </c>
      <c r="H328" s="44">
        <f t="shared" si="85"/>
        <v>184.39781000000002</v>
      </c>
      <c r="I328" s="45">
        <f t="shared" si="108"/>
        <v>726.74431000000004</v>
      </c>
      <c r="J328" s="44">
        <f t="shared" si="86"/>
        <v>109.0116465</v>
      </c>
      <c r="K328" s="46">
        <f t="shared" si="109"/>
        <v>835.75595650000002</v>
      </c>
      <c r="L328" s="47">
        <f t="shared" si="87"/>
        <v>1002.9071478000001</v>
      </c>
      <c r="M328" s="77">
        <f t="shared" ref="M328" si="115">C328*6.5%+C328</f>
        <v>1050.0899999999999</v>
      </c>
      <c r="N328" s="48">
        <v>1050</v>
      </c>
      <c r="O328" s="49">
        <f t="shared" si="89"/>
        <v>6.499999999999992</v>
      </c>
      <c r="P328" s="93">
        <f t="shared" si="90"/>
        <v>6.4908722109533468E-2</v>
      </c>
    </row>
    <row r="329" spans="1:16" ht="15" customHeight="1" x14ac:dyDescent="0.2">
      <c r="A329" s="226" t="s">
        <v>270</v>
      </c>
      <c r="B329" s="227"/>
      <c r="C329" s="227"/>
      <c r="D329" s="227"/>
      <c r="E329" s="227"/>
      <c r="F329" s="227"/>
      <c r="G329" s="227"/>
      <c r="H329" s="227"/>
      <c r="I329" s="227"/>
      <c r="J329" s="227"/>
      <c r="K329" s="227"/>
      <c r="L329" s="227"/>
      <c r="M329" s="227"/>
      <c r="N329" s="227"/>
      <c r="O329" s="228"/>
    </row>
    <row r="330" spans="1:16" ht="15" customHeight="1" x14ac:dyDescent="0.2">
      <c r="A330" s="235" t="s">
        <v>271</v>
      </c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7"/>
    </row>
    <row r="331" spans="1:16" ht="46.5" customHeight="1" x14ac:dyDescent="0.25">
      <c r="A331" s="19">
        <v>60000005</v>
      </c>
      <c r="B331" s="61" t="s">
        <v>1190</v>
      </c>
      <c r="C331" s="36">
        <f>VLOOKUP(A331,'[3]Прейскурант 2019'!$A$12:$E$1358,5,0)</f>
        <v>2495</v>
      </c>
      <c r="D331" s="37">
        <f>VLOOKUP(A331,'[1]Прейскурант( новый)'!$A$9:$C$1217,3,0)</f>
        <v>10.3</v>
      </c>
      <c r="E331" s="37">
        <f t="shared" ref="E331:E396" si="116">67.62*D331*1.302</f>
        <v>906.82477200000017</v>
      </c>
      <c r="F331" s="44">
        <f>VLOOKUP(A331,'[2]себ-ть 2019 год'!$A$2:$Q$1337,6,0)</f>
        <v>206.45820000000001</v>
      </c>
      <c r="G331" s="44">
        <f t="shared" si="107"/>
        <v>1113.2829720000002</v>
      </c>
      <c r="H331" s="44">
        <f t="shared" ref="H331:H395" si="117">G331*$H$1</f>
        <v>378.5162104800001</v>
      </c>
      <c r="I331" s="45">
        <f t="shared" si="108"/>
        <v>1491.7991824800004</v>
      </c>
      <c r="J331" s="44">
        <f t="shared" ref="J331:J395" si="118">I331*$J$1</f>
        <v>223.76987737200005</v>
      </c>
      <c r="K331" s="46">
        <f t="shared" si="109"/>
        <v>1715.5690598520005</v>
      </c>
      <c r="L331" s="47">
        <f t="shared" ref="L331:L395" si="119">K331*$L$1+K331</f>
        <v>2058.6828718224006</v>
      </c>
      <c r="M331" s="77">
        <f t="shared" ref="M331:M394" si="120">C331*6.5%+C331</f>
        <v>2657.1750000000002</v>
      </c>
      <c r="N331" s="48">
        <v>2657</v>
      </c>
      <c r="O331" s="49">
        <f t="shared" ref="O331:O395" si="121">(M331-C331)/C331*100</f>
        <v>6.5000000000000071</v>
      </c>
      <c r="P331" s="93">
        <f t="shared" ref="P331:P393" si="122">(N331/C331)-100%</f>
        <v>6.4929859719438987E-2</v>
      </c>
    </row>
    <row r="332" spans="1:16" ht="63" x14ac:dyDescent="0.25">
      <c r="A332" s="19">
        <v>60000122</v>
      </c>
      <c r="B332" s="89" t="s">
        <v>1189</v>
      </c>
      <c r="C332" s="36">
        <v>0</v>
      </c>
      <c r="D332" s="37">
        <v>10.3</v>
      </c>
      <c r="E332" s="37">
        <f t="shared" si="116"/>
        <v>906.82477200000017</v>
      </c>
      <c r="F332" s="44">
        <v>206.46</v>
      </c>
      <c r="G332" s="44">
        <f t="shared" ref="G332:G333" si="123">E332+F332</f>
        <v>1113.2847720000002</v>
      </c>
      <c r="H332" s="44">
        <f t="shared" ref="H332:H333" si="124">G332*$H$1</f>
        <v>378.51682248000009</v>
      </c>
      <c r="I332" s="45">
        <f t="shared" ref="I332:I333" si="125">G332+H332</f>
        <v>1491.8015944800004</v>
      </c>
      <c r="J332" s="44">
        <f t="shared" ref="J332:J333" si="126">I332*$J$1</f>
        <v>223.77023917200006</v>
      </c>
      <c r="K332" s="46">
        <f t="shared" ref="K332:K333" si="127">I332+J332</f>
        <v>1715.5718336520004</v>
      </c>
      <c r="L332" s="47">
        <f t="shared" ref="L332:L333" si="128">K332*$L$1+K332</f>
        <v>2058.6862003824003</v>
      </c>
      <c r="M332" s="77">
        <f t="shared" si="120"/>
        <v>0</v>
      </c>
      <c r="N332" s="48">
        <v>2657</v>
      </c>
      <c r="O332" s="49">
        <v>100</v>
      </c>
      <c r="P332" s="93">
        <v>1</v>
      </c>
    </row>
    <row r="333" spans="1:16" ht="28.9" customHeight="1" x14ac:dyDescent="0.25">
      <c r="A333" s="19">
        <v>60000123</v>
      </c>
      <c r="B333" s="89" t="s">
        <v>1237</v>
      </c>
      <c r="C333" s="36">
        <v>0</v>
      </c>
      <c r="D333" s="37">
        <v>10.3</v>
      </c>
      <c r="E333" s="37">
        <f t="shared" si="116"/>
        <v>906.82477200000017</v>
      </c>
      <c r="F333" s="44">
        <v>206.46</v>
      </c>
      <c r="G333" s="44">
        <f t="shared" si="123"/>
        <v>1113.2847720000002</v>
      </c>
      <c r="H333" s="44">
        <f t="shared" si="124"/>
        <v>378.51682248000009</v>
      </c>
      <c r="I333" s="45">
        <f t="shared" si="125"/>
        <v>1491.8015944800004</v>
      </c>
      <c r="J333" s="44">
        <f t="shared" si="126"/>
        <v>223.77023917200006</v>
      </c>
      <c r="K333" s="46">
        <f t="shared" si="127"/>
        <v>1715.5718336520004</v>
      </c>
      <c r="L333" s="47">
        <f t="shared" si="128"/>
        <v>2058.6862003824003</v>
      </c>
      <c r="M333" s="77">
        <f t="shared" si="120"/>
        <v>0</v>
      </c>
      <c r="N333" s="48">
        <v>2657</v>
      </c>
      <c r="O333" s="49">
        <v>100</v>
      </c>
      <c r="P333" s="93">
        <v>1</v>
      </c>
    </row>
    <row r="334" spans="1:16" ht="15.75" x14ac:dyDescent="0.2">
      <c r="A334" s="19">
        <v>60000111</v>
      </c>
      <c r="B334" s="8" t="s">
        <v>272</v>
      </c>
      <c r="C334" s="36">
        <f>VLOOKUP(A334,'[3]Прейскурант 2019'!$A$12:$E$1358,5,0)</f>
        <v>126</v>
      </c>
      <c r="D334" s="37">
        <f>VLOOKUP(A334,'[1]Прейскурант( новый)'!$A$9:$C$1217,3,0)</f>
        <v>0.67</v>
      </c>
      <c r="E334" s="37">
        <f t="shared" si="116"/>
        <v>58.987630800000012</v>
      </c>
      <c r="F334" s="44">
        <f>VLOOKUP(A334,'[2]себ-ть 2019 год'!$A$2:$Q$1337,6,0)</f>
        <v>0</v>
      </c>
      <c r="G334" s="44">
        <f t="shared" si="107"/>
        <v>58.987630800000012</v>
      </c>
      <c r="H334" s="44">
        <f t="shared" si="117"/>
        <v>20.055794472000006</v>
      </c>
      <c r="I334" s="45">
        <f t="shared" si="108"/>
        <v>79.043425272000022</v>
      </c>
      <c r="J334" s="44">
        <f t="shared" si="118"/>
        <v>11.856513790800003</v>
      </c>
      <c r="K334" s="46">
        <f t="shared" si="109"/>
        <v>90.89993906280003</v>
      </c>
      <c r="L334" s="47">
        <f t="shared" si="119"/>
        <v>109.07992687536003</v>
      </c>
      <c r="M334" s="77">
        <f t="shared" si="120"/>
        <v>134.19</v>
      </c>
      <c r="N334" s="48">
        <v>134</v>
      </c>
      <c r="O334" s="49">
        <f t="shared" si="121"/>
        <v>6.4999999999999991</v>
      </c>
      <c r="P334" s="93">
        <f t="shared" si="122"/>
        <v>6.3492063492063489E-2</v>
      </c>
    </row>
    <row r="335" spans="1:16" ht="31.5" x14ac:dyDescent="0.2">
      <c r="A335" s="19">
        <v>60000112</v>
      </c>
      <c r="B335" s="8" t="s">
        <v>273</v>
      </c>
      <c r="C335" s="36">
        <f>VLOOKUP(A335,'[3]Прейскурант 2019'!$A$12:$E$1358,5,0)</f>
        <v>362</v>
      </c>
      <c r="D335" s="37">
        <f>VLOOKUP(A335,'[1]Прейскурант( новый)'!$A$9:$C$1217,3,0)</f>
        <v>2</v>
      </c>
      <c r="E335" s="37">
        <f t="shared" si="116"/>
        <v>176.08248000000003</v>
      </c>
      <c r="F335" s="44">
        <f>VLOOKUP(A335,'[2]себ-ть 2019 год'!$A$2:$Q$1337,6,0)</f>
        <v>23.001000000000001</v>
      </c>
      <c r="G335" s="44">
        <f t="shared" si="107"/>
        <v>199.08348000000004</v>
      </c>
      <c r="H335" s="44">
        <f t="shared" si="117"/>
        <v>67.688383200000018</v>
      </c>
      <c r="I335" s="45">
        <f t="shared" si="108"/>
        <v>266.77186320000004</v>
      </c>
      <c r="J335" s="44">
        <f t="shared" si="118"/>
        <v>40.015779480000006</v>
      </c>
      <c r="K335" s="46">
        <f t="shared" si="109"/>
        <v>306.78764268000003</v>
      </c>
      <c r="L335" s="47">
        <f t="shared" si="119"/>
        <v>368.14517121600005</v>
      </c>
      <c r="M335" s="77">
        <f t="shared" si="120"/>
        <v>385.53</v>
      </c>
      <c r="N335" s="48">
        <v>386</v>
      </c>
      <c r="O335" s="49">
        <f t="shared" si="121"/>
        <v>6.499999999999992</v>
      </c>
      <c r="P335" s="93">
        <f t="shared" si="122"/>
        <v>6.6298342541436517E-2</v>
      </c>
    </row>
    <row r="336" spans="1:16" ht="15.75" x14ac:dyDescent="0.2">
      <c r="A336" s="19">
        <v>60000113</v>
      </c>
      <c r="B336" s="8" t="s">
        <v>274</v>
      </c>
      <c r="C336" s="36">
        <f>VLOOKUP(A336,'[3]Прейскурант 2019'!$A$12:$E$1358,5,0)</f>
        <v>199</v>
      </c>
      <c r="D336" s="37">
        <f>VLOOKUP(A336,'[1]Прейскурант( новый)'!$A$9:$C$1217,3,0)</f>
        <v>1</v>
      </c>
      <c r="E336" s="37">
        <f t="shared" si="116"/>
        <v>88.041240000000016</v>
      </c>
      <c r="F336" s="44">
        <f>VLOOKUP(A336,'[2]себ-ть 2019 год'!$A$2:$Q$1337,6,0)</f>
        <v>0.24479999999999999</v>
      </c>
      <c r="G336" s="44">
        <f t="shared" si="107"/>
        <v>88.286040000000014</v>
      </c>
      <c r="H336" s="44">
        <f t="shared" si="117"/>
        <v>30.017253600000007</v>
      </c>
      <c r="I336" s="45">
        <f t="shared" si="108"/>
        <v>118.30329360000002</v>
      </c>
      <c r="J336" s="44">
        <f t="shared" si="118"/>
        <v>17.745494040000001</v>
      </c>
      <c r="K336" s="46">
        <f t="shared" si="109"/>
        <v>136.04878764000003</v>
      </c>
      <c r="L336" s="47">
        <f t="shared" si="119"/>
        <v>163.25854516800004</v>
      </c>
      <c r="M336" s="77">
        <f t="shared" si="120"/>
        <v>211.935</v>
      </c>
      <c r="N336" s="48">
        <v>212</v>
      </c>
      <c r="O336" s="49">
        <f t="shared" si="121"/>
        <v>6.5000000000000018</v>
      </c>
      <c r="P336" s="93">
        <f t="shared" si="122"/>
        <v>6.5326633165829096E-2</v>
      </c>
    </row>
    <row r="337" spans="1:16" ht="31.5" x14ac:dyDescent="0.2">
      <c r="A337" s="19">
        <v>60000114</v>
      </c>
      <c r="B337" s="8" t="s">
        <v>275</v>
      </c>
      <c r="C337" s="36">
        <f>VLOOKUP(A337,'[3]Прейскурант 2019'!$A$12:$E$1358,5,0)</f>
        <v>80</v>
      </c>
      <c r="D337" s="37">
        <f>VLOOKUP(A337,'[1]Прейскурант( новый)'!$A$9:$C$1217,3,0)</f>
        <v>0.5</v>
      </c>
      <c r="E337" s="37">
        <f t="shared" si="116"/>
        <v>44.020620000000008</v>
      </c>
      <c r="F337" s="44">
        <f>VLOOKUP(A337,'[2]себ-ть 2019 год'!$A$2:$Q$1337,6,0)</f>
        <v>0</v>
      </c>
      <c r="G337" s="44">
        <f t="shared" si="107"/>
        <v>44.020620000000008</v>
      </c>
      <c r="H337" s="44">
        <f t="shared" si="117"/>
        <v>14.967010800000004</v>
      </c>
      <c r="I337" s="45">
        <f t="shared" si="108"/>
        <v>58.987630800000012</v>
      </c>
      <c r="J337" s="44">
        <f t="shared" si="118"/>
        <v>8.8481446200000011</v>
      </c>
      <c r="K337" s="46">
        <f t="shared" si="109"/>
        <v>67.835775420000019</v>
      </c>
      <c r="L337" s="47">
        <f t="shared" si="119"/>
        <v>81.402930504000025</v>
      </c>
      <c r="M337" s="77">
        <f t="shared" si="120"/>
        <v>85.2</v>
      </c>
      <c r="N337" s="48">
        <v>85</v>
      </c>
      <c r="O337" s="49">
        <f t="shared" si="121"/>
        <v>6.5000000000000027</v>
      </c>
      <c r="P337" s="93">
        <f t="shared" si="122"/>
        <v>6.25E-2</v>
      </c>
    </row>
    <row r="338" spans="1:16" ht="31.5" x14ac:dyDescent="0.2">
      <c r="A338" s="19">
        <v>60000115</v>
      </c>
      <c r="B338" s="8" t="s">
        <v>276</v>
      </c>
      <c r="C338" s="36">
        <f>VLOOKUP(A338,'[3]Прейскурант 2019'!$A$12:$E$1358,5,0)</f>
        <v>80</v>
      </c>
      <c r="D338" s="37">
        <f>VLOOKUP(A338,'[1]Прейскурант( новый)'!$A$9:$C$1217,3,0)</f>
        <v>1</v>
      </c>
      <c r="E338" s="37">
        <f t="shared" si="116"/>
        <v>88.041240000000016</v>
      </c>
      <c r="F338" s="44">
        <f>VLOOKUP(A338,'[2]себ-ть 2019 год'!$A$2:$Q$1337,6,0)</f>
        <v>0</v>
      </c>
      <c r="G338" s="44">
        <f t="shared" si="107"/>
        <v>88.041240000000016</v>
      </c>
      <c r="H338" s="44">
        <f t="shared" si="117"/>
        <v>29.934021600000008</v>
      </c>
      <c r="I338" s="45">
        <f t="shared" si="108"/>
        <v>117.97526160000002</v>
      </c>
      <c r="J338" s="44">
        <f t="shared" si="118"/>
        <v>17.696289240000002</v>
      </c>
      <c r="K338" s="46">
        <f t="shared" si="109"/>
        <v>135.67155084000004</v>
      </c>
      <c r="L338" s="47">
        <f t="shared" si="119"/>
        <v>162.80586100800005</v>
      </c>
      <c r="M338" s="77">
        <f t="shared" si="120"/>
        <v>85.2</v>
      </c>
      <c r="N338" s="48">
        <v>85</v>
      </c>
      <c r="O338" s="49">
        <f t="shared" si="121"/>
        <v>6.5000000000000027</v>
      </c>
      <c r="P338" s="93">
        <f t="shared" si="122"/>
        <v>6.25E-2</v>
      </c>
    </row>
    <row r="339" spans="1:16" ht="47.25" x14ac:dyDescent="0.2">
      <c r="A339" s="57">
        <v>60000222</v>
      </c>
      <c r="B339" s="8" t="s">
        <v>277</v>
      </c>
      <c r="C339" s="36">
        <f>VLOOKUP(A339,'[3]Прейскурант 2019'!$A$12:$E$1358,5,0)</f>
        <v>90</v>
      </c>
      <c r="D339" s="37">
        <f>VLOOKUP(A339,'[1]Прейскурант( новый)'!$A$9:$C$1217,3,0)</f>
        <v>1.2</v>
      </c>
      <c r="E339" s="37">
        <f t="shared" si="116"/>
        <v>105.64948800000001</v>
      </c>
      <c r="F339" s="44">
        <f>VLOOKUP(A339,'[2]себ-ть 2019 год'!$A$2:$Q$1337,6,0)</f>
        <v>0</v>
      </c>
      <c r="G339" s="44">
        <f t="shared" si="107"/>
        <v>105.64948800000001</v>
      </c>
      <c r="H339" s="44">
        <f t="shared" si="117"/>
        <v>35.920825920000006</v>
      </c>
      <c r="I339" s="45">
        <f t="shared" si="108"/>
        <v>141.57031392000002</v>
      </c>
      <c r="J339" s="44">
        <f t="shared" si="118"/>
        <v>21.235547088000001</v>
      </c>
      <c r="K339" s="46">
        <f t="shared" si="109"/>
        <v>162.80586100800002</v>
      </c>
      <c r="L339" s="47">
        <f t="shared" si="119"/>
        <v>195.36703320960004</v>
      </c>
      <c r="M339" s="77">
        <f t="shared" si="120"/>
        <v>95.85</v>
      </c>
      <c r="N339" s="48">
        <v>103</v>
      </c>
      <c r="O339" s="49">
        <f t="shared" si="121"/>
        <v>6.4999999999999929</v>
      </c>
      <c r="P339" s="93">
        <f t="shared" si="122"/>
        <v>0.14444444444444438</v>
      </c>
    </row>
    <row r="340" spans="1:16" ht="31.5" x14ac:dyDescent="0.2">
      <c r="A340" s="57">
        <v>60000223</v>
      </c>
      <c r="B340" s="8" t="s">
        <v>278</v>
      </c>
      <c r="C340" s="36">
        <f>VLOOKUP(A340,'[3]Прейскурант 2019'!$A$12:$E$1358,5,0)</f>
        <v>241</v>
      </c>
      <c r="D340" s="37">
        <f>VLOOKUP(A340,'[1]Прейскурант( новый)'!$A$9:$C$1217,3,0)</f>
        <v>2.42</v>
      </c>
      <c r="E340" s="37">
        <f t="shared" si="116"/>
        <v>213.0598008</v>
      </c>
      <c r="F340" s="44">
        <f>VLOOKUP(A340,'[2]себ-ть 2019 год'!$A$2:$Q$1337,6,0)</f>
        <v>0</v>
      </c>
      <c r="G340" s="44">
        <f t="shared" si="107"/>
        <v>213.0598008</v>
      </c>
      <c r="H340" s="44">
        <f t="shared" si="117"/>
        <v>72.440332272000006</v>
      </c>
      <c r="I340" s="45">
        <f t="shared" si="108"/>
        <v>285.50013307200004</v>
      </c>
      <c r="J340" s="44">
        <f t="shared" si="118"/>
        <v>42.825019960800006</v>
      </c>
      <c r="K340" s="46">
        <f t="shared" si="109"/>
        <v>328.32515303280002</v>
      </c>
      <c r="L340" s="47">
        <f t="shared" si="119"/>
        <v>393.99018363936</v>
      </c>
      <c r="M340" s="77">
        <f t="shared" si="120"/>
        <v>256.66500000000002</v>
      </c>
      <c r="N340" s="48">
        <v>257</v>
      </c>
      <c r="O340" s="49">
        <f t="shared" si="121"/>
        <v>6.5000000000000089</v>
      </c>
      <c r="P340" s="93">
        <f t="shared" si="122"/>
        <v>6.639004149377592E-2</v>
      </c>
    </row>
    <row r="341" spans="1:16" ht="47.25" x14ac:dyDescent="0.2">
      <c r="A341" s="57">
        <v>60000224</v>
      </c>
      <c r="B341" s="8" t="s">
        <v>279</v>
      </c>
      <c r="C341" s="36">
        <f>VLOOKUP(A341,'[3]Прейскурант 2019'!$A$12:$E$1358,5,0)</f>
        <v>271</v>
      </c>
      <c r="D341" s="37">
        <f>VLOOKUP(A341,'[1]Прейскурант( новый)'!$A$9:$C$1217,3,0)</f>
        <v>2.42</v>
      </c>
      <c r="E341" s="37">
        <f t="shared" si="116"/>
        <v>213.0598008</v>
      </c>
      <c r="F341" s="44">
        <f>VLOOKUP(A341,'[2]себ-ть 2019 год'!$A$2:$Q$1337,6,0)</f>
        <v>0</v>
      </c>
      <c r="G341" s="44">
        <f t="shared" si="107"/>
        <v>213.0598008</v>
      </c>
      <c r="H341" s="44">
        <f t="shared" si="117"/>
        <v>72.440332272000006</v>
      </c>
      <c r="I341" s="45">
        <f t="shared" si="108"/>
        <v>285.50013307200004</v>
      </c>
      <c r="J341" s="44">
        <f t="shared" si="118"/>
        <v>42.825019960800006</v>
      </c>
      <c r="K341" s="46">
        <f t="shared" si="109"/>
        <v>328.32515303280002</v>
      </c>
      <c r="L341" s="47">
        <f t="shared" si="119"/>
        <v>393.99018363936</v>
      </c>
      <c r="M341" s="77">
        <f t="shared" si="120"/>
        <v>288.61500000000001</v>
      </c>
      <c r="N341" s="48">
        <v>289</v>
      </c>
      <c r="O341" s="49">
        <f t="shared" si="121"/>
        <v>6.5000000000000027</v>
      </c>
      <c r="P341" s="93">
        <f t="shared" si="122"/>
        <v>6.6420664206642055E-2</v>
      </c>
    </row>
    <row r="342" spans="1:16" ht="47.25" x14ac:dyDescent="0.2">
      <c r="A342" s="57">
        <v>60000225</v>
      </c>
      <c r="B342" s="8" t="s">
        <v>280</v>
      </c>
      <c r="C342" s="36">
        <f>VLOOKUP(A342,'[3]Прейскурант 2019'!$A$12:$E$1358,5,0)</f>
        <v>590</v>
      </c>
      <c r="D342" s="37">
        <f>VLOOKUP(A342,'[1]Прейскурант( новый)'!$A$9:$C$1217,3,0)</f>
        <v>4.33</v>
      </c>
      <c r="E342" s="37">
        <f t="shared" si="116"/>
        <v>381.21856919999999</v>
      </c>
      <c r="F342" s="44">
        <v>21.48</v>
      </c>
      <c r="G342" s="44">
        <f t="shared" si="107"/>
        <v>402.69856920000001</v>
      </c>
      <c r="H342" s="44">
        <f t="shared" si="117"/>
        <v>136.917513528</v>
      </c>
      <c r="I342" s="45">
        <f t="shared" si="108"/>
        <v>539.61608272800004</v>
      </c>
      <c r="J342" s="44">
        <f t="shared" si="118"/>
        <v>80.942412409200003</v>
      </c>
      <c r="K342" s="46">
        <f t="shared" si="109"/>
        <v>620.5584951372</v>
      </c>
      <c r="L342" s="47">
        <f t="shared" si="119"/>
        <v>744.67019416463995</v>
      </c>
      <c r="M342" s="77">
        <f t="shared" si="120"/>
        <v>628.35</v>
      </c>
      <c r="N342" s="48">
        <v>628</v>
      </c>
      <c r="O342" s="49">
        <f t="shared" si="121"/>
        <v>6.5000000000000044</v>
      </c>
      <c r="P342" s="93">
        <f t="shared" si="122"/>
        <v>6.4406779661017044E-2</v>
      </c>
    </row>
    <row r="343" spans="1:16" ht="31.5" x14ac:dyDescent="0.2">
      <c r="A343" s="57">
        <v>60000226</v>
      </c>
      <c r="B343" s="8" t="s">
        <v>281</v>
      </c>
      <c r="C343" s="36">
        <f>VLOOKUP(A343,'[3]Прейскурант 2019'!$A$12:$E$1358,5,0)</f>
        <v>178</v>
      </c>
      <c r="D343" s="37">
        <f>VLOOKUP(A343,'[1]Прейскурант( новый)'!$A$9:$C$1217,3,0)</f>
        <v>1.5</v>
      </c>
      <c r="E343" s="37">
        <f t="shared" si="116"/>
        <v>132.06186000000002</v>
      </c>
      <c r="F343" s="44">
        <f>VLOOKUP(A343,'[2]себ-ть 2019 год'!$A$2:$Q$1337,6,0)</f>
        <v>0</v>
      </c>
      <c r="G343" s="44">
        <f t="shared" si="107"/>
        <v>132.06186000000002</v>
      </c>
      <c r="H343" s="44">
        <f t="shared" si="117"/>
        <v>44.901032400000013</v>
      </c>
      <c r="I343" s="45">
        <f t="shared" si="108"/>
        <v>176.96289240000004</v>
      </c>
      <c r="J343" s="44">
        <f t="shared" si="118"/>
        <v>26.544433860000005</v>
      </c>
      <c r="K343" s="46">
        <f t="shared" si="109"/>
        <v>203.50732626000004</v>
      </c>
      <c r="L343" s="47">
        <f t="shared" si="119"/>
        <v>244.20879151200006</v>
      </c>
      <c r="M343" s="77">
        <f t="shared" si="120"/>
        <v>189.57</v>
      </c>
      <c r="N343" s="48">
        <v>190</v>
      </c>
      <c r="O343" s="49">
        <f t="shared" si="121"/>
        <v>6.4999999999999964</v>
      </c>
      <c r="P343" s="93">
        <f t="shared" si="122"/>
        <v>6.7415730337078594E-2</v>
      </c>
    </row>
    <row r="344" spans="1:16" ht="31.5" x14ac:dyDescent="0.2">
      <c r="A344" s="50">
        <v>60000229</v>
      </c>
      <c r="B344" s="2" t="s">
        <v>282</v>
      </c>
      <c r="C344" s="36">
        <f>VLOOKUP(A344,'[3]Прейскурант 2019'!$A$12:$E$1358,5,0)</f>
        <v>201</v>
      </c>
      <c r="D344" s="37">
        <f>VLOOKUP(A344,'[1]Прейскурант( новый)'!$A$9:$C$1217,3,0)</f>
        <v>2.25</v>
      </c>
      <c r="E344" s="37">
        <f t="shared" si="116"/>
        <v>198.09279000000001</v>
      </c>
      <c r="F344" s="44">
        <v>46.26</v>
      </c>
      <c r="G344" s="44">
        <f t="shared" si="107"/>
        <v>244.35279</v>
      </c>
      <c r="H344" s="44">
        <f t="shared" si="117"/>
        <v>83.079948600000009</v>
      </c>
      <c r="I344" s="45">
        <f t="shared" si="108"/>
        <v>327.43273859999999</v>
      </c>
      <c r="J344" s="44">
        <f t="shared" si="118"/>
        <v>49.114910789999996</v>
      </c>
      <c r="K344" s="46">
        <f t="shared" si="109"/>
        <v>376.54764939</v>
      </c>
      <c r="L344" s="47">
        <f t="shared" si="119"/>
        <v>451.85717926799998</v>
      </c>
      <c r="M344" s="77">
        <f t="shared" si="120"/>
        <v>214.065</v>
      </c>
      <c r="N344" s="48">
        <v>214</v>
      </c>
      <c r="O344" s="49">
        <f t="shared" si="121"/>
        <v>6.4999999999999991</v>
      </c>
      <c r="P344" s="93">
        <f t="shared" si="122"/>
        <v>6.4676616915422924E-2</v>
      </c>
    </row>
    <row r="345" spans="1:16" ht="63" x14ac:dyDescent="0.2">
      <c r="A345" s="50">
        <v>60000231</v>
      </c>
      <c r="B345" s="2" t="s">
        <v>283</v>
      </c>
      <c r="C345" s="36">
        <f>VLOOKUP(A345,'[3]Прейскурант 2019'!$A$12:$E$1358,5,0)</f>
        <v>201</v>
      </c>
      <c r="D345" s="37">
        <f>VLOOKUP(A345,'[1]Прейскурант( новый)'!$A$9:$C$1217,3,0)</f>
        <v>1.33</v>
      </c>
      <c r="E345" s="37">
        <f t="shared" si="116"/>
        <v>117.09484920000003</v>
      </c>
      <c r="F345" s="44">
        <f>VLOOKUP(A345,'[2]себ-ть 2019 год'!$A$2:$Q$1337,6,0)</f>
        <v>0</v>
      </c>
      <c r="G345" s="44">
        <f t="shared" si="107"/>
        <v>117.09484920000003</v>
      </c>
      <c r="H345" s="44">
        <f t="shared" si="117"/>
        <v>39.812248728000014</v>
      </c>
      <c r="I345" s="45">
        <f t="shared" si="108"/>
        <v>156.90709792800004</v>
      </c>
      <c r="J345" s="44">
        <f t="shared" si="118"/>
        <v>23.536064689200007</v>
      </c>
      <c r="K345" s="46">
        <f t="shared" si="109"/>
        <v>180.44316261720004</v>
      </c>
      <c r="L345" s="47">
        <f t="shared" si="119"/>
        <v>216.53179514064004</v>
      </c>
      <c r="M345" s="77">
        <f t="shared" si="120"/>
        <v>214.065</v>
      </c>
      <c r="N345" s="48">
        <v>214</v>
      </c>
      <c r="O345" s="49">
        <f t="shared" si="121"/>
        <v>6.4999999999999991</v>
      </c>
      <c r="P345" s="93">
        <f t="shared" si="122"/>
        <v>6.4676616915422924E-2</v>
      </c>
    </row>
    <row r="346" spans="1:16" ht="31.5" x14ac:dyDescent="0.2">
      <c r="A346" s="50">
        <v>60000232</v>
      </c>
      <c r="B346" s="2" t="s">
        <v>284</v>
      </c>
      <c r="C346" s="36">
        <f>VLOOKUP(A346,'[3]Прейскурант 2019'!$A$12:$E$1358,5,0)</f>
        <v>551</v>
      </c>
      <c r="D346" s="37">
        <f>VLOOKUP(A346,'[1]Прейскурант( новый)'!$A$9:$C$1217,3,0)</f>
        <v>3</v>
      </c>
      <c r="E346" s="37">
        <f t="shared" si="116"/>
        <v>264.12372000000005</v>
      </c>
      <c r="F346" s="44">
        <f>VLOOKUP(A346,'[2]себ-ть 2019 год'!$A$2:$Q$1337,6,0)</f>
        <v>5.0490000000000004</v>
      </c>
      <c r="G346" s="44">
        <f t="shared" si="107"/>
        <v>269.17272000000003</v>
      </c>
      <c r="H346" s="44">
        <f t="shared" si="117"/>
        <v>91.518724800000015</v>
      </c>
      <c r="I346" s="45">
        <f t="shared" si="108"/>
        <v>360.69144480000006</v>
      </c>
      <c r="J346" s="44">
        <f t="shared" si="118"/>
        <v>54.103716720000008</v>
      </c>
      <c r="K346" s="46">
        <f t="shared" si="109"/>
        <v>414.79516152000008</v>
      </c>
      <c r="L346" s="47">
        <f t="shared" si="119"/>
        <v>497.75419382400008</v>
      </c>
      <c r="M346" s="77">
        <f t="shared" si="120"/>
        <v>586.81500000000005</v>
      </c>
      <c r="N346" s="48">
        <v>587</v>
      </c>
      <c r="O346" s="49">
        <f t="shared" si="121"/>
        <v>6.5000000000000098</v>
      </c>
      <c r="P346" s="93">
        <f t="shared" si="122"/>
        <v>6.5335753176043454E-2</v>
      </c>
    </row>
    <row r="347" spans="1:16" ht="31.5" x14ac:dyDescent="0.2">
      <c r="A347" s="50">
        <v>60000233</v>
      </c>
      <c r="B347" s="2" t="s">
        <v>285</v>
      </c>
      <c r="C347" s="36">
        <f>VLOOKUP(A347,'[3]Прейскурант 2019'!$A$12:$E$1358,5,0)</f>
        <v>201</v>
      </c>
      <c r="D347" s="37">
        <f>VLOOKUP(A347,'[1]Прейскурант( новый)'!$A$9:$C$1217,3,0)</f>
        <v>1.83</v>
      </c>
      <c r="E347" s="37">
        <f t="shared" si="116"/>
        <v>161.11546920000004</v>
      </c>
      <c r="F347" s="44">
        <f>VLOOKUP(A347,'[2]себ-ть 2019 год'!$A$2:$Q$1337,6,0)</f>
        <v>0</v>
      </c>
      <c r="G347" s="44">
        <f t="shared" si="107"/>
        <v>161.11546920000004</v>
      </c>
      <c r="H347" s="44">
        <f t="shared" si="117"/>
        <v>54.779259528000019</v>
      </c>
      <c r="I347" s="45">
        <f t="shared" si="108"/>
        <v>215.89472872800005</v>
      </c>
      <c r="J347" s="44">
        <f t="shared" si="118"/>
        <v>32.384209309200003</v>
      </c>
      <c r="K347" s="46">
        <f t="shared" si="109"/>
        <v>248.27893803720005</v>
      </c>
      <c r="L347" s="47">
        <f t="shared" si="119"/>
        <v>297.93472564464008</v>
      </c>
      <c r="M347" s="77">
        <f t="shared" si="120"/>
        <v>214.065</v>
      </c>
      <c r="N347" s="48">
        <v>231</v>
      </c>
      <c r="O347" s="49">
        <f t="shared" si="121"/>
        <v>6.4999999999999991</v>
      </c>
      <c r="P347" s="93">
        <f t="shared" si="122"/>
        <v>0.14925373134328357</v>
      </c>
    </row>
    <row r="348" spans="1:16" ht="47.25" x14ac:dyDescent="0.2">
      <c r="A348" s="50">
        <v>60000234</v>
      </c>
      <c r="B348" s="2" t="s">
        <v>286</v>
      </c>
      <c r="C348" s="36">
        <f>VLOOKUP(A348,'[3]Прейскурант 2019'!$A$12:$E$1358,5,0)</f>
        <v>442</v>
      </c>
      <c r="D348" s="37">
        <f>VLOOKUP(A348,'[1]Прейскурант( новый)'!$A$9:$C$1217,3,0)</f>
        <v>2.5</v>
      </c>
      <c r="E348" s="37">
        <f t="shared" si="116"/>
        <v>220.10310000000001</v>
      </c>
      <c r="F348" s="44">
        <f>VLOOKUP(A348,'[2]себ-ть 2019 год'!$A$2:$Q$1337,6,0)</f>
        <v>0</v>
      </c>
      <c r="G348" s="44">
        <f t="shared" si="107"/>
        <v>220.10310000000001</v>
      </c>
      <c r="H348" s="44">
        <f t="shared" si="117"/>
        <v>74.835054000000014</v>
      </c>
      <c r="I348" s="45">
        <f t="shared" si="108"/>
        <v>294.93815400000005</v>
      </c>
      <c r="J348" s="44">
        <f t="shared" si="118"/>
        <v>44.240723100000004</v>
      </c>
      <c r="K348" s="46">
        <f t="shared" si="109"/>
        <v>339.17887710000008</v>
      </c>
      <c r="L348" s="47">
        <f t="shared" si="119"/>
        <v>407.01465252000008</v>
      </c>
      <c r="M348" s="77">
        <f t="shared" si="120"/>
        <v>470.73</v>
      </c>
      <c r="N348" s="48">
        <v>471</v>
      </c>
      <c r="O348" s="49">
        <f t="shared" si="121"/>
        <v>6.5000000000000044</v>
      </c>
      <c r="P348" s="93">
        <f t="shared" si="122"/>
        <v>6.5610859728506776E-2</v>
      </c>
    </row>
    <row r="349" spans="1:16" ht="63" x14ac:dyDescent="0.2">
      <c r="A349" s="50">
        <v>60000235</v>
      </c>
      <c r="B349" s="2" t="s">
        <v>287</v>
      </c>
      <c r="C349" s="36">
        <f>VLOOKUP(A349,'[3]Прейскурант 2019'!$A$12:$E$1358,5,0)</f>
        <v>276</v>
      </c>
      <c r="D349" s="37">
        <f>VLOOKUP(A349,'[1]Прейскурант( новый)'!$A$9:$C$1217,3,0)</f>
        <v>4.67</v>
      </c>
      <c r="E349" s="37">
        <f t="shared" si="116"/>
        <v>411.15259080000004</v>
      </c>
      <c r="F349" s="44">
        <v>74.25</v>
      </c>
      <c r="G349" s="44">
        <f t="shared" si="107"/>
        <v>485.40259080000004</v>
      </c>
      <c r="H349" s="44">
        <f t="shared" si="117"/>
        <v>165.03688087200001</v>
      </c>
      <c r="I349" s="45">
        <f t="shared" si="108"/>
        <v>650.43947167200008</v>
      </c>
      <c r="J349" s="44">
        <f t="shared" si="118"/>
        <v>97.565920750800004</v>
      </c>
      <c r="K349" s="46">
        <f t="shared" si="109"/>
        <v>748.00539242280013</v>
      </c>
      <c r="L349" s="47">
        <f t="shared" si="119"/>
        <v>897.60647090736018</v>
      </c>
      <c r="M349" s="77">
        <f t="shared" si="120"/>
        <v>293.94</v>
      </c>
      <c r="N349" s="48">
        <v>294</v>
      </c>
      <c r="O349" s="49">
        <f t="shared" si="121"/>
        <v>6.4999999999999991</v>
      </c>
      <c r="P349" s="93">
        <f t="shared" si="122"/>
        <v>6.5217391304347894E-2</v>
      </c>
    </row>
    <row r="350" spans="1:16" ht="63" x14ac:dyDescent="0.2">
      <c r="A350" s="50">
        <v>60000237</v>
      </c>
      <c r="B350" s="2" t="s">
        <v>288</v>
      </c>
      <c r="C350" s="36">
        <f>VLOOKUP(A350,'[3]Прейскурант 2019'!$A$12:$E$1358,5,0)</f>
        <v>96</v>
      </c>
      <c r="D350" s="37">
        <f>VLOOKUP(A350,'[1]Прейскурант( новый)'!$A$9:$C$1217,3,0)</f>
        <v>1.08</v>
      </c>
      <c r="E350" s="37">
        <f t="shared" si="116"/>
        <v>95.084539200000023</v>
      </c>
      <c r="F350" s="44">
        <f>VLOOKUP(A350,'[2]себ-ть 2019 год'!$A$2:$Q$1337,6,0)</f>
        <v>0</v>
      </c>
      <c r="G350" s="44">
        <f t="shared" si="107"/>
        <v>95.084539200000023</v>
      </c>
      <c r="H350" s="44">
        <f t="shared" si="117"/>
        <v>32.328743328000009</v>
      </c>
      <c r="I350" s="45">
        <f t="shared" si="108"/>
        <v>127.41328252800002</v>
      </c>
      <c r="J350" s="44">
        <f t="shared" si="118"/>
        <v>19.111992379200004</v>
      </c>
      <c r="K350" s="46">
        <f t="shared" si="109"/>
        <v>146.52527490720001</v>
      </c>
      <c r="L350" s="47">
        <f t="shared" si="119"/>
        <v>175.83032988864002</v>
      </c>
      <c r="M350" s="77">
        <f t="shared" si="120"/>
        <v>102.24</v>
      </c>
      <c r="N350" s="48">
        <v>110</v>
      </c>
      <c r="O350" s="49">
        <f t="shared" si="121"/>
        <v>6.4999999999999947</v>
      </c>
      <c r="P350" s="93">
        <f t="shared" si="122"/>
        <v>0.14583333333333326</v>
      </c>
    </row>
    <row r="351" spans="1:16" ht="47.25" x14ac:dyDescent="0.2">
      <c r="A351" s="50">
        <v>60000239</v>
      </c>
      <c r="B351" s="2" t="s">
        <v>289</v>
      </c>
      <c r="C351" s="36">
        <f>VLOOKUP(A351,'[3]Прейскурант 2019'!$A$12:$E$1358,5,0)</f>
        <v>184</v>
      </c>
      <c r="D351" s="37">
        <f>VLOOKUP(A351,'[1]Прейскурант( новый)'!$A$9:$C$1217,3,0)</f>
        <v>3.08</v>
      </c>
      <c r="E351" s="37">
        <f t="shared" si="116"/>
        <v>271.16701920000003</v>
      </c>
      <c r="F351" s="44">
        <v>83.56</v>
      </c>
      <c r="G351" s="44">
        <f t="shared" si="107"/>
        <v>354.72701920000003</v>
      </c>
      <c r="H351" s="44">
        <f t="shared" si="117"/>
        <v>120.60718652800001</v>
      </c>
      <c r="I351" s="45">
        <f t="shared" si="108"/>
        <v>475.33420572800003</v>
      </c>
      <c r="J351" s="44">
        <f t="shared" si="118"/>
        <v>71.300130859199996</v>
      </c>
      <c r="K351" s="46">
        <f t="shared" si="109"/>
        <v>546.63433658719998</v>
      </c>
      <c r="L351" s="47">
        <f t="shared" si="119"/>
        <v>655.96120390464</v>
      </c>
      <c r="M351" s="77">
        <f t="shared" si="120"/>
        <v>195.96</v>
      </c>
      <c r="N351" s="48">
        <v>196</v>
      </c>
      <c r="O351" s="49">
        <f t="shared" si="121"/>
        <v>6.5000000000000044</v>
      </c>
      <c r="P351" s="93">
        <f t="shared" si="122"/>
        <v>6.5217391304347894E-2</v>
      </c>
    </row>
    <row r="352" spans="1:16" ht="47.25" x14ac:dyDescent="0.2">
      <c r="A352" s="50">
        <v>60000240</v>
      </c>
      <c r="B352" s="2" t="s">
        <v>290</v>
      </c>
      <c r="C352" s="36">
        <f>VLOOKUP(A352,'[3]Прейскурант 2019'!$A$12:$E$1358,5,0)</f>
        <v>442</v>
      </c>
      <c r="D352" s="37">
        <f>VLOOKUP(A352,'[1]Прейскурант( новый)'!$A$9:$C$1217,3,0)</f>
        <v>3.4</v>
      </c>
      <c r="E352" s="37">
        <f t="shared" si="116"/>
        <v>299.34021600000005</v>
      </c>
      <c r="F352" s="44">
        <v>109.12</v>
      </c>
      <c r="G352" s="44">
        <f t="shared" si="107"/>
        <v>408.46021600000006</v>
      </c>
      <c r="H352" s="44">
        <f t="shared" si="117"/>
        <v>138.87647344000004</v>
      </c>
      <c r="I352" s="45">
        <f t="shared" si="108"/>
        <v>547.3366894400001</v>
      </c>
      <c r="J352" s="44">
        <f t="shared" si="118"/>
        <v>82.100503416000009</v>
      </c>
      <c r="K352" s="46">
        <f t="shared" si="109"/>
        <v>629.43719285600014</v>
      </c>
      <c r="L352" s="47">
        <f t="shared" si="119"/>
        <v>755.32463142720019</v>
      </c>
      <c r="M352" s="77">
        <f t="shared" si="120"/>
        <v>470.73</v>
      </c>
      <c r="N352" s="48">
        <v>471</v>
      </c>
      <c r="O352" s="49">
        <f t="shared" si="121"/>
        <v>6.5000000000000044</v>
      </c>
      <c r="P352" s="93">
        <f t="shared" si="122"/>
        <v>6.5610859728506776E-2</v>
      </c>
    </row>
    <row r="353" spans="1:16" ht="47.25" x14ac:dyDescent="0.2">
      <c r="A353" s="50">
        <v>60000241</v>
      </c>
      <c r="B353" s="2" t="s">
        <v>291</v>
      </c>
      <c r="C353" s="36">
        <f>VLOOKUP(A353,'[3]Прейскурант 2019'!$A$12:$E$1358,5,0)</f>
        <v>442</v>
      </c>
      <c r="D353" s="37">
        <f>VLOOKUP(A353,'[1]Прейскурант( новый)'!$A$9:$C$1217,3,0)</f>
        <v>4.2</v>
      </c>
      <c r="E353" s="37">
        <f t="shared" si="116"/>
        <v>369.77320800000001</v>
      </c>
      <c r="F353" s="44">
        <v>84.08</v>
      </c>
      <c r="G353" s="44">
        <f t="shared" si="107"/>
        <v>453.853208</v>
      </c>
      <c r="H353" s="44">
        <f t="shared" si="117"/>
        <v>154.31009072000001</v>
      </c>
      <c r="I353" s="45">
        <f t="shared" si="108"/>
        <v>608.16329872000006</v>
      </c>
      <c r="J353" s="44">
        <f t="shared" si="118"/>
        <v>91.224494808000003</v>
      </c>
      <c r="K353" s="46">
        <f t="shared" si="109"/>
        <v>699.38779352800009</v>
      </c>
      <c r="L353" s="47">
        <f t="shared" si="119"/>
        <v>839.26535223360008</v>
      </c>
      <c r="M353" s="77">
        <f t="shared" si="120"/>
        <v>470.73</v>
      </c>
      <c r="N353" s="48">
        <v>471</v>
      </c>
      <c r="O353" s="49">
        <f t="shared" si="121"/>
        <v>6.5000000000000044</v>
      </c>
      <c r="P353" s="93">
        <f t="shared" si="122"/>
        <v>6.5610859728506776E-2</v>
      </c>
    </row>
    <row r="354" spans="1:16" ht="31.5" x14ac:dyDescent="0.2">
      <c r="A354" s="50">
        <v>60000242</v>
      </c>
      <c r="B354" s="2" t="s">
        <v>292</v>
      </c>
      <c r="C354" s="36">
        <f>VLOOKUP(A354,'[3]Прейскурант 2019'!$A$12:$E$1358,5,0)</f>
        <v>126</v>
      </c>
      <c r="D354" s="37">
        <f>VLOOKUP(A354,'[1]Прейскурант( новый)'!$A$9:$C$1217,3,0)</f>
        <v>1.42</v>
      </c>
      <c r="E354" s="37">
        <f t="shared" si="116"/>
        <v>125.0185608</v>
      </c>
      <c r="F354" s="44">
        <f>VLOOKUP(A354,'[2]себ-ть 2019 год'!$A$2:$Q$1337,6,0)</f>
        <v>0</v>
      </c>
      <c r="G354" s="44">
        <f t="shared" si="107"/>
        <v>125.0185608</v>
      </c>
      <c r="H354" s="44">
        <f t="shared" si="117"/>
        <v>42.506310672000005</v>
      </c>
      <c r="I354" s="45">
        <f t="shared" si="108"/>
        <v>167.524871472</v>
      </c>
      <c r="J354" s="44">
        <f t="shared" si="118"/>
        <v>25.1287307208</v>
      </c>
      <c r="K354" s="46">
        <f t="shared" si="109"/>
        <v>192.65360219280001</v>
      </c>
      <c r="L354" s="47">
        <f t="shared" si="119"/>
        <v>231.18432263136</v>
      </c>
      <c r="M354" s="77">
        <f t="shared" si="120"/>
        <v>134.19</v>
      </c>
      <c r="N354" s="48">
        <v>145</v>
      </c>
      <c r="O354" s="49">
        <f t="shared" si="121"/>
        <v>6.4999999999999991</v>
      </c>
      <c r="P354" s="93">
        <f t="shared" si="122"/>
        <v>0.1507936507936507</v>
      </c>
    </row>
    <row r="355" spans="1:16" ht="47.25" x14ac:dyDescent="0.2">
      <c r="A355" s="50">
        <v>60000243</v>
      </c>
      <c r="B355" s="2" t="s">
        <v>293</v>
      </c>
      <c r="C355" s="36">
        <f>VLOOKUP(A355,'[3]Прейскурант 2019'!$A$12:$E$1358,5,0)</f>
        <v>497</v>
      </c>
      <c r="D355" s="37">
        <f>VLOOKUP(A355,'[1]Прейскурант( новый)'!$A$9:$C$1217,3,0)</f>
        <v>3.88</v>
      </c>
      <c r="E355" s="37">
        <f t="shared" si="116"/>
        <v>341.60001120000004</v>
      </c>
      <c r="F355" s="44">
        <v>5.9</v>
      </c>
      <c r="G355" s="44">
        <f t="shared" si="107"/>
        <v>347.50001120000002</v>
      </c>
      <c r="H355" s="44">
        <f t="shared" si="117"/>
        <v>118.15000380800001</v>
      </c>
      <c r="I355" s="45">
        <f t="shared" si="108"/>
        <v>465.65001500800003</v>
      </c>
      <c r="J355" s="44">
        <f t="shared" si="118"/>
        <v>69.847502251199998</v>
      </c>
      <c r="K355" s="46">
        <f t="shared" si="109"/>
        <v>535.49751725919998</v>
      </c>
      <c r="L355" s="47">
        <f t="shared" si="119"/>
        <v>642.59702071103993</v>
      </c>
      <c r="M355" s="77">
        <f t="shared" si="120"/>
        <v>529.30499999999995</v>
      </c>
      <c r="N355" s="48">
        <v>529</v>
      </c>
      <c r="O355" s="49">
        <f t="shared" si="121"/>
        <v>6.4999999999999902</v>
      </c>
      <c r="P355" s="93">
        <f t="shared" si="122"/>
        <v>6.4386317907444646E-2</v>
      </c>
    </row>
    <row r="356" spans="1:16" ht="47.25" x14ac:dyDescent="0.2">
      <c r="A356" s="50">
        <v>60000244</v>
      </c>
      <c r="B356" s="2" t="s">
        <v>294</v>
      </c>
      <c r="C356" s="36">
        <f>VLOOKUP(A356,'[3]Прейскурант 2019'!$A$12:$E$1358,5,0)</f>
        <v>690</v>
      </c>
      <c r="D356" s="37">
        <f>VLOOKUP(A356,'[1]Прейскурант( новый)'!$A$9:$C$1217,3,0)</f>
        <v>5.58</v>
      </c>
      <c r="E356" s="37">
        <f t="shared" si="116"/>
        <v>491.27011920000007</v>
      </c>
      <c r="F356" s="44">
        <v>71.34</v>
      </c>
      <c r="G356" s="44">
        <f t="shared" si="107"/>
        <v>562.6101192000001</v>
      </c>
      <c r="H356" s="44">
        <f t="shared" si="117"/>
        <v>191.28744052800005</v>
      </c>
      <c r="I356" s="45">
        <f t="shared" si="108"/>
        <v>753.89755972800015</v>
      </c>
      <c r="J356" s="44">
        <f t="shared" si="118"/>
        <v>113.08463395920002</v>
      </c>
      <c r="K356" s="46">
        <f t="shared" si="109"/>
        <v>866.98219368720015</v>
      </c>
      <c r="L356" s="47">
        <f t="shared" si="119"/>
        <v>1040.3786324246403</v>
      </c>
      <c r="M356" s="77">
        <f t="shared" si="120"/>
        <v>734.85</v>
      </c>
      <c r="N356" s="48">
        <v>735</v>
      </c>
      <c r="O356" s="49">
        <f t="shared" si="121"/>
        <v>6.5000000000000027</v>
      </c>
      <c r="P356" s="93">
        <f t="shared" si="122"/>
        <v>6.5217391304347894E-2</v>
      </c>
    </row>
    <row r="357" spans="1:16" ht="31.5" x14ac:dyDescent="0.2">
      <c r="A357" s="50">
        <v>60000246</v>
      </c>
      <c r="B357" s="2" t="s">
        <v>295</v>
      </c>
      <c r="C357" s="36">
        <f>VLOOKUP(A357,'[3]Прейскурант 2019'!$A$12:$E$1358,5,0)</f>
        <v>625</v>
      </c>
      <c r="D357" s="37">
        <f>VLOOKUP(A357,'[1]Прейскурант( новый)'!$A$9:$C$1217,3,0)</f>
        <v>5.83</v>
      </c>
      <c r="E357" s="37">
        <f t="shared" si="116"/>
        <v>513.28042920000007</v>
      </c>
      <c r="F357" s="44">
        <v>115.93</v>
      </c>
      <c r="G357" s="44">
        <f t="shared" si="107"/>
        <v>629.21042920000014</v>
      </c>
      <c r="H357" s="44">
        <f t="shared" si="117"/>
        <v>213.93154592800005</v>
      </c>
      <c r="I357" s="45">
        <f t="shared" si="108"/>
        <v>843.14197512800024</v>
      </c>
      <c r="J357" s="44">
        <f t="shared" si="118"/>
        <v>126.47129626920002</v>
      </c>
      <c r="K357" s="46">
        <f t="shared" si="109"/>
        <v>969.61327139720026</v>
      </c>
      <c r="L357" s="47">
        <f t="shared" si="119"/>
        <v>1163.5359256766403</v>
      </c>
      <c r="M357" s="77">
        <f t="shared" si="120"/>
        <v>665.625</v>
      </c>
      <c r="N357" s="48">
        <v>666</v>
      </c>
      <c r="O357" s="49">
        <f t="shared" si="121"/>
        <v>6.5</v>
      </c>
      <c r="P357" s="93">
        <f t="shared" si="122"/>
        <v>6.5600000000000103E-2</v>
      </c>
    </row>
    <row r="358" spans="1:16" ht="31.5" x14ac:dyDescent="0.2">
      <c r="A358" s="50">
        <v>60000247</v>
      </c>
      <c r="B358" s="2" t="s">
        <v>296</v>
      </c>
      <c r="C358" s="36">
        <f>VLOOKUP(A358,'[3]Прейскурант 2019'!$A$12:$E$1358,5,0)</f>
        <v>481</v>
      </c>
      <c r="D358" s="37">
        <f>VLOOKUP(A358,'[1]Прейскурант( новый)'!$A$9:$C$1217,3,0)</f>
        <v>3.92</v>
      </c>
      <c r="E358" s="37">
        <f t="shared" si="116"/>
        <v>345.12166080000003</v>
      </c>
      <c r="F358" s="44">
        <v>17.97</v>
      </c>
      <c r="G358" s="44">
        <f t="shared" si="107"/>
        <v>363.0916608</v>
      </c>
      <c r="H358" s="44">
        <f t="shared" si="117"/>
        <v>123.451164672</v>
      </c>
      <c r="I358" s="45">
        <f t="shared" si="108"/>
        <v>486.542825472</v>
      </c>
      <c r="J358" s="44">
        <f t="shared" si="118"/>
        <v>72.981423820800003</v>
      </c>
      <c r="K358" s="46">
        <f t="shared" si="109"/>
        <v>559.52424929280005</v>
      </c>
      <c r="L358" s="47">
        <f t="shared" si="119"/>
        <v>671.42909915136011</v>
      </c>
      <c r="M358" s="77">
        <f t="shared" si="120"/>
        <v>512.26499999999999</v>
      </c>
      <c r="N358" s="48">
        <v>512</v>
      </c>
      <c r="O358" s="49">
        <f t="shared" si="121"/>
        <v>6.4999999999999973</v>
      </c>
      <c r="P358" s="93">
        <f t="shared" si="122"/>
        <v>6.4449064449064508E-2</v>
      </c>
    </row>
    <row r="359" spans="1:16" ht="31.5" x14ac:dyDescent="0.2">
      <c r="A359" s="50">
        <v>60000248</v>
      </c>
      <c r="B359" s="2" t="s">
        <v>297</v>
      </c>
      <c r="C359" s="36">
        <f>VLOOKUP(A359,'[3]Прейскурант 2019'!$A$12:$E$1358,5,0)</f>
        <v>560</v>
      </c>
      <c r="D359" s="37">
        <f>VLOOKUP(A359,'[1]Прейскурант( новый)'!$A$9:$C$1217,3,0)</f>
        <v>3.92</v>
      </c>
      <c r="E359" s="37">
        <f t="shared" si="116"/>
        <v>345.12166080000003</v>
      </c>
      <c r="F359" s="44">
        <v>7.94</v>
      </c>
      <c r="G359" s="44">
        <f t="shared" si="107"/>
        <v>353.06166080000003</v>
      </c>
      <c r="H359" s="44">
        <f t="shared" si="117"/>
        <v>120.04096467200002</v>
      </c>
      <c r="I359" s="45">
        <f t="shared" si="108"/>
        <v>473.10262547200006</v>
      </c>
      <c r="J359" s="44">
        <f t="shared" si="118"/>
        <v>70.965393820800003</v>
      </c>
      <c r="K359" s="46">
        <f t="shared" si="109"/>
        <v>544.06801929280005</v>
      </c>
      <c r="L359" s="47">
        <f t="shared" si="119"/>
        <v>652.88162315136003</v>
      </c>
      <c r="M359" s="77">
        <f t="shared" si="120"/>
        <v>596.4</v>
      </c>
      <c r="N359" s="48">
        <v>596</v>
      </c>
      <c r="O359" s="49">
        <f t="shared" si="121"/>
        <v>6.4999999999999964</v>
      </c>
      <c r="P359" s="93">
        <f t="shared" si="122"/>
        <v>6.4285714285714279E-2</v>
      </c>
    </row>
    <row r="360" spans="1:16" ht="31.5" x14ac:dyDescent="0.2">
      <c r="A360" s="50">
        <v>60000249</v>
      </c>
      <c r="B360" s="2" t="s">
        <v>298</v>
      </c>
      <c r="C360" s="36">
        <f>VLOOKUP(A360,'[3]Прейскурант 2019'!$A$12:$E$1358,5,0)</f>
        <v>560</v>
      </c>
      <c r="D360" s="37">
        <f>VLOOKUP(A360,'[1]Прейскурант( новый)'!$A$9:$C$1217,3,0)</f>
        <v>3.92</v>
      </c>
      <c r="E360" s="37">
        <f t="shared" si="116"/>
        <v>345.12166080000003</v>
      </c>
      <c r="F360" s="44">
        <v>7.94</v>
      </c>
      <c r="G360" s="44">
        <f t="shared" si="107"/>
        <v>353.06166080000003</v>
      </c>
      <c r="H360" s="44">
        <f t="shared" si="117"/>
        <v>120.04096467200002</v>
      </c>
      <c r="I360" s="45">
        <f t="shared" si="108"/>
        <v>473.10262547200006</v>
      </c>
      <c r="J360" s="44">
        <f t="shared" si="118"/>
        <v>70.965393820800003</v>
      </c>
      <c r="K360" s="46">
        <f t="shared" si="109"/>
        <v>544.06801929280005</v>
      </c>
      <c r="L360" s="47">
        <f t="shared" si="119"/>
        <v>652.88162315136003</v>
      </c>
      <c r="M360" s="77">
        <f t="shared" si="120"/>
        <v>596.4</v>
      </c>
      <c r="N360" s="48">
        <v>596</v>
      </c>
      <c r="O360" s="49">
        <f t="shared" si="121"/>
        <v>6.4999999999999964</v>
      </c>
      <c r="P360" s="93">
        <f t="shared" si="122"/>
        <v>6.4285714285714279E-2</v>
      </c>
    </row>
    <row r="361" spans="1:16" ht="31.5" x14ac:dyDescent="0.2">
      <c r="A361" s="50">
        <v>60000250</v>
      </c>
      <c r="B361" s="2" t="s">
        <v>299</v>
      </c>
      <c r="C361" s="36">
        <f>VLOOKUP(A361,'[3]Прейскурант 2019'!$A$12:$E$1358,5,0)</f>
        <v>108</v>
      </c>
      <c r="D361" s="37">
        <f>VLOOKUP(A361,'[1]Прейскурант( новый)'!$A$9:$C$1217,3,0)</f>
        <v>1.17</v>
      </c>
      <c r="E361" s="37">
        <f t="shared" si="116"/>
        <v>103.0082508</v>
      </c>
      <c r="F361" s="44">
        <v>3.29</v>
      </c>
      <c r="G361" s="44">
        <f t="shared" si="107"/>
        <v>106.29825080000001</v>
      </c>
      <c r="H361" s="44">
        <f t="shared" si="117"/>
        <v>36.141405272000007</v>
      </c>
      <c r="I361" s="45">
        <f t="shared" si="108"/>
        <v>142.43965607200002</v>
      </c>
      <c r="J361" s="44">
        <f t="shared" si="118"/>
        <v>21.365948410800002</v>
      </c>
      <c r="K361" s="46">
        <f t="shared" si="109"/>
        <v>163.80560448280002</v>
      </c>
      <c r="L361" s="47">
        <f t="shared" si="119"/>
        <v>196.56672537936004</v>
      </c>
      <c r="M361" s="77">
        <f t="shared" si="120"/>
        <v>115.02</v>
      </c>
      <c r="N361" s="48">
        <v>115</v>
      </c>
      <c r="O361" s="49">
        <f t="shared" si="121"/>
        <v>6.4999999999999964</v>
      </c>
      <c r="P361" s="93">
        <f t="shared" si="122"/>
        <v>6.4814814814814881E-2</v>
      </c>
    </row>
    <row r="362" spans="1:16" ht="31.5" x14ac:dyDescent="0.2">
      <c r="A362" s="50">
        <v>60000251</v>
      </c>
      <c r="B362" s="2" t="s">
        <v>300</v>
      </c>
      <c r="C362" s="36">
        <f>VLOOKUP(A362,'[3]Прейскурант 2019'!$A$12:$E$1358,5,0)</f>
        <v>49</v>
      </c>
      <c r="D362" s="37">
        <f>VLOOKUP(A362,'[1]Прейскурант( новый)'!$A$9:$C$1217,3,0)</f>
        <v>1.58</v>
      </c>
      <c r="E362" s="37">
        <f t="shared" si="116"/>
        <v>139.10515920000003</v>
      </c>
      <c r="F362" s="44">
        <f>VLOOKUP(A362,'[2]себ-ть 2019 год'!$A$2:$Q$1337,6,0)</f>
        <v>0</v>
      </c>
      <c r="G362" s="44">
        <f t="shared" si="107"/>
        <v>139.10515920000003</v>
      </c>
      <c r="H362" s="44">
        <f t="shared" si="117"/>
        <v>47.295754128000013</v>
      </c>
      <c r="I362" s="45">
        <f t="shared" si="108"/>
        <v>186.40091332800006</v>
      </c>
      <c r="J362" s="44">
        <f t="shared" si="118"/>
        <v>27.960136999200007</v>
      </c>
      <c r="K362" s="46">
        <f t="shared" si="109"/>
        <v>214.36105032720008</v>
      </c>
      <c r="L362" s="47">
        <f t="shared" si="119"/>
        <v>257.23326039264009</v>
      </c>
      <c r="M362" s="77">
        <f t="shared" si="120"/>
        <v>52.185000000000002</v>
      </c>
      <c r="N362" s="48">
        <v>52</v>
      </c>
      <c r="O362" s="49">
        <f t="shared" si="121"/>
        <v>6.5000000000000044</v>
      </c>
      <c r="P362" s="93">
        <f t="shared" si="122"/>
        <v>6.1224489795918435E-2</v>
      </c>
    </row>
    <row r="363" spans="1:16" ht="63" x14ac:dyDescent="0.2">
      <c r="A363" s="50">
        <v>60000252</v>
      </c>
      <c r="B363" s="2" t="s">
        <v>301</v>
      </c>
      <c r="C363" s="36">
        <f>VLOOKUP(A363,'[3]Прейскурант 2019'!$A$12:$E$1358,5,0)</f>
        <v>269</v>
      </c>
      <c r="D363" s="37">
        <f>VLOOKUP(A363,'[1]Прейскурант( новый)'!$A$9:$C$1217,3,0)</f>
        <v>2.25</v>
      </c>
      <c r="E363" s="37">
        <f t="shared" si="116"/>
        <v>198.09279000000001</v>
      </c>
      <c r="F363" s="44">
        <f>VLOOKUP(A363,'[2]себ-ть 2019 год'!$A$2:$Q$1337,6,0)</f>
        <v>0</v>
      </c>
      <c r="G363" s="44">
        <f t="shared" si="107"/>
        <v>198.09279000000001</v>
      </c>
      <c r="H363" s="44">
        <f t="shared" si="117"/>
        <v>67.351548600000001</v>
      </c>
      <c r="I363" s="45">
        <f t="shared" si="108"/>
        <v>265.44433860000004</v>
      </c>
      <c r="J363" s="44">
        <f t="shared" si="118"/>
        <v>39.816650790000004</v>
      </c>
      <c r="K363" s="46">
        <f t="shared" si="109"/>
        <v>305.26098939000002</v>
      </c>
      <c r="L363" s="47">
        <f t="shared" si="119"/>
        <v>366.31318726800004</v>
      </c>
      <c r="M363" s="77">
        <f t="shared" si="120"/>
        <v>286.48500000000001</v>
      </c>
      <c r="N363" s="48">
        <v>286</v>
      </c>
      <c r="O363" s="49">
        <f t="shared" si="121"/>
        <v>6.5000000000000044</v>
      </c>
      <c r="P363" s="93">
        <f t="shared" si="122"/>
        <v>6.3197026022304925E-2</v>
      </c>
    </row>
    <row r="364" spans="1:16" ht="31.5" x14ac:dyDescent="0.2">
      <c r="A364" s="50">
        <v>60000253</v>
      </c>
      <c r="B364" s="2" t="s">
        <v>302</v>
      </c>
      <c r="C364" s="36">
        <f>VLOOKUP(A364,'[3]Прейскурант 2019'!$A$12:$E$1358,5,0)</f>
        <v>851</v>
      </c>
      <c r="D364" s="37">
        <f>VLOOKUP(A364,'[1]Прейскурант( новый)'!$A$9:$C$1217,3,0)</f>
        <v>5.75</v>
      </c>
      <c r="E364" s="37">
        <f t="shared" si="116"/>
        <v>506.23713000000009</v>
      </c>
      <c r="F364" s="44">
        <v>0</v>
      </c>
      <c r="G364" s="44">
        <f t="shared" si="107"/>
        <v>506.23713000000009</v>
      </c>
      <c r="H364" s="44">
        <f t="shared" si="117"/>
        <v>172.12062420000004</v>
      </c>
      <c r="I364" s="45">
        <f t="shared" si="108"/>
        <v>678.35775420000016</v>
      </c>
      <c r="J364" s="44">
        <f t="shared" si="118"/>
        <v>101.75366313000002</v>
      </c>
      <c r="K364" s="46">
        <f t="shared" si="109"/>
        <v>780.11141733000022</v>
      </c>
      <c r="L364" s="47">
        <f t="shared" si="119"/>
        <v>936.13370079600031</v>
      </c>
      <c r="M364" s="77">
        <f t="shared" si="120"/>
        <v>906.31500000000005</v>
      </c>
      <c r="N364" s="48">
        <v>906</v>
      </c>
      <c r="O364" s="49">
        <f t="shared" si="121"/>
        <v>6.5000000000000053</v>
      </c>
      <c r="P364" s="93">
        <f t="shared" si="122"/>
        <v>6.4629847238542926E-2</v>
      </c>
    </row>
    <row r="365" spans="1:16" ht="63" x14ac:dyDescent="0.2">
      <c r="A365" s="50">
        <v>60000254</v>
      </c>
      <c r="B365" s="2" t="s">
        <v>303</v>
      </c>
      <c r="C365" s="36">
        <f>VLOOKUP(A365,'[3]Прейскурант 2019'!$A$12:$E$1358,5,0)</f>
        <v>721</v>
      </c>
      <c r="D365" s="37">
        <f>VLOOKUP(A365,'[1]Прейскурант( новый)'!$A$9:$C$1217,3,0)</f>
        <v>5</v>
      </c>
      <c r="E365" s="37">
        <f t="shared" si="116"/>
        <v>440.20620000000002</v>
      </c>
      <c r="F365" s="44">
        <v>455.11</v>
      </c>
      <c r="G365" s="44">
        <f t="shared" si="107"/>
        <v>895.31619999999998</v>
      </c>
      <c r="H365" s="44">
        <f t="shared" si="117"/>
        <v>304.40750800000001</v>
      </c>
      <c r="I365" s="45">
        <f t="shared" si="108"/>
        <v>1199.723708</v>
      </c>
      <c r="J365" s="44">
        <f t="shared" si="118"/>
        <v>179.9585562</v>
      </c>
      <c r="K365" s="46">
        <f t="shared" si="109"/>
        <v>1379.6822642</v>
      </c>
      <c r="L365" s="47">
        <f t="shared" si="119"/>
        <v>1655.6187170399999</v>
      </c>
      <c r="M365" s="77">
        <f t="shared" si="120"/>
        <v>767.86500000000001</v>
      </c>
      <c r="N365" s="48">
        <v>768</v>
      </c>
      <c r="O365" s="49">
        <f t="shared" si="121"/>
        <v>6.5000000000000018</v>
      </c>
      <c r="P365" s="93">
        <f t="shared" si="122"/>
        <v>6.5187239944521469E-2</v>
      </c>
    </row>
    <row r="366" spans="1:16" ht="47.25" x14ac:dyDescent="0.2">
      <c r="A366" s="50">
        <v>60000255</v>
      </c>
      <c r="B366" s="2" t="s">
        <v>304</v>
      </c>
      <c r="C366" s="36">
        <f>VLOOKUP(A366,'[3]Прейскурант 2019'!$A$12:$E$1358,5,0)</f>
        <v>609</v>
      </c>
      <c r="D366" s="37">
        <f>VLOOKUP(A366,'[1]Прейскурант( новый)'!$A$9:$C$1217,3,0)</f>
        <v>5.47</v>
      </c>
      <c r="E366" s="37">
        <f t="shared" si="116"/>
        <v>481.5855828</v>
      </c>
      <c r="F366" s="44">
        <v>35.36</v>
      </c>
      <c r="G366" s="44">
        <f t="shared" si="107"/>
        <v>516.94558280000001</v>
      </c>
      <c r="H366" s="44">
        <f t="shared" si="117"/>
        <v>175.76149815200003</v>
      </c>
      <c r="I366" s="45">
        <f t="shared" si="108"/>
        <v>692.70708095200007</v>
      </c>
      <c r="J366" s="44">
        <f t="shared" si="118"/>
        <v>103.90606214280001</v>
      </c>
      <c r="K366" s="46">
        <f t="shared" si="109"/>
        <v>796.61314309480008</v>
      </c>
      <c r="L366" s="47">
        <f t="shared" si="119"/>
        <v>955.93577171376012</v>
      </c>
      <c r="M366" s="77">
        <f t="shared" si="120"/>
        <v>648.58500000000004</v>
      </c>
      <c r="N366" s="48">
        <v>649</v>
      </c>
      <c r="O366" s="49">
        <f t="shared" si="121"/>
        <v>6.5000000000000053</v>
      </c>
      <c r="P366" s="93">
        <f t="shared" si="122"/>
        <v>6.5681444991789739E-2</v>
      </c>
    </row>
    <row r="367" spans="1:16" ht="63" x14ac:dyDescent="0.2">
      <c r="A367" s="50">
        <v>60000256</v>
      </c>
      <c r="B367" s="2" t="s">
        <v>305</v>
      </c>
      <c r="C367" s="36">
        <f>VLOOKUP(A367,'[3]Прейскурант 2019'!$A$12:$E$1358,5,0)</f>
        <v>449</v>
      </c>
      <c r="D367" s="37">
        <f>VLOOKUP(A367,'[1]Прейскурант( новый)'!$A$9:$C$1217,3,0)</f>
        <v>5.58</v>
      </c>
      <c r="E367" s="37">
        <f t="shared" si="116"/>
        <v>491.27011920000007</v>
      </c>
      <c r="F367" s="44">
        <v>8.07</v>
      </c>
      <c r="G367" s="44">
        <f t="shared" si="107"/>
        <v>499.34011920000006</v>
      </c>
      <c r="H367" s="44">
        <f t="shared" si="117"/>
        <v>169.77564052800003</v>
      </c>
      <c r="I367" s="45">
        <f t="shared" si="108"/>
        <v>669.11575972800006</v>
      </c>
      <c r="J367" s="44">
        <f t="shared" si="118"/>
        <v>100.36736395920001</v>
      </c>
      <c r="K367" s="46">
        <f t="shared" si="109"/>
        <v>769.48312368720008</v>
      </c>
      <c r="L367" s="47">
        <f t="shared" si="119"/>
        <v>923.37974842464007</v>
      </c>
      <c r="M367" s="77">
        <f t="shared" si="120"/>
        <v>478.185</v>
      </c>
      <c r="N367" s="48">
        <v>478</v>
      </c>
      <c r="O367" s="49">
        <f t="shared" si="121"/>
        <v>6.5</v>
      </c>
      <c r="P367" s="93">
        <f t="shared" si="122"/>
        <v>6.4587973273942056E-2</v>
      </c>
    </row>
    <row r="368" spans="1:16" ht="31.5" x14ac:dyDescent="0.2">
      <c r="A368" s="50">
        <v>60000257</v>
      </c>
      <c r="B368" s="2" t="s">
        <v>306</v>
      </c>
      <c r="C368" s="36">
        <f>VLOOKUP(A368,'[3]Прейскурант 2019'!$A$12:$E$1358,5,0)</f>
        <v>108</v>
      </c>
      <c r="D368" s="37">
        <f>VLOOKUP(A368,'[1]Прейскурант( новый)'!$A$9:$C$1217,3,0)</f>
        <v>0.87</v>
      </c>
      <c r="E368" s="37">
        <f t="shared" si="116"/>
        <v>76.595878800000008</v>
      </c>
      <c r="F368" s="44">
        <v>1.75</v>
      </c>
      <c r="G368" s="44">
        <f t="shared" si="107"/>
        <v>78.345878800000008</v>
      </c>
      <c r="H368" s="44">
        <f t="shared" si="117"/>
        <v>26.637598792000006</v>
      </c>
      <c r="I368" s="45">
        <f t="shared" si="108"/>
        <v>104.98347759200001</v>
      </c>
      <c r="J368" s="44">
        <f t="shared" si="118"/>
        <v>15.747521638800002</v>
      </c>
      <c r="K368" s="46">
        <f t="shared" si="109"/>
        <v>120.73099923080002</v>
      </c>
      <c r="L368" s="47">
        <f t="shared" si="119"/>
        <v>144.87719907696004</v>
      </c>
      <c r="M368" s="77">
        <f t="shared" si="120"/>
        <v>115.02</v>
      </c>
      <c r="N368" s="48">
        <v>115</v>
      </c>
      <c r="O368" s="49">
        <f t="shared" si="121"/>
        <v>6.4999999999999964</v>
      </c>
      <c r="P368" s="93">
        <f t="shared" si="122"/>
        <v>6.4814814814814881E-2</v>
      </c>
    </row>
    <row r="369" spans="1:16" ht="63" x14ac:dyDescent="0.2">
      <c r="A369" s="50">
        <v>60000258</v>
      </c>
      <c r="B369" s="2" t="s">
        <v>307</v>
      </c>
      <c r="C369" s="36">
        <f>VLOOKUP(A369,'[3]Прейскурант 2019'!$A$12:$E$1358,5,0)</f>
        <v>497</v>
      </c>
      <c r="D369" s="37">
        <f>VLOOKUP(A369,'[1]Прейскурант( новый)'!$A$9:$C$1217,3,0)</f>
        <v>3.16</v>
      </c>
      <c r="E369" s="37">
        <f t="shared" si="116"/>
        <v>278.21031840000006</v>
      </c>
      <c r="F369" s="44">
        <v>11.07</v>
      </c>
      <c r="G369" s="44">
        <f t="shared" si="107"/>
        <v>289.28031840000006</v>
      </c>
      <c r="H369" s="44">
        <f t="shared" si="117"/>
        <v>98.355308256000029</v>
      </c>
      <c r="I369" s="45">
        <f t="shared" si="108"/>
        <v>387.63562665600011</v>
      </c>
      <c r="J369" s="44">
        <f t="shared" si="118"/>
        <v>58.145343998400016</v>
      </c>
      <c r="K369" s="46">
        <f t="shared" si="109"/>
        <v>445.78097065440011</v>
      </c>
      <c r="L369" s="47">
        <f t="shared" si="119"/>
        <v>534.93716478528017</v>
      </c>
      <c r="M369" s="77">
        <f t="shared" si="120"/>
        <v>529.30499999999995</v>
      </c>
      <c r="N369" s="48">
        <v>529</v>
      </c>
      <c r="O369" s="49">
        <f t="shared" si="121"/>
        <v>6.4999999999999902</v>
      </c>
      <c r="P369" s="93">
        <f t="shared" si="122"/>
        <v>6.4386317907444646E-2</v>
      </c>
    </row>
    <row r="370" spans="1:16" ht="15.75" x14ac:dyDescent="0.2">
      <c r="A370" s="50">
        <v>60000259</v>
      </c>
      <c r="B370" s="2" t="s">
        <v>308</v>
      </c>
      <c r="C370" s="36">
        <f>VLOOKUP(A370,'[3]Прейскурант 2019'!$A$12:$E$1358,5,0)</f>
        <v>225</v>
      </c>
      <c r="D370" s="37">
        <f>VLOOKUP(A370,'[1]Прейскурант( новый)'!$A$9:$C$1217,3,0)</f>
        <v>1.22</v>
      </c>
      <c r="E370" s="37">
        <f t="shared" si="116"/>
        <v>107.41031280000001</v>
      </c>
      <c r="F370" s="44">
        <f>VLOOKUP(A370,'[2]себ-ть 2019 год'!$A$2:$Q$1337,6,0)</f>
        <v>42.0852</v>
      </c>
      <c r="G370" s="44">
        <f t="shared" si="107"/>
        <v>149.49551280000003</v>
      </c>
      <c r="H370" s="44">
        <f t="shared" si="117"/>
        <v>50.828474352000015</v>
      </c>
      <c r="I370" s="45">
        <f t="shared" si="108"/>
        <v>200.32398715200003</v>
      </c>
      <c r="J370" s="44">
        <f t="shared" si="118"/>
        <v>30.048598072800004</v>
      </c>
      <c r="K370" s="46">
        <f t="shared" si="109"/>
        <v>230.37258522480005</v>
      </c>
      <c r="L370" s="47">
        <f t="shared" si="119"/>
        <v>276.44710226976008</v>
      </c>
      <c r="M370" s="77">
        <f t="shared" si="120"/>
        <v>239.625</v>
      </c>
      <c r="N370" s="48">
        <v>240</v>
      </c>
      <c r="O370" s="49">
        <f t="shared" si="121"/>
        <v>6.5</v>
      </c>
      <c r="P370" s="93">
        <f t="shared" si="122"/>
        <v>6.6666666666666652E-2</v>
      </c>
    </row>
    <row r="371" spans="1:16" ht="47.25" x14ac:dyDescent="0.2">
      <c r="A371" s="50">
        <v>60000260</v>
      </c>
      <c r="B371" s="2" t="s">
        <v>309</v>
      </c>
      <c r="C371" s="36">
        <f>VLOOKUP(A371,'[3]Прейскурант 2019'!$A$12:$E$1358,5,0)</f>
        <v>1070</v>
      </c>
      <c r="D371" s="37">
        <f>VLOOKUP(A371,'[1]Прейскурант( новый)'!$A$9:$C$1217,3,0)</f>
        <v>5</v>
      </c>
      <c r="E371" s="37">
        <f t="shared" si="116"/>
        <v>440.20620000000002</v>
      </c>
      <c r="F371" s="44">
        <f>VLOOKUP(A371,'[2]себ-ть 2019 год'!$A$2:$Q$1337,6,0)</f>
        <v>139.5258</v>
      </c>
      <c r="G371" s="44">
        <f t="shared" ref="G371:G434" si="129">E371+F371</f>
        <v>579.73199999999997</v>
      </c>
      <c r="H371" s="44">
        <f t="shared" si="117"/>
        <v>197.10888</v>
      </c>
      <c r="I371" s="45">
        <f t="shared" ref="I371:I434" si="130">G371+H371</f>
        <v>776.84087999999997</v>
      </c>
      <c r="J371" s="44">
        <f t="shared" si="118"/>
        <v>116.52613199999999</v>
      </c>
      <c r="K371" s="46">
        <f t="shared" ref="K371:K434" si="131">I371+J371</f>
        <v>893.36701199999993</v>
      </c>
      <c r="L371" s="47">
        <f t="shared" si="119"/>
        <v>1072.0404143999999</v>
      </c>
      <c r="M371" s="77">
        <f t="shared" si="120"/>
        <v>1139.55</v>
      </c>
      <c r="N371" s="48">
        <v>1140</v>
      </c>
      <c r="O371" s="49">
        <f t="shared" si="121"/>
        <v>6.4999999999999964</v>
      </c>
      <c r="P371" s="93">
        <f t="shared" si="122"/>
        <v>6.5420560747663448E-2</v>
      </c>
    </row>
    <row r="372" spans="1:16" ht="47.25" x14ac:dyDescent="0.2">
      <c r="A372" s="50">
        <v>60000261</v>
      </c>
      <c r="B372" s="2" t="s">
        <v>310</v>
      </c>
      <c r="C372" s="36">
        <f>VLOOKUP(A372,'[3]Прейскурант 2019'!$A$12:$E$1358,5,0)</f>
        <v>1070</v>
      </c>
      <c r="D372" s="37">
        <f>VLOOKUP(A372,'[1]Прейскурант( новый)'!$A$9:$C$1217,3,0)</f>
        <v>7</v>
      </c>
      <c r="E372" s="37">
        <f t="shared" si="116"/>
        <v>616.28868000000011</v>
      </c>
      <c r="F372" s="44">
        <f>VLOOKUP(A372,'[2]себ-ть 2019 год'!$A$2:$Q$1337,6,0)</f>
        <v>32.425800000000002</v>
      </c>
      <c r="G372" s="44">
        <f t="shared" si="129"/>
        <v>648.71448000000009</v>
      </c>
      <c r="H372" s="44">
        <f t="shared" si="117"/>
        <v>220.56292320000006</v>
      </c>
      <c r="I372" s="45">
        <f t="shared" si="130"/>
        <v>869.27740320000021</v>
      </c>
      <c r="J372" s="44">
        <f t="shared" si="118"/>
        <v>130.39161048000003</v>
      </c>
      <c r="K372" s="46">
        <f t="shared" si="131"/>
        <v>999.66901368000026</v>
      </c>
      <c r="L372" s="47">
        <f t="shared" si="119"/>
        <v>1199.6028164160002</v>
      </c>
      <c r="M372" s="77">
        <f t="shared" si="120"/>
        <v>1139.55</v>
      </c>
      <c r="N372" s="48">
        <v>1140</v>
      </c>
      <c r="O372" s="49">
        <f t="shared" si="121"/>
        <v>6.4999999999999964</v>
      </c>
      <c r="P372" s="93">
        <f t="shared" si="122"/>
        <v>6.5420560747663448E-2</v>
      </c>
    </row>
    <row r="373" spans="1:16" ht="47.25" x14ac:dyDescent="0.2">
      <c r="A373" s="50">
        <v>60000262</v>
      </c>
      <c r="B373" s="2" t="s">
        <v>311</v>
      </c>
      <c r="C373" s="36">
        <f>VLOOKUP(A373,'[3]Прейскурант 2019'!$A$12:$E$1358,5,0)</f>
        <v>697</v>
      </c>
      <c r="D373" s="37">
        <f>VLOOKUP(A373,'[1]Прейскурант( новый)'!$A$9:$C$1217,3,0)</f>
        <v>5.72</v>
      </c>
      <c r="E373" s="37">
        <f t="shared" si="116"/>
        <v>503.59589280000006</v>
      </c>
      <c r="F373" s="44">
        <v>30.54</v>
      </c>
      <c r="G373" s="44">
        <f t="shared" si="129"/>
        <v>534.13589280000008</v>
      </c>
      <c r="H373" s="44">
        <f t="shared" si="117"/>
        <v>181.60620355200004</v>
      </c>
      <c r="I373" s="45">
        <f t="shared" si="130"/>
        <v>715.74209635200009</v>
      </c>
      <c r="J373" s="44">
        <f t="shared" si="118"/>
        <v>107.36131445280002</v>
      </c>
      <c r="K373" s="46">
        <f t="shared" si="131"/>
        <v>823.10341080480009</v>
      </c>
      <c r="L373" s="47">
        <f t="shared" si="119"/>
        <v>987.72409296576006</v>
      </c>
      <c r="M373" s="77">
        <f t="shared" si="120"/>
        <v>742.30499999999995</v>
      </c>
      <c r="N373" s="48">
        <v>742</v>
      </c>
      <c r="O373" s="49">
        <f t="shared" si="121"/>
        <v>6.4999999999999929</v>
      </c>
      <c r="P373" s="93">
        <f t="shared" si="122"/>
        <v>6.4562410329985553E-2</v>
      </c>
    </row>
    <row r="374" spans="1:16" ht="47.25" x14ac:dyDescent="0.2">
      <c r="A374" s="50">
        <v>60000263</v>
      </c>
      <c r="B374" s="2" t="s">
        <v>312</v>
      </c>
      <c r="C374" s="36">
        <f>VLOOKUP(A374,'[3]Прейскурант 2019'!$A$12:$E$1358,5,0)</f>
        <v>1107</v>
      </c>
      <c r="D374" s="37">
        <f>VLOOKUP(A374,'[1]Прейскурант( новый)'!$A$9:$C$1217,3,0)</f>
        <v>7</v>
      </c>
      <c r="E374" s="37">
        <f t="shared" si="116"/>
        <v>616.28868000000011</v>
      </c>
      <c r="F374" s="44">
        <f>VLOOKUP(A374,'[2]себ-ть 2019 год'!$A$2:$Q$1337,6,0)</f>
        <v>24.000600000000002</v>
      </c>
      <c r="G374" s="44">
        <f t="shared" si="129"/>
        <v>640.28928000000008</v>
      </c>
      <c r="H374" s="44">
        <f t="shared" si="117"/>
        <v>217.69835520000004</v>
      </c>
      <c r="I374" s="45">
        <f t="shared" si="130"/>
        <v>857.98763520000011</v>
      </c>
      <c r="J374" s="44">
        <f t="shared" si="118"/>
        <v>128.69814528000001</v>
      </c>
      <c r="K374" s="46">
        <f t="shared" si="131"/>
        <v>986.68578048000018</v>
      </c>
      <c r="L374" s="47">
        <f t="shared" si="119"/>
        <v>1184.0229365760001</v>
      </c>
      <c r="M374" s="77">
        <f t="shared" si="120"/>
        <v>1178.9549999999999</v>
      </c>
      <c r="N374" s="48">
        <v>1180</v>
      </c>
      <c r="O374" s="49">
        <f t="shared" si="121"/>
        <v>6.4999999999999929</v>
      </c>
      <c r="P374" s="93">
        <f t="shared" si="122"/>
        <v>6.5943992773261018E-2</v>
      </c>
    </row>
    <row r="375" spans="1:16" ht="47.25" x14ac:dyDescent="0.2">
      <c r="A375" s="50">
        <v>60000264</v>
      </c>
      <c r="B375" s="2" t="s">
        <v>313</v>
      </c>
      <c r="C375" s="36">
        <f>VLOOKUP(A375,'[3]Прейскурант 2019'!$A$12:$E$1358,5,0)</f>
        <v>1126</v>
      </c>
      <c r="D375" s="37">
        <f>VLOOKUP(A375,'[1]Прейскурант( новый)'!$A$9:$C$1217,3,0)</f>
        <v>6.67</v>
      </c>
      <c r="E375" s="37">
        <f t="shared" si="116"/>
        <v>587.23507080000013</v>
      </c>
      <c r="F375" s="44">
        <f>VLOOKUP(A375,'[2]себ-ть 2019 год'!$A$2:$Q$1337,6,0)</f>
        <v>111.30240000000001</v>
      </c>
      <c r="G375" s="44">
        <f t="shared" si="129"/>
        <v>698.53747080000016</v>
      </c>
      <c r="H375" s="44">
        <f t="shared" si="117"/>
        <v>237.50274007200008</v>
      </c>
      <c r="I375" s="45">
        <f t="shared" si="130"/>
        <v>936.04021087200022</v>
      </c>
      <c r="J375" s="44">
        <f t="shared" si="118"/>
        <v>140.40603163080002</v>
      </c>
      <c r="K375" s="46">
        <f t="shared" si="131"/>
        <v>1076.4462425028003</v>
      </c>
      <c r="L375" s="47">
        <f t="shared" si="119"/>
        <v>1291.7354910033603</v>
      </c>
      <c r="M375" s="77">
        <f t="shared" si="120"/>
        <v>1199.19</v>
      </c>
      <c r="N375" s="48">
        <v>1200</v>
      </c>
      <c r="O375" s="49">
        <f t="shared" si="121"/>
        <v>6.5000000000000044</v>
      </c>
      <c r="P375" s="93">
        <f t="shared" si="122"/>
        <v>6.5719360568383678E-2</v>
      </c>
    </row>
    <row r="376" spans="1:16" ht="31.5" x14ac:dyDescent="0.2">
      <c r="A376" s="50">
        <v>60000265</v>
      </c>
      <c r="B376" s="2" t="s">
        <v>314</v>
      </c>
      <c r="C376" s="36">
        <f>VLOOKUP(A376,'[3]Прейскурант 2019'!$A$12:$E$1358,5,0)</f>
        <v>200</v>
      </c>
      <c r="D376" s="37">
        <f>VLOOKUP(A376,'[1]Прейскурант( новый)'!$A$9:$C$1217,3,0)</f>
        <v>1.97</v>
      </c>
      <c r="E376" s="37">
        <f t="shared" si="116"/>
        <v>173.4412428</v>
      </c>
      <c r="F376" s="44">
        <v>0.99</v>
      </c>
      <c r="G376" s="44">
        <f t="shared" si="129"/>
        <v>174.43124280000001</v>
      </c>
      <c r="H376" s="44">
        <f t="shared" si="117"/>
        <v>59.306622552000007</v>
      </c>
      <c r="I376" s="45">
        <f t="shared" si="130"/>
        <v>233.73786535200003</v>
      </c>
      <c r="J376" s="44">
        <f t="shared" si="118"/>
        <v>35.060679802800003</v>
      </c>
      <c r="K376" s="46">
        <f t="shared" si="131"/>
        <v>268.79854515480002</v>
      </c>
      <c r="L376" s="47">
        <f t="shared" si="119"/>
        <v>322.55825418576001</v>
      </c>
      <c r="M376" s="77">
        <f t="shared" si="120"/>
        <v>213</v>
      </c>
      <c r="N376" s="48">
        <v>213</v>
      </c>
      <c r="O376" s="49">
        <f t="shared" si="121"/>
        <v>6.5</v>
      </c>
      <c r="P376" s="93">
        <f t="shared" si="122"/>
        <v>6.4999999999999947E-2</v>
      </c>
    </row>
    <row r="377" spans="1:16" ht="31.5" x14ac:dyDescent="0.2">
      <c r="A377" s="50">
        <v>60000266</v>
      </c>
      <c r="B377" s="2" t="s">
        <v>315</v>
      </c>
      <c r="C377" s="36">
        <f>VLOOKUP(A377,'[3]Прейскурант 2019'!$A$12:$E$1358,5,0)</f>
        <v>480</v>
      </c>
      <c r="D377" s="37">
        <f>VLOOKUP(A377,'[1]Прейскурант( новый)'!$A$9:$C$1217,3,0)</f>
        <v>4.67</v>
      </c>
      <c r="E377" s="37">
        <f t="shared" si="116"/>
        <v>411.15259080000004</v>
      </c>
      <c r="F377" s="44">
        <v>7.71</v>
      </c>
      <c r="G377" s="44">
        <f t="shared" si="129"/>
        <v>418.86259080000002</v>
      </c>
      <c r="H377" s="44">
        <f t="shared" si="117"/>
        <v>142.41328087200003</v>
      </c>
      <c r="I377" s="45">
        <f t="shared" si="130"/>
        <v>561.27587167199999</v>
      </c>
      <c r="J377" s="44">
        <f t="shared" si="118"/>
        <v>84.191380750799993</v>
      </c>
      <c r="K377" s="46">
        <f t="shared" si="131"/>
        <v>645.46725242280002</v>
      </c>
      <c r="L377" s="47">
        <f t="shared" si="119"/>
        <v>774.56070290736</v>
      </c>
      <c r="M377" s="77">
        <f t="shared" si="120"/>
        <v>511.2</v>
      </c>
      <c r="N377" s="48">
        <v>511</v>
      </c>
      <c r="O377" s="49">
        <f t="shared" si="121"/>
        <v>6.4999999999999973</v>
      </c>
      <c r="P377" s="93">
        <f t="shared" si="122"/>
        <v>6.4583333333333437E-2</v>
      </c>
    </row>
    <row r="378" spans="1:16" ht="31.5" x14ac:dyDescent="0.2">
      <c r="A378" s="50">
        <v>60000267</v>
      </c>
      <c r="B378" s="2" t="s">
        <v>316</v>
      </c>
      <c r="C378" s="36">
        <f>VLOOKUP(A378,'[3]Прейскурант 2019'!$A$12:$E$1358,5,0)</f>
        <v>149</v>
      </c>
      <c r="D378" s="37">
        <f>VLOOKUP(A378,'[1]Прейскурант( новый)'!$A$9:$C$1217,3,0)</f>
        <v>1.5</v>
      </c>
      <c r="E378" s="37">
        <f t="shared" si="116"/>
        <v>132.06186000000002</v>
      </c>
      <c r="F378" s="44">
        <f>VLOOKUP(A378,'[2]себ-ть 2019 год'!$A$2:$Q$1337,6,0)</f>
        <v>0</v>
      </c>
      <c r="G378" s="44">
        <f t="shared" si="129"/>
        <v>132.06186000000002</v>
      </c>
      <c r="H378" s="44">
        <f t="shared" si="117"/>
        <v>44.901032400000013</v>
      </c>
      <c r="I378" s="45">
        <f t="shared" si="130"/>
        <v>176.96289240000004</v>
      </c>
      <c r="J378" s="44">
        <f t="shared" si="118"/>
        <v>26.544433860000005</v>
      </c>
      <c r="K378" s="46">
        <f t="shared" si="131"/>
        <v>203.50732626000004</v>
      </c>
      <c r="L378" s="47">
        <f t="shared" si="119"/>
        <v>244.20879151200006</v>
      </c>
      <c r="M378" s="77">
        <f t="shared" si="120"/>
        <v>158.685</v>
      </c>
      <c r="N378" s="48">
        <v>159</v>
      </c>
      <c r="O378" s="49">
        <f t="shared" si="121"/>
        <v>6.5000000000000018</v>
      </c>
      <c r="P378" s="93">
        <f t="shared" si="122"/>
        <v>6.7114093959731447E-2</v>
      </c>
    </row>
    <row r="379" spans="1:16" ht="47.25" x14ac:dyDescent="0.2">
      <c r="A379" s="50">
        <v>60000268</v>
      </c>
      <c r="B379" s="2" t="s">
        <v>317</v>
      </c>
      <c r="C379" s="36">
        <f>VLOOKUP(A379,'[3]Прейскурант 2019'!$A$12:$E$1358,5,0)</f>
        <v>551</v>
      </c>
      <c r="D379" s="37">
        <f>VLOOKUP(A379,'[1]Прейскурант( новый)'!$A$9:$C$1217,3,0)</f>
        <v>4.42</v>
      </c>
      <c r="E379" s="37">
        <f t="shared" si="116"/>
        <v>389.14228080000004</v>
      </c>
      <c r="F379" s="44">
        <v>264.10000000000002</v>
      </c>
      <c r="G379" s="44">
        <f t="shared" si="129"/>
        <v>653.24228080000012</v>
      </c>
      <c r="H379" s="44">
        <f t="shared" si="117"/>
        <v>222.10237547200006</v>
      </c>
      <c r="I379" s="45">
        <f t="shared" si="130"/>
        <v>875.34465627200018</v>
      </c>
      <c r="J379" s="44">
        <f t="shared" si="118"/>
        <v>131.30169844080001</v>
      </c>
      <c r="K379" s="46">
        <f t="shared" si="131"/>
        <v>1006.6463547128002</v>
      </c>
      <c r="L379" s="47">
        <f t="shared" si="119"/>
        <v>1207.9756256553603</v>
      </c>
      <c r="M379" s="77">
        <f t="shared" si="120"/>
        <v>586.81500000000005</v>
      </c>
      <c r="N379" s="48">
        <v>587</v>
      </c>
      <c r="O379" s="49">
        <f t="shared" si="121"/>
        <v>6.5000000000000098</v>
      </c>
      <c r="P379" s="93">
        <f t="shared" si="122"/>
        <v>6.5335753176043454E-2</v>
      </c>
    </row>
    <row r="380" spans="1:16" ht="47.25" x14ac:dyDescent="0.2">
      <c r="A380" s="50">
        <v>60000269</v>
      </c>
      <c r="B380" s="2" t="s">
        <v>318</v>
      </c>
      <c r="C380" s="36">
        <f>VLOOKUP(A380,'[3]Прейскурант 2019'!$A$12:$E$1358,5,0)</f>
        <v>318</v>
      </c>
      <c r="D380" s="37">
        <f>VLOOKUP(A380,'[1]Прейскурант( новый)'!$A$9:$C$1217,3,0)</f>
        <v>1.97</v>
      </c>
      <c r="E380" s="37">
        <f t="shared" si="116"/>
        <v>173.4412428</v>
      </c>
      <c r="F380" s="44">
        <f>VLOOKUP(A380,'[2]себ-ть 2019 год'!$A$2:$Q$1337,6,0)</f>
        <v>4.8756000000000004</v>
      </c>
      <c r="G380" s="44">
        <f t="shared" si="129"/>
        <v>178.31684279999999</v>
      </c>
      <c r="H380" s="44">
        <f t="shared" si="117"/>
        <v>60.627726551999999</v>
      </c>
      <c r="I380" s="45">
        <f t="shared" si="130"/>
        <v>238.94456935199997</v>
      </c>
      <c r="J380" s="44">
        <f t="shared" si="118"/>
        <v>35.841685402799996</v>
      </c>
      <c r="K380" s="46">
        <f t="shared" si="131"/>
        <v>274.78625475479998</v>
      </c>
      <c r="L380" s="47">
        <f t="shared" si="119"/>
        <v>329.74350570575996</v>
      </c>
      <c r="M380" s="77">
        <f t="shared" si="120"/>
        <v>338.67</v>
      </c>
      <c r="N380" s="48">
        <v>339</v>
      </c>
      <c r="O380" s="49">
        <f t="shared" si="121"/>
        <v>6.5000000000000044</v>
      </c>
      <c r="P380" s="93">
        <f t="shared" si="122"/>
        <v>6.60377358490567E-2</v>
      </c>
    </row>
    <row r="381" spans="1:16" ht="63" x14ac:dyDescent="0.2">
      <c r="A381" s="50">
        <v>60000270</v>
      </c>
      <c r="B381" s="2" t="s">
        <v>319</v>
      </c>
      <c r="C381" s="36">
        <f>VLOOKUP(A381,'[3]Прейскурант 2019'!$A$12:$E$1358,5,0)</f>
        <v>400</v>
      </c>
      <c r="D381" s="37">
        <f>VLOOKUP(A381,'[1]Прейскурант( новый)'!$A$9:$C$1217,3,0)</f>
        <v>4.67</v>
      </c>
      <c r="E381" s="37">
        <f t="shared" si="116"/>
        <v>411.15259080000004</v>
      </c>
      <c r="F381" s="44">
        <v>44.33</v>
      </c>
      <c r="G381" s="44">
        <f t="shared" si="129"/>
        <v>455.48259080000003</v>
      </c>
      <c r="H381" s="44">
        <f t="shared" si="117"/>
        <v>154.86408087200002</v>
      </c>
      <c r="I381" s="45">
        <f t="shared" si="130"/>
        <v>610.34667167200007</v>
      </c>
      <c r="J381" s="44">
        <f t="shared" si="118"/>
        <v>91.552000750800005</v>
      </c>
      <c r="K381" s="46">
        <f t="shared" si="131"/>
        <v>701.89867242280002</v>
      </c>
      <c r="L381" s="47">
        <f t="shared" si="119"/>
        <v>842.27840690736002</v>
      </c>
      <c r="M381" s="77">
        <f t="shared" si="120"/>
        <v>426</v>
      </c>
      <c r="N381" s="48">
        <v>426</v>
      </c>
      <c r="O381" s="49">
        <f t="shared" si="121"/>
        <v>6.5</v>
      </c>
      <c r="P381" s="93">
        <f t="shared" si="122"/>
        <v>6.4999999999999947E-2</v>
      </c>
    </row>
    <row r="382" spans="1:16" ht="31.5" x14ac:dyDescent="0.2">
      <c r="A382" s="50">
        <v>60000271</v>
      </c>
      <c r="B382" s="2" t="s">
        <v>320</v>
      </c>
      <c r="C382" s="36">
        <f>VLOOKUP(A382,'[3]Прейскурант 2019'!$A$12:$E$1358,5,0)</f>
        <v>200</v>
      </c>
      <c r="D382" s="37">
        <f>VLOOKUP(A382,'[1]Прейскурант( новый)'!$A$9:$C$1217,3,0)</f>
        <v>1.97</v>
      </c>
      <c r="E382" s="37">
        <f t="shared" si="116"/>
        <v>173.4412428</v>
      </c>
      <c r="F382" s="44">
        <v>6.37</v>
      </c>
      <c r="G382" s="44">
        <f t="shared" si="129"/>
        <v>179.8112428</v>
      </c>
      <c r="H382" s="44">
        <f t="shared" si="117"/>
        <v>61.135822552000008</v>
      </c>
      <c r="I382" s="45">
        <f t="shared" si="130"/>
        <v>240.94706535200001</v>
      </c>
      <c r="J382" s="44">
        <f t="shared" si="118"/>
        <v>36.142059802799999</v>
      </c>
      <c r="K382" s="46">
        <f t="shared" si="131"/>
        <v>277.0891251548</v>
      </c>
      <c r="L382" s="47">
        <f t="shared" si="119"/>
        <v>332.50695018575999</v>
      </c>
      <c r="M382" s="77">
        <f t="shared" si="120"/>
        <v>213</v>
      </c>
      <c r="N382" s="48">
        <v>213</v>
      </c>
      <c r="O382" s="49">
        <f t="shared" si="121"/>
        <v>6.5</v>
      </c>
      <c r="P382" s="93">
        <f t="shared" si="122"/>
        <v>6.4999999999999947E-2</v>
      </c>
    </row>
    <row r="383" spans="1:16" ht="47.25" x14ac:dyDescent="0.2">
      <c r="A383" s="50">
        <v>60000272</v>
      </c>
      <c r="B383" s="2" t="s">
        <v>321</v>
      </c>
      <c r="C383" s="36">
        <f>VLOOKUP(A383,'[3]Прейскурант 2019'!$A$12:$E$1358,5,0)</f>
        <v>695</v>
      </c>
      <c r="D383" s="37">
        <f>VLOOKUP(A383,'[1]Прейскурант( новый)'!$A$9:$C$1217,3,0)</f>
        <v>4.67</v>
      </c>
      <c r="E383" s="37">
        <f t="shared" si="116"/>
        <v>411.15259080000004</v>
      </c>
      <c r="F383" s="44">
        <v>48.49</v>
      </c>
      <c r="G383" s="44">
        <f t="shared" si="129"/>
        <v>459.64259080000005</v>
      </c>
      <c r="H383" s="44">
        <f t="shared" si="117"/>
        <v>156.27848087200002</v>
      </c>
      <c r="I383" s="45">
        <f t="shared" si="130"/>
        <v>615.92107167200004</v>
      </c>
      <c r="J383" s="44">
        <f t="shared" si="118"/>
        <v>92.388160750799997</v>
      </c>
      <c r="K383" s="46">
        <f t="shared" si="131"/>
        <v>708.30923242280005</v>
      </c>
      <c r="L383" s="47">
        <f t="shared" si="119"/>
        <v>849.97107890736004</v>
      </c>
      <c r="M383" s="77">
        <f t="shared" si="120"/>
        <v>740.17499999999995</v>
      </c>
      <c r="N383" s="48">
        <v>740</v>
      </c>
      <c r="O383" s="49">
        <f t="shared" si="121"/>
        <v>6.4999999999999929</v>
      </c>
      <c r="P383" s="93">
        <f t="shared" si="122"/>
        <v>6.4748201438848962E-2</v>
      </c>
    </row>
    <row r="384" spans="1:16" ht="31.5" x14ac:dyDescent="0.2">
      <c r="A384" s="50">
        <v>60000273</v>
      </c>
      <c r="B384" s="2" t="s">
        <v>322</v>
      </c>
      <c r="C384" s="36">
        <f>VLOOKUP(A384,'[3]Прейскурант 2019'!$A$12:$E$1358,5,0)</f>
        <v>54</v>
      </c>
      <c r="D384" s="37">
        <f>VLOOKUP(A384,'[1]Прейскурант( новый)'!$A$9:$C$1217,3,0)</f>
        <v>0.33</v>
      </c>
      <c r="E384" s="37">
        <f t="shared" si="116"/>
        <v>29.053609200000004</v>
      </c>
      <c r="F384" s="44">
        <f>VLOOKUP(A384,'[2]себ-ть 2019 год'!$A$2:$Q$1337,6,0)</f>
        <v>0</v>
      </c>
      <c r="G384" s="44">
        <f t="shared" si="129"/>
        <v>29.053609200000004</v>
      </c>
      <c r="H384" s="44">
        <f t="shared" si="117"/>
        <v>9.8782271280000025</v>
      </c>
      <c r="I384" s="45">
        <f t="shared" si="130"/>
        <v>38.931836328000003</v>
      </c>
      <c r="J384" s="44">
        <f t="shared" si="118"/>
        <v>5.8397754492000002</v>
      </c>
      <c r="K384" s="46">
        <f t="shared" si="131"/>
        <v>44.7716117772</v>
      </c>
      <c r="L384" s="47">
        <f t="shared" si="119"/>
        <v>53.725934132639999</v>
      </c>
      <c r="M384" s="77">
        <f t="shared" si="120"/>
        <v>57.51</v>
      </c>
      <c r="N384" s="48">
        <v>58</v>
      </c>
      <c r="O384" s="49">
        <f t="shared" si="121"/>
        <v>6.4999999999999964</v>
      </c>
      <c r="P384" s="93">
        <f t="shared" si="122"/>
        <v>7.4074074074074181E-2</v>
      </c>
    </row>
    <row r="385" spans="1:16" ht="31.5" x14ac:dyDescent="0.2">
      <c r="A385" s="50">
        <v>60000274</v>
      </c>
      <c r="B385" s="2" t="s">
        <v>323</v>
      </c>
      <c r="C385" s="36">
        <f>VLOOKUP(A385,'[3]Прейскурант 2019'!$A$12:$E$1358,5,0)</f>
        <v>160</v>
      </c>
      <c r="D385" s="37">
        <f>VLOOKUP(A385,'[1]Прейскурант( новый)'!$A$9:$C$1217,3,0)</f>
        <v>1</v>
      </c>
      <c r="E385" s="37">
        <f t="shared" si="116"/>
        <v>88.041240000000016</v>
      </c>
      <c r="F385" s="44">
        <f>VLOOKUP(A385,'[2]себ-ть 2019 год'!$A$2:$Q$1337,6,0)</f>
        <v>0</v>
      </c>
      <c r="G385" s="44">
        <f t="shared" si="129"/>
        <v>88.041240000000016</v>
      </c>
      <c r="H385" s="44">
        <f t="shared" si="117"/>
        <v>29.934021600000008</v>
      </c>
      <c r="I385" s="45">
        <f t="shared" si="130"/>
        <v>117.97526160000002</v>
      </c>
      <c r="J385" s="44">
        <f t="shared" si="118"/>
        <v>17.696289240000002</v>
      </c>
      <c r="K385" s="46">
        <f t="shared" si="131"/>
        <v>135.67155084000004</v>
      </c>
      <c r="L385" s="47">
        <f t="shared" si="119"/>
        <v>162.80586100800005</v>
      </c>
      <c r="M385" s="77">
        <f t="shared" si="120"/>
        <v>170.4</v>
      </c>
      <c r="N385" s="48">
        <v>170</v>
      </c>
      <c r="O385" s="49">
        <f t="shared" si="121"/>
        <v>6.5000000000000027</v>
      </c>
      <c r="P385" s="93">
        <f t="shared" si="122"/>
        <v>6.25E-2</v>
      </c>
    </row>
    <row r="386" spans="1:16" ht="31.5" x14ac:dyDescent="0.2">
      <c r="A386" s="50">
        <v>60000275</v>
      </c>
      <c r="B386" s="2" t="s">
        <v>324</v>
      </c>
      <c r="C386" s="36">
        <f>VLOOKUP(A386,'[3]Прейскурант 2019'!$A$12:$E$1358,5,0)</f>
        <v>232</v>
      </c>
      <c r="D386" s="37">
        <f>VLOOKUP(A386,'[1]Прейскурант( новый)'!$A$9:$C$1217,3,0)</f>
        <v>3.25</v>
      </c>
      <c r="E386" s="37">
        <f t="shared" si="116"/>
        <v>286.13403000000005</v>
      </c>
      <c r="F386" s="44">
        <f>VLOOKUP(A386,'[2]себ-ть 2019 год'!$A$2:$Q$1337,6,0)</f>
        <v>0</v>
      </c>
      <c r="G386" s="44">
        <f t="shared" si="129"/>
        <v>286.13403000000005</v>
      </c>
      <c r="H386" s="44">
        <f t="shared" si="117"/>
        <v>97.285570200000024</v>
      </c>
      <c r="I386" s="45">
        <f t="shared" si="130"/>
        <v>383.4196002000001</v>
      </c>
      <c r="J386" s="44">
        <f t="shared" si="118"/>
        <v>57.512940030000017</v>
      </c>
      <c r="K386" s="46">
        <f t="shared" si="131"/>
        <v>440.93254023000014</v>
      </c>
      <c r="L386" s="47">
        <f t="shared" si="119"/>
        <v>529.11904827600017</v>
      </c>
      <c r="M386" s="77">
        <f t="shared" si="120"/>
        <v>247.08</v>
      </c>
      <c r="N386" s="48">
        <v>247</v>
      </c>
      <c r="O386" s="49">
        <f t="shared" si="121"/>
        <v>6.5000000000000053</v>
      </c>
      <c r="P386" s="93">
        <f t="shared" si="122"/>
        <v>6.4655172413793149E-2</v>
      </c>
    </row>
    <row r="387" spans="1:16" ht="31.5" x14ac:dyDescent="0.2">
      <c r="A387" s="50">
        <v>60000277</v>
      </c>
      <c r="B387" s="2" t="s">
        <v>325</v>
      </c>
      <c r="C387" s="36">
        <f>VLOOKUP(A387,'[3]Прейскурант 2019'!$A$12:$E$1358,5,0)</f>
        <v>384</v>
      </c>
      <c r="D387" s="37">
        <f>VLOOKUP(A387,'[1]Прейскурант( новый)'!$A$9:$C$1217,3,0)</f>
        <v>2.38</v>
      </c>
      <c r="E387" s="37">
        <f t="shared" si="116"/>
        <v>209.53815119999999</v>
      </c>
      <c r="F387" s="44">
        <f>VLOOKUP(A387,'[2]себ-ть 2019 год'!$A$2:$Q$1337,6,0)</f>
        <v>19.6248</v>
      </c>
      <c r="G387" s="44">
        <f t="shared" si="129"/>
        <v>229.16295119999998</v>
      </c>
      <c r="H387" s="44">
        <f t="shared" si="117"/>
        <v>77.915403408000003</v>
      </c>
      <c r="I387" s="45">
        <f t="shared" si="130"/>
        <v>307.07835460799998</v>
      </c>
      <c r="J387" s="44">
        <f t="shared" si="118"/>
        <v>46.061753191199998</v>
      </c>
      <c r="K387" s="46">
        <f t="shared" si="131"/>
        <v>353.1401077992</v>
      </c>
      <c r="L387" s="47">
        <f t="shared" si="119"/>
        <v>423.76812935904002</v>
      </c>
      <c r="M387" s="77">
        <f t="shared" si="120"/>
        <v>408.96</v>
      </c>
      <c r="N387" s="48">
        <v>409</v>
      </c>
      <c r="O387" s="49">
        <f t="shared" si="121"/>
        <v>6.4999999999999947</v>
      </c>
      <c r="P387" s="93">
        <f t="shared" si="122"/>
        <v>6.5104166666666741E-2</v>
      </c>
    </row>
    <row r="388" spans="1:16" ht="31.5" x14ac:dyDescent="0.2">
      <c r="A388" s="50">
        <v>60000278</v>
      </c>
      <c r="B388" s="2" t="s">
        <v>326</v>
      </c>
      <c r="C388" s="36">
        <f>VLOOKUP(A388,'[3]Прейскурант 2019'!$A$12:$E$1358,5,0)</f>
        <v>329</v>
      </c>
      <c r="D388" s="37">
        <f>VLOOKUP(A388,'[1]Прейскурант( новый)'!$A$9:$C$1217,3,0)</f>
        <v>2.38</v>
      </c>
      <c r="E388" s="37">
        <f t="shared" si="116"/>
        <v>209.53815119999999</v>
      </c>
      <c r="F388" s="44">
        <f>VLOOKUP(A388,'[2]себ-ть 2019 год'!$A$2:$Q$1337,6,0)</f>
        <v>19.6248</v>
      </c>
      <c r="G388" s="44">
        <f t="shared" si="129"/>
        <v>229.16295119999998</v>
      </c>
      <c r="H388" s="44">
        <f t="shared" si="117"/>
        <v>77.915403408000003</v>
      </c>
      <c r="I388" s="45">
        <f t="shared" si="130"/>
        <v>307.07835460799998</v>
      </c>
      <c r="J388" s="44">
        <f t="shared" si="118"/>
        <v>46.061753191199998</v>
      </c>
      <c r="K388" s="46">
        <f t="shared" si="131"/>
        <v>353.1401077992</v>
      </c>
      <c r="L388" s="47">
        <f t="shared" si="119"/>
        <v>423.76812935904002</v>
      </c>
      <c r="M388" s="77">
        <f t="shared" si="120"/>
        <v>350.38499999999999</v>
      </c>
      <c r="N388" s="48">
        <v>350</v>
      </c>
      <c r="O388" s="49">
        <f t="shared" si="121"/>
        <v>6.4999999999999973</v>
      </c>
      <c r="P388" s="93">
        <f t="shared" si="122"/>
        <v>6.3829787234042534E-2</v>
      </c>
    </row>
    <row r="389" spans="1:16" ht="31.5" x14ac:dyDescent="0.2">
      <c r="A389" s="50">
        <v>60000279</v>
      </c>
      <c r="B389" s="2" t="s">
        <v>327</v>
      </c>
      <c r="C389" s="36">
        <f>VLOOKUP(A389,'[3]Прейскурант 2019'!$A$12:$E$1358,5,0)</f>
        <v>264</v>
      </c>
      <c r="D389" s="37">
        <f>VLOOKUP(A389,'[1]Прейскурант( новый)'!$A$9:$C$1217,3,0)</f>
        <v>1.63</v>
      </c>
      <c r="E389" s="37">
        <f t="shared" si="116"/>
        <v>143.5072212</v>
      </c>
      <c r="F389" s="44">
        <f>VLOOKUP(A389,'[2]себ-ть 2019 год'!$A$2:$Q$1337,6,0)</f>
        <v>41.860799999999998</v>
      </c>
      <c r="G389" s="44">
        <f t="shared" si="129"/>
        <v>185.36802119999999</v>
      </c>
      <c r="H389" s="44">
        <f t="shared" si="117"/>
        <v>63.025127208000001</v>
      </c>
      <c r="I389" s="45">
        <f t="shared" si="130"/>
        <v>248.393148408</v>
      </c>
      <c r="J389" s="44">
        <f t="shared" si="118"/>
        <v>37.2589722612</v>
      </c>
      <c r="K389" s="46">
        <f t="shared" si="131"/>
        <v>285.65212066920003</v>
      </c>
      <c r="L389" s="47">
        <f t="shared" si="119"/>
        <v>342.78254480304003</v>
      </c>
      <c r="M389" s="77">
        <f t="shared" si="120"/>
        <v>281.16000000000003</v>
      </c>
      <c r="N389" s="48">
        <v>281</v>
      </c>
      <c r="O389" s="49">
        <f t="shared" si="121"/>
        <v>6.5000000000000098</v>
      </c>
      <c r="P389" s="93">
        <f t="shared" si="122"/>
        <v>6.4393939393939448E-2</v>
      </c>
    </row>
    <row r="390" spans="1:16" ht="31.5" x14ac:dyDescent="0.2">
      <c r="A390" s="57">
        <v>60000280</v>
      </c>
      <c r="B390" s="8" t="s">
        <v>328</v>
      </c>
      <c r="C390" s="36">
        <f>VLOOKUP(A390,'[3]Прейскурант 2019'!$A$12:$E$1358,5,0)</f>
        <v>116</v>
      </c>
      <c r="D390" s="37">
        <f>VLOOKUP(A390,'[1]Прейскурант( новый)'!$A$9:$C$1217,3,0)</f>
        <v>1.17</v>
      </c>
      <c r="E390" s="37">
        <f t="shared" si="116"/>
        <v>103.0082508</v>
      </c>
      <c r="F390" s="44">
        <v>0</v>
      </c>
      <c r="G390" s="44">
        <f t="shared" si="129"/>
        <v>103.0082508</v>
      </c>
      <c r="H390" s="44">
        <f t="shared" si="117"/>
        <v>35.022805271999999</v>
      </c>
      <c r="I390" s="45">
        <f t="shared" si="130"/>
        <v>138.03105607200001</v>
      </c>
      <c r="J390" s="44">
        <f t="shared" si="118"/>
        <v>20.7046584108</v>
      </c>
      <c r="K390" s="46">
        <f t="shared" si="131"/>
        <v>158.73571448280001</v>
      </c>
      <c r="L390" s="47">
        <f t="shared" si="119"/>
        <v>190.48285737936001</v>
      </c>
      <c r="M390" s="77">
        <f t="shared" si="120"/>
        <v>123.54</v>
      </c>
      <c r="N390" s="48">
        <v>124</v>
      </c>
      <c r="O390" s="49">
        <f t="shared" si="121"/>
        <v>6.5000000000000053</v>
      </c>
      <c r="P390" s="93">
        <f t="shared" si="122"/>
        <v>6.8965517241379226E-2</v>
      </c>
    </row>
    <row r="391" spans="1:16" ht="31.5" x14ac:dyDescent="0.2">
      <c r="A391" s="57">
        <v>60000281</v>
      </c>
      <c r="B391" s="8" t="s">
        <v>329</v>
      </c>
      <c r="C391" s="36">
        <f>VLOOKUP(A391,'[3]Прейскурант 2019'!$A$12:$E$1358,5,0)</f>
        <v>166</v>
      </c>
      <c r="D391" s="37">
        <f>VLOOKUP(A391,'[1]Прейскурант( новый)'!$A$9:$C$1217,3,0)</f>
        <v>1</v>
      </c>
      <c r="E391" s="37">
        <f t="shared" si="116"/>
        <v>88.041240000000016</v>
      </c>
      <c r="F391" s="44">
        <f>VLOOKUP(A391,'[2]себ-ть 2019 год'!$A$2:$Q$1337,6,0)</f>
        <v>3.2436000000000003</v>
      </c>
      <c r="G391" s="44">
        <f t="shared" si="129"/>
        <v>91.284840000000017</v>
      </c>
      <c r="H391" s="44">
        <f t="shared" si="117"/>
        <v>31.036845600000007</v>
      </c>
      <c r="I391" s="45">
        <f t="shared" si="130"/>
        <v>122.32168560000002</v>
      </c>
      <c r="J391" s="44">
        <f t="shared" si="118"/>
        <v>18.348252840000004</v>
      </c>
      <c r="K391" s="46">
        <f t="shared" si="131"/>
        <v>140.66993844000004</v>
      </c>
      <c r="L391" s="47">
        <f t="shared" si="119"/>
        <v>168.80392612800006</v>
      </c>
      <c r="M391" s="77">
        <f t="shared" si="120"/>
        <v>176.79</v>
      </c>
      <c r="N391" s="48">
        <v>177</v>
      </c>
      <c r="O391" s="49">
        <f t="shared" si="121"/>
        <v>6.4999999999999947</v>
      </c>
      <c r="P391" s="93">
        <f t="shared" si="122"/>
        <v>6.6265060240963791E-2</v>
      </c>
    </row>
    <row r="392" spans="1:16" ht="47.25" x14ac:dyDescent="0.2">
      <c r="A392" s="57">
        <v>60000282</v>
      </c>
      <c r="B392" s="8" t="s">
        <v>330</v>
      </c>
      <c r="C392" s="36">
        <f>VLOOKUP(A392,'[3]Прейскурант 2019'!$A$12:$E$1358,5,0)</f>
        <v>530</v>
      </c>
      <c r="D392" s="37">
        <f>VLOOKUP(A392,'[1]Прейскурант( новый)'!$A$9:$C$1217,3,0)</f>
        <v>4.63</v>
      </c>
      <c r="E392" s="37">
        <f t="shared" si="116"/>
        <v>407.6309412</v>
      </c>
      <c r="F392" s="44">
        <v>0</v>
      </c>
      <c r="G392" s="44">
        <f t="shared" si="129"/>
        <v>407.6309412</v>
      </c>
      <c r="H392" s="44">
        <f t="shared" si="117"/>
        <v>138.59452000800002</v>
      </c>
      <c r="I392" s="45">
        <f t="shared" si="130"/>
        <v>546.22546120800007</v>
      </c>
      <c r="J392" s="44">
        <f t="shared" si="118"/>
        <v>81.933819181200008</v>
      </c>
      <c r="K392" s="46">
        <f t="shared" si="131"/>
        <v>628.15928038920003</v>
      </c>
      <c r="L392" s="47">
        <f t="shared" si="119"/>
        <v>753.79113646704002</v>
      </c>
      <c r="M392" s="77">
        <f t="shared" si="120"/>
        <v>564.45000000000005</v>
      </c>
      <c r="N392" s="48">
        <v>564</v>
      </c>
      <c r="O392" s="49">
        <f t="shared" si="121"/>
        <v>6.5000000000000089</v>
      </c>
      <c r="P392" s="93">
        <f t="shared" si="122"/>
        <v>6.4150943396226401E-2</v>
      </c>
    </row>
    <row r="393" spans="1:16" ht="31.5" x14ac:dyDescent="0.2">
      <c r="A393" s="50">
        <v>60000283</v>
      </c>
      <c r="B393" s="2" t="s">
        <v>331</v>
      </c>
      <c r="C393" s="36">
        <f>VLOOKUP(A393,'[3]Прейскурант 2019'!$A$12:$E$1358,5,0)</f>
        <v>77</v>
      </c>
      <c r="D393" s="37">
        <f>VLOOKUP(A393,'[1]Прейскурант( новый)'!$A$9:$C$1217,3,0)</f>
        <v>0.5</v>
      </c>
      <c r="E393" s="37">
        <f t="shared" si="116"/>
        <v>44.020620000000008</v>
      </c>
      <c r="F393" s="44">
        <f>VLOOKUP(A393,'[2]себ-ть 2019 год'!$A$2:$Q$1337,6,0)</f>
        <v>0</v>
      </c>
      <c r="G393" s="44">
        <f t="shared" si="129"/>
        <v>44.020620000000008</v>
      </c>
      <c r="H393" s="44">
        <f t="shared" si="117"/>
        <v>14.967010800000004</v>
      </c>
      <c r="I393" s="45">
        <f t="shared" si="130"/>
        <v>58.987630800000012</v>
      </c>
      <c r="J393" s="44">
        <f t="shared" si="118"/>
        <v>8.8481446200000011</v>
      </c>
      <c r="K393" s="46">
        <f t="shared" si="131"/>
        <v>67.835775420000019</v>
      </c>
      <c r="L393" s="47">
        <f t="shared" si="119"/>
        <v>81.402930504000025</v>
      </c>
      <c r="M393" s="77">
        <f t="shared" si="120"/>
        <v>82.004999999999995</v>
      </c>
      <c r="N393" s="48">
        <v>82</v>
      </c>
      <c r="O393" s="49">
        <f t="shared" si="121"/>
        <v>6.4999999999999947</v>
      </c>
      <c r="P393" s="93">
        <f t="shared" si="122"/>
        <v>6.4935064935064846E-2</v>
      </c>
    </row>
    <row r="394" spans="1:16" ht="47.25" x14ac:dyDescent="0.2">
      <c r="A394" s="50">
        <v>60000284</v>
      </c>
      <c r="B394" s="2" t="s">
        <v>332</v>
      </c>
      <c r="C394" s="36">
        <f>VLOOKUP(A394,'[3]Прейскурант 2019'!$A$12:$E$1358,5,0)</f>
        <v>792</v>
      </c>
      <c r="D394" s="37">
        <f>VLOOKUP(A394,'[1]Прейскурант( новый)'!$A$9:$C$1217,3,0)</f>
        <v>5.58</v>
      </c>
      <c r="E394" s="37">
        <f t="shared" si="116"/>
        <v>491.27011920000007</v>
      </c>
      <c r="F394" s="44">
        <v>0</v>
      </c>
      <c r="G394" s="44">
        <f t="shared" si="129"/>
        <v>491.27011920000007</v>
      </c>
      <c r="H394" s="44">
        <f t="shared" si="117"/>
        <v>167.03184052800003</v>
      </c>
      <c r="I394" s="45">
        <f t="shared" si="130"/>
        <v>658.30195972800016</v>
      </c>
      <c r="J394" s="44">
        <f t="shared" si="118"/>
        <v>98.745293959200026</v>
      </c>
      <c r="K394" s="46">
        <f t="shared" si="131"/>
        <v>757.04725368720017</v>
      </c>
      <c r="L394" s="47">
        <f t="shared" si="119"/>
        <v>908.45670442464018</v>
      </c>
      <c r="M394" s="77">
        <f t="shared" si="120"/>
        <v>843.48</v>
      </c>
      <c r="N394" s="48">
        <v>843</v>
      </c>
      <c r="O394" s="49">
        <f t="shared" si="121"/>
        <v>6.5000000000000018</v>
      </c>
      <c r="P394" s="93">
        <f t="shared" ref="P394:P457" si="132">(N394/C394)-100%</f>
        <v>6.4393939393939448E-2</v>
      </c>
    </row>
    <row r="395" spans="1:16" ht="31.5" x14ac:dyDescent="0.2">
      <c r="A395" s="50">
        <v>60000285</v>
      </c>
      <c r="B395" s="2" t="s">
        <v>333</v>
      </c>
      <c r="C395" s="36">
        <f>VLOOKUP(A395,'[3]Прейскурант 2019'!$A$12:$E$1358,5,0)</f>
        <v>185</v>
      </c>
      <c r="D395" s="37">
        <f>VLOOKUP(A395,'[1]Прейскурант( новый)'!$A$9:$C$1217,3,0)</f>
        <v>1.33</v>
      </c>
      <c r="E395" s="37">
        <f t="shared" si="116"/>
        <v>117.09484920000003</v>
      </c>
      <c r="F395" s="44">
        <v>0</v>
      </c>
      <c r="G395" s="44">
        <f t="shared" si="129"/>
        <v>117.09484920000003</v>
      </c>
      <c r="H395" s="44">
        <f t="shared" si="117"/>
        <v>39.812248728000014</v>
      </c>
      <c r="I395" s="45">
        <f t="shared" si="130"/>
        <v>156.90709792800004</v>
      </c>
      <c r="J395" s="44">
        <f t="shared" si="118"/>
        <v>23.536064689200007</v>
      </c>
      <c r="K395" s="46">
        <f t="shared" si="131"/>
        <v>180.44316261720004</v>
      </c>
      <c r="L395" s="47">
        <f t="shared" si="119"/>
        <v>216.53179514064004</v>
      </c>
      <c r="M395" s="77">
        <f t="shared" ref="M395:M458" si="133">C395*6.5%+C395</f>
        <v>197.02500000000001</v>
      </c>
      <c r="N395" s="48">
        <v>197</v>
      </c>
      <c r="O395" s="49">
        <f t="shared" si="121"/>
        <v>6.5000000000000027</v>
      </c>
      <c r="P395" s="93">
        <f t="shared" si="132"/>
        <v>6.4864864864864868E-2</v>
      </c>
    </row>
    <row r="396" spans="1:16" ht="15.75" x14ac:dyDescent="0.2">
      <c r="A396" s="50">
        <v>60000286</v>
      </c>
      <c r="B396" s="2" t="s">
        <v>334</v>
      </c>
      <c r="C396" s="36">
        <f>VLOOKUP(A396,'[3]Прейскурант 2019'!$A$12:$E$1358,5,0)</f>
        <v>231</v>
      </c>
      <c r="D396" s="37">
        <f>VLOOKUP(A396,'[1]Прейскурант( новый)'!$A$9:$C$1217,3,0)</f>
        <v>2.5</v>
      </c>
      <c r="E396" s="37">
        <f t="shared" si="116"/>
        <v>220.10310000000001</v>
      </c>
      <c r="F396" s="44">
        <v>0</v>
      </c>
      <c r="G396" s="44">
        <f t="shared" si="129"/>
        <v>220.10310000000001</v>
      </c>
      <c r="H396" s="44">
        <f t="shared" ref="H396:H457" si="134">G396*$H$1</f>
        <v>74.835054000000014</v>
      </c>
      <c r="I396" s="45">
        <f t="shared" si="130"/>
        <v>294.93815400000005</v>
      </c>
      <c r="J396" s="44">
        <f t="shared" ref="J396:J457" si="135">I396*$J$1</f>
        <v>44.240723100000004</v>
      </c>
      <c r="K396" s="46">
        <f t="shared" si="131"/>
        <v>339.17887710000008</v>
      </c>
      <c r="L396" s="47">
        <f t="shared" ref="L396:L457" si="136">K396*$L$1+K396</f>
        <v>407.01465252000008</v>
      </c>
      <c r="M396" s="77">
        <f t="shared" si="133"/>
        <v>246.01499999999999</v>
      </c>
      <c r="N396" s="48">
        <v>246</v>
      </c>
      <c r="O396" s="49">
        <f t="shared" ref="O396:O457" si="137">(M396-C396)/C396*100</f>
        <v>6.4999999999999947</v>
      </c>
      <c r="P396" s="93">
        <f t="shared" si="132"/>
        <v>6.4935064935064846E-2</v>
      </c>
    </row>
    <row r="397" spans="1:16" ht="15.75" x14ac:dyDescent="0.2">
      <c r="A397" s="62">
        <v>60000287</v>
      </c>
      <c r="B397" s="2" t="s">
        <v>335</v>
      </c>
      <c r="C397" s="36">
        <f>VLOOKUP(A397,'[3]Прейскурант 2019'!$A$12:$E$1358,5,0)</f>
        <v>81</v>
      </c>
      <c r="D397" s="37">
        <f>VLOOKUP(A397,'[1]Прейскурант( новый)'!$A$9:$C$1217,3,0)</f>
        <v>0.5</v>
      </c>
      <c r="E397" s="37">
        <f t="shared" ref="E397:E458" si="138">67.62*D397*1.302</f>
        <v>44.020620000000008</v>
      </c>
      <c r="F397" s="44">
        <f>VLOOKUP(A397,'[2]себ-ть 2019 год'!$A$2:$Q$1337,6,0)</f>
        <v>0</v>
      </c>
      <c r="G397" s="44">
        <f t="shared" si="129"/>
        <v>44.020620000000008</v>
      </c>
      <c r="H397" s="44">
        <f t="shared" si="134"/>
        <v>14.967010800000004</v>
      </c>
      <c r="I397" s="45">
        <f t="shared" si="130"/>
        <v>58.987630800000012</v>
      </c>
      <c r="J397" s="44">
        <f t="shared" si="135"/>
        <v>8.8481446200000011</v>
      </c>
      <c r="K397" s="46">
        <f t="shared" si="131"/>
        <v>67.835775420000019</v>
      </c>
      <c r="L397" s="47">
        <f t="shared" si="136"/>
        <v>81.402930504000025</v>
      </c>
      <c r="M397" s="77">
        <f t="shared" si="133"/>
        <v>86.265000000000001</v>
      </c>
      <c r="N397" s="48">
        <v>86</v>
      </c>
      <c r="O397" s="49">
        <f t="shared" si="137"/>
        <v>6.5</v>
      </c>
      <c r="P397" s="93">
        <f t="shared" si="132"/>
        <v>6.1728395061728447E-2</v>
      </c>
    </row>
    <row r="398" spans="1:16" ht="31.5" x14ac:dyDescent="0.2">
      <c r="A398" s="50">
        <v>60001020</v>
      </c>
      <c r="B398" s="2" t="s">
        <v>336</v>
      </c>
      <c r="C398" s="36">
        <f>VLOOKUP(A398,'[3]Прейскурант 2019'!$A$12:$E$1358,5,0)</f>
        <v>211</v>
      </c>
      <c r="D398" s="37">
        <f>VLOOKUP(A398,'[1]Прейскурант( новый)'!$A$9:$C$1217,3,0)</f>
        <v>1</v>
      </c>
      <c r="E398" s="37">
        <f t="shared" si="138"/>
        <v>88.041240000000016</v>
      </c>
      <c r="F398" s="44">
        <v>0</v>
      </c>
      <c r="G398" s="44">
        <f t="shared" si="129"/>
        <v>88.041240000000016</v>
      </c>
      <c r="H398" s="44">
        <f t="shared" si="134"/>
        <v>29.934021600000008</v>
      </c>
      <c r="I398" s="45">
        <f t="shared" si="130"/>
        <v>117.97526160000002</v>
      </c>
      <c r="J398" s="44">
        <f t="shared" si="135"/>
        <v>17.696289240000002</v>
      </c>
      <c r="K398" s="46">
        <f t="shared" si="131"/>
        <v>135.67155084000004</v>
      </c>
      <c r="L398" s="47">
        <f t="shared" si="136"/>
        <v>162.80586100800005</v>
      </c>
      <c r="M398" s="77">
        <f t="shared" si="133"/>
        <v>224.715</v>
      </c>
      <c r="N398" s="48">
        <v>225</v>
      </c>
      <c r="O398" s="49">
        <f t="shared" si="137"/>
        <v>6.5000000000000018</v>
      </c>
      <c r="P398" s="93">
        <f t="shared" si="132"/>
        <v>6.6350710900473953E-2</v>
      </c>
    </row>
    <row r="399" spans="1:16" ht="47.25" x14ac:dyDescent="0.2">
      <c r="A399" s="57">
        <v>60000288</v>
      </c>
      <c r="B399" s="8" t="s">
        <v>337</v>
      </c>
      <c r="C399" s="36">
        <f>VLOOKUP(A399,'[3]Прейскурант 2019'!$A$12:$E$1358,5,0)</f>
        <v>450</v>
      </c>
      <c r="D399" s="37">
        <f>VLOOKUP(A399,'[1]Прейскурант( новый)'!$A$9:$C$1217,3,0)</f>
        <v>2.5</v>
      </c>
      <c r="E399" s="37">
        <f t="shared" si="138"/>
        <v>220.10310000000001</v>
      </c>
      <c r="F399" s="44">
        <v>0</v>
      </c>
      <c r="G399" s="44">
        <f t="shared" si="129"/>
        <v>220.10310000000001</v>
      </c>
      <c r="H399" s="44">
        <f t="shared" si="134"/>
        <v>74.835054000000014</v>
      </c>
      <c r="I399" s="45">
        <f t="shared" si="130"/>
        <v>294.93815400000005</v>
      </c>
      <c r="J399" s="44">
        <f t="shared" si="135"/>
        <v>44.240723100000004</v>
      </c>
      <c r="K399" s="46">
        <f t="shared" si="131"/>
        <v>339.17887710000008</v>
      </c>
      <c r="L399" s="47">
        <f t="shared" si="136"/>
        <v>407.01465252000008</v>
      </c>
      <c r="M399" s="77">
        <f t="shared" si="133"/>
        <v>479.25</v>
      </c>
      <c r="N399" s="48">
        <v>479</v>
      </c>
      <c r="O399" s="49">
        <f t="shared" si="137"/>
        <v>6.5</v>
      </c>
      <c r="P399" s="93">
        <f t="shared" si="132"/>
        <v>6.4444444444444526E-2</v>
      </c>
    </row>
    <row r="400" spans="1:16" ht="31.5" x14ac:dyDescent="0.2">
      <c r="A400" s="57">
        <v>60000291</v>
      </c>
      <c r="B400" s="8" t="s">
        <v>338</v>
      </c>
      <c r="C400" s="36">
        <f>VLOOKUP(A400,'[3]Прейскурант 2019'!$A$12:$E$1358,5,0)</f>
        <v>75</v>
      </c>
      <c r="D400" s="37">
        <f>VLOOKUP(A400,'[1]Прейскурант( новый)'!$A$9:$C$1217,3,0)</f>
        <v>0.5</v>
      </c>
      <c r="E400" s="37">
        <f t="shared" si="138"/>
        <v>44.020620000000008</v>
      </c>
      <c r="F400" s="44">
        <f>VLOOKUP(A400,'[2]себ-ть 2019 год'!$A$2:$Q$1337,6,0)</f>
        <v>0</v>
      </c>
      <c r="G400" s="44">
        <f t="shared" si="129"/>
        <v>44.020620000000008</v>
      </c>
      <c r="H400" s="44">
        <f t="shared" si="134"/>
        <v>14.967010800000004</v>
      </c>
      <c r="I400" s="45">
        <f t="shared" si="130"/>
        <v>58.987630800000012</v>
      </c>
      <c r="J400" s="44">
        <f t="shared" si="135"/>
        <v>8.8481446200000011</v>
      </c>
      <c r="K400" s="46">
        <f t="shared" si="131"/>
        <v>67.835775420000019</v>
      </c>
      <c r="L400" s="47">
        <f t="shared" si="136"/>
        <v>81.402930504000025</v>
      </c>
      <c r="M400" s="77">
        <f t="shared" si="133"/>
        <v>79.875</v>
      </c>
      <c r="N400" s="48">
        <v>80</v>
      </c>
      <c r="O400" s="49">
        <f t="shared" si="137"/>
        <v>6.5</v>
      </c>
      <c r="P400" s="93">
        <f t="shared" si="132"/>
        <v>6.6666666666666652E-2</v>
      </c>
    </row>
    <row r="401" spans="1:16" ht="31.5" x14ac:dyDescent="0.2">
      <c r="A401" s="57">
        <v>60000292</v>
      </c>
      <c r="B401" s="8" t="s">
        <v>339</v>
      </c>
      <c r="C401" s="36">
        <f>VLOOKUP(A401,'[3]Прейскурант 2019'!$A$12:$E$1358,5,0)</f>
        <v>258</v>
      </c>
      <c r="D401" s="37">
        <f>VLOOKUP(A401,'[1]Прейскурант( новый)'!$A$9:$C$1217,3,0)</f>
        <v>1.8</v>
      </c>
      <c r="E401" s="37">
        <f t="shared" si="138"/>
        <v>158.47423200000003</v>
      </c>
      <c r="F401" s="44">
        <v>0</v>
      </c>
      <c r="G401" s="44">
        <f t="shared" si="129"/>
        <v>158.47423200000003</v>
      </c>
      <c r="H401" s="44">
        <f t="shared" si="134"/>
        <v>53.881238880000012</v>
      </c>
      <c r="I401" s="45">
        <f t="shared" si="130"/>
        <v>212.35547088000004</v>
      </c>
      <c r="J401" s="44">
        <f t="shared" si="135"/>
        <v>31.853320632000006</v>
      </c>
      <c r="K401" s="46">
        <f t="shared" si="131"/>
        <v>244.20879151200006</v>
      </c>
      <c r="L401" s="47">
        <f t="shared" si="136"/>
        <v>293.05054981440009</v>
      </c>
      <c r="M401" s="77">
        <f t="shared" si="133"/>
        <v>274.77</v>
      </c>
      <c r="N401" s="48">
        <v>275</v>
      </c>
      <c r="O401" s="49">
        <f t="shared" si="137"/>
        <v>6.4999999999999929</v>
      </c>
      <c r="P401" s="93">
        <f t="shared" si="132"/>
        <v>6.5891472868216949E-2</v>
      </c>
    </row>
    <row r="402" spans="1:16" ht="31.5" x14ac:dyDescent="0.2">
      <c r="A402" s="57">
        <v>60000293</v>
      </c>
      <c r="B402" s="8" t="s">
        <v>340</v>
      </c>
      <c r="C402" s="36">
        <f>VLOOKUP(A402,'[3]Прейскурант 2019'!$A$12:$E$1358,5,0)</f>
        <v>379</v>
      </c>
      <c r="D402" s="37">
        <f>VLOOKUP(A402,'[1]Прейскурант( новый)'!$A$9:$C$1217,3,0)</f>
        <v>2.2999999999999998</v>
      </c>
      <c r="E402" s="37">
        <f t="shared" si="138"/>
        <v>202.49485200000001</v>
      </c>
      <c r="F402" s="44">
        <v>0</v>
      </c>
      <c r="G402" s="44">
        <f t="shared" si="129"/>
        <v>202.49485200000001</v>
      </c>
      <c r="H402" s="44">
        <f t="shared" si="134"/>
        <v>68.848249680000009</v>
      </c>
      <c r="I402" s="45">
        <f t="shared" si="130"/>
        <v>271.34310168000002</v>
      </c>
      <c r="J402" s="44">
        <f t="shared" si="135"/>
        <v>40.701465251999998</v>
      </c>
      <c r="K402" s="46">
        <f t="shared" si="131"/>
        <v>312.04456693200001</v>
      </c>
      <c r="L402" s="47">
        <f t="shared" si="136"/>
        <v>374.45348031840001</v>
      </c>
      <c r="M402" s="77">
        <f t="shared" si="133"/>
        <v>403.63499999999999</v>
      </c>
      <c r="N402" s="48">
        <v>404</v>
      </c>
      <c r="O402" s="49">
        <f t="shared" si="137"/>
        <v>6.4999999999999973</v>
      </c>
      <c r="P402" s="93">
        <f t="shared" si="132"/>
        <v>6.5963060686015762E-2</v>
      </c>
    </row>
    <row r="403" spans="1:16" ht="31.5" x14ac:dyDescent="0.2">
      <c r="A403" s="57">
        <v>60000294</v>
      </c>
      <c r="B403" s="8" t="s">
        <v>341</v>
      </c>
      <c r="C403" s="36">
        <f>VLOOKUP(A403,'[3]Прейскурант 2019'!$A$12:$E$1358,5,0)</f>
        <v>203</v>
      </c>
      <c r="D403" s="37">
        <f>VLOOKUP(A403,'[1]Прейскурант( новый)'!$A$9:$C$1217,3,0)</f>
        <v>2.2999999999999998</v>
      </c>
      <c r="E403" s="37">
        <f t="shared" si="138"/>
        <v>202.49485200000001</v>
      </c>
      <c r="F403" s="44">
        <f>VLOOKUP(A403,'[2]себ-ть 2019 год'!$A$2:$Q$1337,6,0)</f>
        <v>0</v>
      </c>
      <c r="G403" s="44">
        <f t="shared" si="129"/>
        <v>202.49485200000001</v>
      </c>
      <c r="H403" s="44">
        <f t="shared" si="134"/>
        <v>68.848249680000009</v>
      </c>
      <c r="I403" s="45">
        <f t="shared" si="130"/>
        <v>271.34310168000002</v>
      </c>
      <c r="J403" s="44">
        <f t="shared" si="135"/>
        <v>40.701465251999998</v>
      </c>
      <c r="K403" s="46">
        <f t="shared" si="131"/>
        <v>312.04456693200001</v>
      </c>
      <c r="L403" s="47">
        <f t="shared" si="136"/>
        <v>374.45348031840001</v>
      </c>
      <c r="M403" s="77">
        <f t="shared" si="133"/>
        <v>216.19499999999999</v>
      </c>
      <c r="N403" s="48">
        <v>216</v>
      </c>
      <c r="O403" s="49">
        <f t="shared" si="137"/>
        <v>6.4999999999999964</v>
      </c>
      <c r="P403" s="93">
        <f t="shared" si="132"/>
        <v>6.4039408866995107E-2</v>
      </c>
    </row>
    <row r="404" spans="1:16" ht="31.5" x14ac:dyDescent="0.25">
      <c r="A404" s="57">
        <v>60000295</v>
      </c>
      <c r="B404" s="61" t="s">
        <v>342</v>
      </c>
      <c r="C404" s="36">
        <f>VLOOKUP(A404,'[3]Прейскурант 2019'!$A$12:$E$1358,5,0)</f>
        <v>139</v>
      </c>
      <c r="D404" s="37">
        <f>VLOOKUP(A404,'[1]Прейскурант( новый)'!$A$9:$C$1217,3,0)</f>
        <v>2.2999999999999998</v>
      </c>
      <c r="E404" s="37">
        <f t="shared" si="138"/>
        <v>202.49485200000001</v>
      </c>
      <c r="F404" s="44">
        <f>VLOOKUP(A404,'[2]себ-ть 2019 год'!$A$2:$Q$1337,6,0)</f>
        <v>0</v>
      </c>
      <c r="G404" s="44">
        <f t="shared" si="129"/>
        <v>202.49485200000001</v>
      </c>
      <c r="H404" s="44">
        <f t="shared" si="134"/>
        <v>68.848249680000009</v>
      </c>
      <c r="I404" s="45">
        <f t="shared" si="130"/>
        <v>271.34310168000002</v>
      </c>
      <c r="J404" s="44">
        <f t="shared" si="135"/>
        <v>40.701465251999998</v>
      </c>
      <c r="K404" s="46">
        <f t="shared" si="131"/>
        <v>312.04456693200001</v>
      </c>
      <c r="L404" s="47">
        <f t="shared" si="136"/>
        <v>374.45348031840001</v>
      </c>
      <c r="M404" s="77">
        <f t="shared" si="133"/>
        <v>148.035</v>
      </c>
      <c r="N404" s="48">
        <v>148</v>
      </c>
      <c r="O404" s="49">
        <f t="shared" si="137"/>
        <v>6.4999999999999973</v>
      </c>
      <c r="P404" s="93">
        <f t="shared" si="132"/>
        <v>6.4748201438848962E-2</v>
      </c>
    </row>
    <row r="405" spans="1:16" ht="47.25" x14ac:dyDescent="0.25">
      <c r="A405" s="57">
        <v>60000296</v>
      </c>
      <c r="B405" s="61" t="s">
        <v>343</v>
      </c>
      <c r="C405" s="36">
        <f>VLOOKUP(A405,'[3]Прейскурант 2019'!$A$12:$E$1358,5,0)</f>
        <v>396</v>
      </c>
      <c r="D405" s="37">
        <f>VLOOKUP(A405,'[1]Прейскурант( новый)'!$A$9:$C$1217,3,0)</f>
        <v>2.15</v>
      </c>
      <c r="E405" s="37">
        <f t="shared" si="138"/>
        <v>189.28866600000001</v>
      </c>
      <c r="F405" s="44">
        <f>VLOOKUP(A405,'[2]себ-ть 2019 год'!$A$2:$Q$1337,6,0)</f>
        <v>1.4483999999999999</v>
      </c>
      <c r="G405" s="44">
        <f t="shared" si="129"/>
        <v>190.737066</v>
      </c>
      <c r="H405" s="44">
        <f t="shared" si="134"/>
        <v>64.850602440000003</v>
      </c>
      <c r="I405" s="45">
        <f t="shared" si="130"/>
        <v>255.58766844000002</v>
      </c>
      <c r="J405" s="44">
        <f t="shared" si="135"/>
        <v>38.338150266</v>
      </c>
      <c r="K405" s="46">
        <f t="shared" si="131"/>
        <v>293.92581870600003</v>
      </c>
      <c r="L405" s="47">
        <f t="shared" si="136"/>
        <v>352.71098244720002</v>
      </c>
      <c r="M405" s="77">
        <f t="shared" si="133"/>
        <v>421.74</v>
      </c>
      <c r="N405" s="48">
        <v>422</v>
      </c>
      <c r="O405" s="49">
        <f t="shared" si="137"/>
        <v>6.5000000000000018</v>
      </c>
      <c r="P405" s="93">
        <f t="shared" si="132"/>
        <v>6.5656565656565746E-2</v>
      </c>
    </row>
    <row r="406" spans="1:16" ht="47.25" x14ac:dyDescent="0.2">
      <c r="A406" s="57">
        <v>60000297</v>
      </c>
      <c r="B406" s="8" t="s">
        <v>344</v>
      </c>
      <c r="C406" s="36">
        <f>VLOOKUP(A406,'[3]Прейскурант 2019'!$A$12:$E$1358,5,0)</f>
        <v>680</v>
      </c>
      <c r="D406" s="37">
        <f>VLOOKUP(A406,'[1]Прейскурант( новый)'!$A$9:$C$1217,3,0)</f>
        <v>3.05</v>
      </c>
      <c r="E406" s="37">
        <f t="shared" si="138"/>
        <v>268.52578200000005</v>
      </c>
      <c r="F406" s="44">
        <f>VLOOKUP(A406,'[2]себ-ть 2019 год'!$A$2:$Q$1337,6,0)</f>
        <v>77.265000000000001</v>
      </c>
      <c r="G406" s="44">
        <f t="shared" si="129"/>
        <v>345.79078200000004</v>
      </c>
      <c r="H406" s="44">
        <f t="shared" si="134"/>
        <v>117.56886588000002</v>
      </c>
      <c r="I406" s="45">
        <f t="shared" si="130"/>
        <v>463.35964788000007</v>
      </c>
      <c r="J406" s="44">
        <f t="shared" si="135"/>
        <v>69.503947182000005</v>
      </c>
      <c r="K406" s="46">
        <f t="shared" si="131"/>
        <v>532.86359506200006</v>
      </c>
      <c r="L406" s="47">
        <f t="shared" si="136"/>
        <v>639.43631407440012</v>
      </c>
      <c r="M406" s="77">
        <f t="shared" si="133"/>
        <v>724.2</v>
      </c>
      <c r="N406" s="48">
        <v>724</v>
      </c>
      <c r="O406" s="49">
        <f t="shared" si="137"/>
        <v>6.5000000000000071</v>
      </c>
      <c r="P406" s="93">
        <f t="shared" si="132"/>
        <v>6.4705882352941169E-2</v>
      </c>
    </row>
    <row r="407" spans="1:16" ht="47.25" x14ac:dyDescent="0.2">
      <c r="A407" s="57">
        <v>60000298</v>
      </c>
      <c r="B407" s="8" t="s">
        <v>345</v>
      </c>
      <c r="C407" s="36">
        <f>VLOOKUP(A407,'[3]Прейскурант 2019'!$A$12:$E$1358,5,0)</f>
        <v>765</v>
      </c>
      <c r="D407" s="37">
        <f>VLOOKUP(A407,'[1]Прейскурант( новый)'!$A$9:$C$1217,3,0)</f>
        <v>3.25</v>
      </c>
      <c r="E407" s="37">
        <f t="shared" si="138"/>
        <v>286.13403000000005</v>
      </c>
      <c r="F407" s="44">
        <f>VLOOKUP(A407,'[2]себ-ть 2019 год'!$A$2:$Q$1337,6,0)</f>
        <v>119.79900000000001</v>
      </c>
      <c r="G407" s="44">
        <f t="shared" si="129"/>
        <v>405.93303000000003</v>
      </c>
      <c r="H407" s="44">
        <f t="shared" si="134"/>
        <v>138.01723020000003</v>
      </c>
      <c r="I407" s="45">
        <f t="shared" si="130"/>
        <v>543.9502602</v>
      </c>
      <c r="J407" s="44">
        <f t="shared" si="135"/>
        <v>81.592539029999998</v>
      </c>
      <c r="K407" s="46">
        <f t="shared" si="131"/>
        <v>625.54279923000001</v>
      </c>
      <c r="L407" s="47">
        <f t="shared" si="136"/>
        <v>750.65135907600006</v>
      </c>
      <c r="M407" s="77">
        <f t="shared" si="133"/>
        <v>814.72500000000002</v>
      </c>
      <c r="N407" s="48">
        <v>815</v>
      </c>
      <c r="O407" s="49">
        <f t="shared" si="137"/>
        <v>6.5000000000000027</v>
      </c>
      <c r="P407" s="93">
        <f t="shared" si="132"/>
        <v>6.5359477124182996E-2</v>
      </c>
    </row>
    <row r="408" spans="1:16" ht="31.5" x14ac:dyDescent="0.2">
      <c r="A408" s="57">
        <v>60000300</v>
      </c>
      <c r="B408" s="8" t="s">
        <v>346</v>
      </c>
      <c r="C408" s="36">
        <f>VLOOKUP(A408,'[3]Прейскурант 2019'!$A$12:$E$1358,5,0)</f>
        <v>320</v>
      </c>
      <c r="D408" s="37">
        <f>VLOOKUP(A408,'[1]Прейскурант( новый)'!$A$9:$C$1217,3,0)</f>
        <v>1.5</v>
      </c>
      <c r="E408" s="37">
        <f t="shared" si="138"/>
        <v>132.06186000000002</v>
      </c>
      <c r="F408" s="44">
        <f>VLOOKUP(A408,'[2]себ-ть 2019 год'!$A$2:$Q$1337,6,0)</f>
        <v>40.830600000000004</v>
      </c>
      <c r="G408" s="44">
        <f t="shared" si="129"/>
        <v>172.89246000000003</v>
      </c>
      <c r="H408" s="44">
        <f t="shared" si="134"/>
        <v>58.783436400000014</v>
      </c>
      <c r="I408" s="45">
        <f t="shared" si="130"/>
        <v>231.67589640000006</v>
      </c>
      <c r="J408" s="44">
        <f t="shared" si="135"/>
        <v>34.751384460000004</v>
      </c>
      <c r="K408" s="46">
        <f t="shared" si="131"/>
        <v>266.42728086000005</v>
      </c>
      <c r="L408" s="47">
        <f t="shared" si="136"/>
        <v>319.71273703200006</v>
      </c>
      <c r="M408" s="77">
        <f t="shared" si="133"/>
        <v>340.8</v>
      </c>
      <c r="N408" s="48">
        <v>341</v>
      </c>
      <c r="O408" s="49">
        <f t="shared" si="137"/>
        <v>6.5000000000000027</v>
      </c>
      <c r="P408" s="93">
        <f t="shared" si="132"/>
        <v>6.5625000000000044E-2</v>
      </c>
    </row>
    <row r="409" spans="1:16" ht="47.25" x14ac:dyDescent="0.25">
      <c r="A409" s="57">
        <v>60000301</v>
      </c>
      <c r="B409" s="61" t="s">
        <v>347</v>
      </c>
      <c r="C409" s="36">
        <f>VLOOKUP(A409,'[3]Прейскурант 2019'!$A$12:$E$1358,5,0)</f>
        <v>181</v>
      </c>
      <c r="D409" s="37">
        <f>VLOOKUP(A409,'[1]Прейскурант( новый)'!$A$9:$C$1217,3,0)</f>
        <v>0.8</v>
      </c>
      <c r="E409" s="37">
        <f t="shared" si="138"/>
        <v>70.432992000000013</v>
      </c>
      <c r="F409" s="44">
        <f>VLOOKUP(A409,'[2]себ-ть 2019 год'!$A$2:$Q$1337,6,0)</f>
        <v>0</v>
      </c>
      <c r="G409" s="44">
        <f t="shared" si="129"/>
        <v>70.432992000000013</v>
      </c>
      <c r="H409" s="44">
        <f t="shared" si="134"/>
        <v>23.947217280000007</v>
      </c>
      <c r="I409" s="45">
        <f t="shared" si="130"/>
        <v>94.380209280000017</v>
      </c>
      <c r="J409" s="44">
        <f t="shared" si="135"/>
        <v>14.157031392000002</v>
      </c>
      <c r="K409" s="46">
        <f t="shared" si="131"/>
        <v>108.53724067200002</v>
      </c>
      <c r="L409" s="47">
        <f t="shared" si="136"/>
        <v>130.24468880640003</v>
      </c>
      <c r="M409" s="77">
        <f t="shared" si="133"/>
        <v>192.76499999999999</v>
      </c>
      <c r="N409" s="48">
        <v>193</v>
      </c>
      <c r="O409" s="49">
        <f t="shared" si="137"/>
        <v>6.499999999999992</v>
      </c>
      <c r="P409" s="93">
        <f t="shared" si="132"/>
        <v>6.6298342541436517E-2</v>
      </c>
    </row>
    <row r="410" spans="1:16" ht="31.5" x14ac:dyDescent="0.25">
      <c r="A410" s="57">
        <v>60000302</v>
      </c>
      <c r="B410" s="61" t="s">
        <v>348</v>
      </c>
      <c r="C410" s="36">
        <f>VLOOKUP(A410,'[3]Прейскурант 2019'!$A$12:$E$1358,5,0)</f>
        <v>551</v>
      </c>
      <c r="D410" s="37">
        <f>VLOOKUP(A410,'[1]Прейскурант( новый)'!$A$9:$C$1217,3,0)</f>
        <v>3.13</v>
      </c>
      <c r="E410" s="37">
        <f t="shared" si="138"/>
        <v>275.56908120000003</v>
      </c>
      <c r="F410" s="44">
        <f>VLOOKUP(A410,'[2]себ-ть 2019 год'!$A$2:$Q$1337,6,0)</f>
        <v>1.7850000000000001</v>
      </c>
      <c r="G410" s="44">
        <f t="shared" si="129"/>
        <v>277.35408120000005</v>
      </c>
      <c r="H410" s="44">
        <f t="shared" si="134"/>
        <v>94.300387608000023</v>
      </c>
      <c r="I410" s="45">
        <f t="shared" si="130"/>
        <v>371.65446880800005</v>
      </c>
      <c r="J410" s="44">
        <f t="shared" si="135"/>
        <v>55.748170321200007</v>
      </c>
      <c r="K410" s="46">
        <f t="shared" si="131"/>
        <v>427.40263912920005</v>
      </c>
      <c r="L410" s="47">
        <f t="shared" si="136"/>
        <v>512.88316695504011</v>
      </c>
      <c r="M410" s="77">
        <f t="shared" si="133"/>
        <v>586.81500000000005</v>
      </c>
      <c r="N410" s="48">
        <v>587</v>
      </c>
      <c r="O410" s="49">
        <f t="shared" si="137"/>
        <v>6.5000000000000098</v>
      </c>
      <c r="P410" s="93">
        <f t="shared" si="132"/>
        <v>6.5335753176043454E-2</v>
      </c>
    </row>
    <row r="411" spans="1:16" ht="47.25" x14ac:dyDescent="0.2">
      <c r="A411" s="57">
        <v>60000303</v>
      </c>
      <c r="B411" s="8" t="s">
        <v>349</v>
      </c>
      <c r="C411" s="36">
        <f>VLOOKUP(A411,'[3]Прейскурант 2019'!$A$12:$E$1358,5,0)</f>
        <v>432</v>
      </c>
      <c r="D411" s="37">
        <f>VLOOKUP(A411,'[1]Прейскурант( новый)'!$A$9:$C$1217,3,0)</f>
        <v>1.5</v>
      </c>
      <c r="E411" s="37">
        <f t="shared" si="138"/>
        <v>132.06186000000002</v>
      </c>
      <c r="F411" s="44">
        <f>VLOOKUP(A411,'[2]себ-ть 2019 год'!$A$2:$Q$1337,6,0)</f>
        <v>102.08159999999999</v>
      </c>
      <c r="G411" s="44">
        <f t="shared" si="129"/>
        <v>234.14346</v>
      </c>
      <c r="H411" s="44">
        <f t="shared" si="134"/>
        <v>79.608776400000011</v>
      </c>
      <c r="I411" s="45">
        <f t="shared" si="130"/>
        <v>313.75223640000002</v>
      </c>
      <c r="J411" s="44">
        <f t="shared" si="135"/>
        <v>47.062835460000002</v>
      </c>
      <c r="K411" s="46">
        <f t="shared" si="131"/>
        <v>360.81507185999999</v>
      </c>
      <c r="L411" s="47">
        <f t="shared" si="136"/>
        <v>432.97808623200001</v>
      </c>
      <c r="M411" s="77">
        <f t="shared" si="133"/>
        <v>460.08</v>
      </c>
      <c r="N411" s="48">
        <v>460</v>
      </c>
      <c r="O411" s="49">
        <f t="shared" si="137"/>
        <v>6.4999999999999964</v>
      </c>
      <c r="P411" s="93">
        <f t="shared" si="132"/>
        <v>6.4814814814814881E-2</v>
      </c>
    </row>
    <row r="412" spans="1:16" ht="47.25" x14ac:dyDescent="0.2">
      <c r="A412" s="57">
        <v>60000304</v>
      </c>
      <c r="B412" s="8" t="s">
        <v>350</v>
      </c>
      <c r="C412" s="36">
        <f>VLOOKUP(A412,'[3]Прейскурант 2019'!$A$12:$E$1358,5,0)</f>
        <v>86</v>
      </c>
      <c r="D412" s="37">
        <f>VLOOKUP(A412,'[1]Прейскурант( новый)'!$A$9:$C$1217,3,0)</f>
        <v>0.5</v>
      </c>
      <c r="E412" s="37">
        <f t="shared" si="138"/>
        <v>44.020620000000008</v>
      </c>
      <c r="F412" s="44">
        <f>VLOOKUP(A412,'[2]себ-ть 2019 год'!$A$2:$Q$1337,6,0)</f>
        <v>0</v>
      </c>
      <c r="G412" s="44">
        <f t="shared" si="129"/>
        <v>44.020620000000008</v>
      </c>
      <c r="H412" s="44">
        <f t="shared" si="134"/>
        <v>14.967010800000004</v>
      </c>
      <c r="I412" s="45">
        <f t="shared" si="130"/>
        <v>58.987630800000012</v>
      </c>
      <c r="J412" s="44">
        <f t="shared" si="135"/>
        <v>8.8481446200000011</v>
      </c>
      <c r="K412" s="46">
        <f t="shared" si="131"/>
        <v>67.835775420000019</v>
      </c>
      <c r="L412" s="47">
        <f t="shared" si="136"/>
        <v>81.402930504000025</v>
      </c>
      <c r="M412" s="77">
        <f t="shared" si="133"/>
        <v>91.59</v>
      </c>
      <c r="N412" s="48">
        <v>92</v>
      </c>
      <c r="O412" s="49">
        <f t="shared" si="137"/>
        <v>6.5000000000000044</v>
      </c>
      <c r="P412" s="93">
        <f t="shared" si="132"/>
        <v>6.9767441860465018E-2</v>
      </c>
    </row>
    <row r="413" spans="1:16" ht="31.5" x14ac:dyDescent="0.2">
      <c r="A413" s="57">
        <v>60000305</v>
      </c>
      <c r="B413" s="8" t="s">
        <v>351</v>
      </c>
      <c r="C413" s="36">
        <f>VLOOKUP(A413,'[3]Прейскурант 2019'!$A$12:$E$1358,5,0)</f>
        <v>450</v>
      </c>
      <c r="D413" s="37">
        <f>VLOOKUP(A413,'[1]Прейскурант( новый)'!$A$9:$C$1217,3,0)</f>
        <v>3</v>
      </c>
      <c r="E413" s="37">
        <f t="shared" si="138"/>
        <v>264.12372000000005</v>
      </c>
      <c r="F413" s="44">
        <v>0</v>
      </c>
      <c r="G413" s="44">
        <f t="shared" si="129"/>
        <v>264.12372000000005</v>
      </c>
      <c r="H413" s="44">
        <f t="shared" si="134"/>
        <v>89.802064800000025</v>
      </c>
      <c r="I413" s="45">
        <f t="shared" si="130"/>
        <v>353.92578480000009</v>
      </c>
      <c r="J413" s="44">
        <f t="shared" si="135"/>
        <v>53.08886772000001</v>
      </c>
      <c r="K413" s="46">
        <f t="shared" si="131"/>
        <v>407.01465252000008</v>
      </c>
      <c r="L413" s="47">
        <f t="shared" si="136"/>
        <v>488.41758302400012</v>
      </c>
      <c r="M413" s="77">
        <f t="shared" si="133"/>
        <v>479.25</v>
      </c>
      <c r="N413" s="48">
        <v>479</v>
      </c>
      <c r="O413" s="49">
        <f t="shared" si="137"/>
        <v>6.5</v>
      </c>
      <c r="P413" s="93">
        <f t="shared" si="132"/>
        <v>6.4444444444444526E-2</v>
      </c>
    </row>
    <row r="414" spans="1:16" ht="31.5" x14ac:dyDescent="0.2">
      <c r="A414" s="57">
        <v>60000307</v>
      </c>
      <c r="B414" s="8" t="s">
        <v>352</v>
      </c>
      <c r="C414" s="36">
        <f>VLOOKUP(A414,'[3]Прейскурант 2019'!$A$12:$E$1358,5,0)</f>
        <v>80</v>
      </c>
      <c r="D414" s="37">
        <f>VLOOKUP(A414,'[1]Прейскурант( новый)'!$A$9:$C$1217,3,0)</f>
        <v>0.92</v>
      </c>
      <c r="E414" s="37">
        <f t="shared" si="138"/>
        <v>80.997940800000009</v>
      </c>
      <c r="F414" s="44">
        <f>VLOOKUP(A414,'[2]себ-ть 2019 год'!$A$2:$Q$1337,6,0)</f>
        <v>0</v>
      </c>
      <c r="G414" s="44">
        <f t="shared" si="129"/>
        <v>80.997940800000009</v>
      </c>
      <c r="H414" s="44">
        <f t="shared" si="134"/>
        <v>27.539299872000004</v>
      </c>
      <c r="I414" s="45">
        <f t="shared" si="130"/>
        <v>108.53724067200001</v>
      </c>
      <c r="J414" s="44">
        <f t="shared" si="135"/>
        <v>16.280586100800001</v>
      </c>
      <c r="K414" s="46">
        <f t="shared" si="131"/>
        <v>124.8178267728</v>
      </c>
      <c r="L414" s="47">
        <f t="shared" si="136"/>
        <v>149.78139212735999</v>
      </c>
      <c r="M414" s="77">
        <f t="shared" si="133"/>
        <v>85.2</v>
      </c>
      <c r="N414" s="48">
        <v>85</v>
      </c>
      <c r="O414" s="49">
        <f t="shared" si="137"/>
        <v>6.5000000000000027</v>
      </c>
      <c r="P414" s="93">
        <f t="shared" si="132"/>
        <v>6.25E-2</v>
      </c>
    </row>
    <row r="415" spans="1:16" ht="47.25" x14ac:dyDescent="0.2">
      <c r="A415" s="57">
        <v>60000309</v>
      </c>
      <c r="B415" s="8" t="s">
        <v>353</v>
      </c>
      <c r="C415" s="36">
        <f>VLOOKUP(A415,'[3]Прейскурант 2019'!$A$12:$E$1358,5,0)</f>
        <v>117</v>
      </c>
      <c r="D415" s="37">
        <f>VLOOKUP(A415,'[1]Прейскурант( новый)'!$A$9:$C$1217,3,0)</f>
        <v>1</v>
      </c>
      <c r="E415" s="37">
        <f t="shared" si="138"/>
        <v>88.041240000000016</v>
      </c>
      <c r="F415" s="44">
        <f>VLOOKUP(A415,'[2]себ-ть 2019 год'!$A$2:$Q$1337,6,0)</f>
        <v>0.41819999999999996</v>
      </c>
      <c r="G415" s="44">
        <f t="shared" si="129"/>
        <v>88.459440000000015</v>
      </c>
      <c r="H415" s="44">
        <f t="shared" si="134"/>
        <v>30.076209600000006</v>
      </c>
      <c r="I415" s="45">
        <f t="shared" si="130"/>
        <v>118.53564960000003</v>
      </c>
      <c r="J415" s="44">
        <f t="shared" si="135"/>
        <v>17.780347440000003</v>
      </c>
      <c r="K415" s="46">
        <f t="shared" si="131"/>
        <v>136.31599704000004</v>
      </c>
      <c r="L415" s="47">
        <f t="shared" si="136"/>
        <v>163.57919644800006</v>
      </c>
      <c r="M415" s="77">
        <f t="shared" si="133"/>
        <v>124.605</v>
      </c>
      <c r="N415" s="48">
        <v>125</v>
      </c>
      <c r="O415" s="49">
        <f t="shared" si="137"/>
        <v>6.5000000000000027</v>
      </c>
      <c r="P415" s="93">
        <f t="shared" si="132"/>
        <v>6.8376068376068355E-2</v>
      </c>
    </row>
    <row r="416" spans="1:16" ht="31.5" x14ac:dyDescent="0.2">
      <c r="A416" s="57">
        <v>60000310</v>
      </c>
      <c r="B416" s="8" t="s">
        <v>354</v>
      </c>
      <c r="C416" s="36">
        <f>VLOOKUP(A416,'[3]Прейскурант 2019'!$A$12:$E$1358,5,0)</f>
        <v>153</v>
      </c>
      <c r="D416" s="37">
        <f>VLOOKUP(A416,'[1]Прейскурант( новый)'!$A$9:$C$1217,3,0)</f>
        <v>1.1499999999999999</v>
      </c>
      <c r="E416" s="37">
        <f t="shared" si="138"/>
        <v>101.247426</v>
      </c>
      <c r="F416" s="44">
        <f>VLOOKUP(A416,'[2]себ-ть 2019 год'!$A$2:$Q$1337,6,0)</f>
        <v>5.5998000000000001</v>
      </c>
      <c r="G416" s="44">
        <f t="shared" si="129"/>
        <v>106.84722600000001</v>
      </c>
      <c r="H416" s="44">
        <f t="shared" si="134"/>
        <v>36.328056840000002</v>
      </c>
      <c r="I416" s="45">
        <f t="shared" si="130"/>
        <v>143.17528284000002</v>
      </c>
      <c r="J416" s="44">
        <f t="shared" si="135"/>
        <v>21.476292426000004</v>
      </c>
      <c r="K416" s="46">
        <f t="shared" si="131"/>
        <v>164.65157526600004</v>
      </c>
      <c r="L416" s="47">
        <f t="shared" si="136"/>
        <v>197.58189031920006</v>
      </c>
      <c r="M416" s="77">
        <f t="shared" si="133"/>
        <v>162.94499999999999</v>
      </c>
      <c r="N416" s="48">
        <v>163</v>
      </c>
      <c r="O416" s="49">
        <f t="shared" si="137"/>
        <v>6.4999999999999964</v>
      </c>
      <c r="P416" s="93">
        <f t="shared" si="132"/>
        <v>6.5359477124182996E-2</v>
      </c>
    </row>
    <row r="417" spans="1:16" ht="31.5" x14ac:dyDescent="0.2">
      <c r="A417" s="57">
        <v>60000311</v>
      </c>
      <c r="B417" s="8" t="s">
        <v>355</v>
      </c>
      <c r="C417" s="36">
        <f>VLOOKUP(A417,'[3]Прейскурант 2019'!$A$12:$E$1358,5,0)</f>
        <v>588</v>
      </c>
      <c r="D417" s="37">
        <f>VLOOKUP(A417,'[1]Прейскурант( новый)'!$A$9:$C$1217,3,0)</f>
        <v>3</v>
      </c>
      <c r="E417" s="37">
        <f t="shared" si="138"/>
        <v>264.12372000000005</v>
      </c>
      <c r="F417" s="44">
        <f>VLOOKUP(A417,'[2]себ-ть 2019 год'!$A$2:$Q$1337,6,0)</f>
        <v>22.643999999999998</v>
      </c>
      <c r="G417" s="44">
        <f t="shared" si="129"/>
        <v>286.76772000000005</v>
      </c>
      <c r="H417" s="44">
        <f t="shared" si="134"/>
        <v>97.501024800000025</v>
      </c>
      <c r="I417" s="45">
        <f t="shared" si="130"/>
        <v>384.26874480000009</v>
      </c>
      <c r="J417" s="44">
        <f t="shared" si="135"/>
        <v>57.640311720000014</v>
      </c>
      <c r="K417" s="46">
        <f t="shared" si="131"/>
        <v>441.90905652000009</v>
      </c>
      <c r="L417" s="47">
        <f t="shared" si="136"/>
        <v>530.29086782400009</v>
      </c>
      <c r="M417" s="77">
        <f t="shared" si="133"/>
        <v>626.22</v>
      </c>
      <c r="N417" s="48">
        <v>626</v>
      </c>
      <c r="O417" s="49">
        <f t="shared" si="137"/>
        <v>6.5000000000000044</v>
      </c>
      <c r="P417" s="93">
        <f t="shared" si="132"/>
        <v>6.4625850340136015E-2</v>
      </c>
    </row>
    <row r="418" spans="1:16" ht="31.5" x14ac:dyDescent="0.2">
      <c r="A418" s="57">
        <v>60000312</v>
      </c>
      <c r="B418" s="8" t="s">
        <v>356</v>
      </c>
      <c r="C418" s="36">
        <f>VLOOKUP(A418,'[3]Прейскурант 2019'!$A$12:$E$1358,5,0)</f>
        <v>346</v>
      </c>
      <c r="D418" s="37">
        <f>VLOOKUP(A418,'[1]Прейскурант( новый)'!$A$9:$C$1217,3,0)</f>
        <v>3</v>
      </c>
      <c r="E418" s="37">
        <f t="shared" si="138"/>
        <v>264.12372000000005</v>
      </c>
      <c r="F418" s="44">
        <f>VLOOKUP(A418,'[2]себ-ть 2019 год'!$A$2:$Q$1337,6,0)</f>
        <v>0.82620000000000005</v>
      </c>
      <c r="G418" s="44">
        <f t="shared" si="129"/>
        <v>264.94992000000002</v>
      </c>
      <c r="H418" s="44">
        <f t="shared" si="134"/>
        <v>90.082972800000007</v>
      </c>
      <c r="I418" s="45">
        <f t="shared" si="130"/>
        <v>355.03289280000001</v>
      </c>
      <c r="J418" s="44">
        <f t="shared" si="135"/>
        <v>53.254933919999999</v>
      </c>
      <c r="K418" s="46">
        <f t="shared" si="131"/>
        <v>408.28782672</v>
      </c>
      <c r="L418" s="47">
        <f t="shared" si="136"/>
        <v>489.94539206399998</v>
      </c>
      <c r="M418" s="77">
        <f t="shared" si="133"/>
        <v>368.49</v>
      </c>
      <c r="N418" s="48">
        <v>368</v>
      </c>
      <c r="O418" s="49">
        <f t="shared" si="137"/>
        <v>6.5000000000000027</v>
      </c>
      <c r="P418" s="93">
        <f t="shared" si="132"/>
        <v>6.3583815028901647E-2</v>
      </c>
    </row>
    <row r="419" spans="1:16" ht="47.25" x14ac:dyDescent="0.2">
      <c r="A419" s="57">
        <v>60000313</v>
      </c>
      <c r="B419" s="8" t="s">
        <v>357</v>
      </c>
      <c r="C419" s="36">
        <f>VLOOKUP(A419,'[3]Прейскурант 2019'!$A$12:$E$1358,5,0)</f>
        <v>338</v>
      </c>
      <c r="D419" s="37">
        <f>VLOOKUP(A419,'[1]Прейскурант( новый)'!$A$9:$C$1217,3,0)</f>
        <v>2.08</v>
      </c>
      <c r="E419" s="37">
        <f t="shared" si="138"/>
        <v>183.12577920000004</v>
      </c>
      <c r="F419" s="44">
        <v>0</v>
      </c>
      <c r="G419" s="44">
        <f t="shared" si="129"/>
        <v>183.12577920000004</v>
      </c>
      <c r="H419" s="44">
        <f t="shared" si="134"/>
        <v>62.262764928000017</v>
      </c>
      <c r="I419" s="45">
        <f t="shared" si="130"/>
        <v>245.38854412800006</v>
      </c>
      <c r="J419" s="44">
        <f t="shared" si="135"/>
        <v>36.80828161920001</v>
      </c>
      <c r="K419" s="46">
        <f t="shared" si="131"/>
        <v>282.19682574720008</v>
      </c>
      <c r="L419" s="47">
        <f t="shared" si="136"/>
        <v>338.63619089664007</v>
      </c>
      <c r="M419" s="77">
        <f t="shared" si="133"/>
        <v>359.97</v>
      </c>
      <c r="N419" s="48">
        <v>360</v>
      </c>
      <c r="O419" s="49">
        <f t="shared" si="137"/>
        <v>6.5000000000000089</v>
      </c>
      <c r="P419" s="93">
        <f t="shared" si="132"/>
        <v>6.5088757396449815E-2</v>
      </c>
    </row>
    <row r="420" spans="1:16" ht="15.75" x14ac:dyDescent="0.2">
      <c r="A420" s="57">
        <v>60000314</v>
      </c>
      <c r="B420" s="8" t="s">
        <v>358</v>
      </c>
      <c r="C420" s="36">
        <f>VLOOKUP(A420,'[3]Прейскурант 2019'!$A$12:$E$1358,5,0)</f>
        <v>178</v>
      </c>
      <c r="D420" s="37">
        <f>VLOOKUP(A420,'[1]Прейскурант( новый)'!$A$9:$C$1217,3,0)</f>
        <v>1.5</v>
      </c>
      <c r="E420" s="37">
        <f t="shared" si="138"/>
        <v>132.06186000000002</v>
      </c>
      <c r="F420" s="44">
        <f>VLOOKUP(A420,'[2]себ-ть 2019 год'!$A$2:$Q$1337,6,0)</f>
        <v>25.387800000000002</v>
      </c>
      <c r="G420" s="44">
        <f t="shared" si="129"/>
        <v>157.44966000000002</v>
      </c>
      <c r="H420" s="44">
        <f t="shared" si="134"/>
        <v>53.532884400000015</v>
      </c>
      <c r="I420" s="45">
        <f t="shared" si="130"/>
        <v>210.98254440000005</v>
      </c>
      <c r="J420" s="44">
        <f t="shared" si="135"/>
        <v>31.647381660000008</v>
      </c>
      <c r="K420" s="46">
        <f t="shared" si="131"/>
        <v>242.62992606000006</v>
      </c>
      <c r="L420" s="47">
        <f t="shared" si="136"/>
        <v>291.15591127200008</v>
      </c>
      <c r="M420" s="77">
        <f t="shared" si="133"/>
        <v>189.57</v>
      </c>
      <c r="N420" s="48">
        <v>190</v>
      </c>
      <c r="O420" s="49">
        <f t="shared" si="137"/>
        <v>6.4999999999999964</v>
      </c>
      <c r="P420" s="93">
        <f t="shared" si="132"/>
        <v>6.7415730337078594E-2</v>
      </c>
    </row>
    <row r="421" spans="1:16" ht="31.5" x14ac:dyDescent="0.2">
      <c r="A421" s="57">
        <v>60000315</v>
      </c>
      <c r="B421" s="8" t="s">
        <v>359</v>
      </c>
      <c r="C421" s="36">
        <f>VLOOKUP(A421,'[3]Прейскурант 2019'!$A$12:$E$1358,5,0)</f>
        <v>120</v>
      </c>
      <c r="D421" s="37">
        <f>VLOOKUP(A421,'[1]Прейскурант( новый)'!$A$9:$C$1217,3,0)</f>
        <v>0.5</v>
      </c>
      <c r="E421" s="37">
        <f t="shared" si="138"/>
        <v>44.020620000000008</v>
      </c>
      <c r="F421" s="44">
        <f>VLOOKUP(A421,'[2]себ-ть 2019 год'!$A$2:$Q$1337,6,0)</f>
        <v>0</v>
      </c>
      <c r="G421" s="44">
        <f t="shared" si="129"/>
        <v>44.020620000000008</v>
      </c>
      <c r="H421" s="44">
        <f t="shared" si="134"/>
        <v>14.967010800000004</v>
      </c>
      <c r="I421" s="45">
        <f t="shared" si="130"/>
        <v>58.987630800000012</v>
      </c>
      <c r="J421" s="44">
        <f t="shared" si="135"/>
        <v>8.8481446200000011</v>
      </c>
      <c r="K421" s="46">
        <f t="shared" si="131"/>
        <v>67.835775420000019</v>
      </c>
      <c r="L421" s="47">
        <f t="shared" si="136"/>
        <v>81.402930504000025</v>
      </c>
      <c r="M421" s="77">
        <f t="shared" si="133"/>
        <v>127.8</v>
      </c>
      <c r="N421" s="48">
        <v>128</v>
      </c>
      <c r="O421" s="49">
        <f t="shared" si="137"/>
        <v>6.4999999999999973</v>
      </c>
      <c r="P421" s="93">
        <f t="shared" si="132"/>
        <v>6.6666666666666652E-2</v>
      </c>
    </row>
    <row r="422" spans="1:16" ht="31.5" x14ac:dyDescent="0.25">
      <c r="A422" s="57">
        <v>60000316</v>
      </c>
      <c r="B422" s="61" t="s">
        <v>360</v>
      </c>
      <c r="C422" s="36">
        <f>VLOOKUP(A422,'[3]Прейскурант 2019'!$A$12:$E$1358,5,0)</f>
        <v>125</v>
      </c>
      <c r="D422" s="37">
        <f>VLOOKUP(A422,'[1]Прейскурант( новый)'!$A$9:$C$1217,3,0)</f>
        <v>0.65</v>
      </c>
      <c r="E422" s="37">
        <f t="shared" si="138"/>
        <v>57.226806000000003</v>
      </c>
      <c r="F422" s="44">
        <f>VLOOKUP(A422,'[2]себ-ть 2019 год'!$A$2:$Q$1337,6,0)</f>
        <v>10.302</v>
      </c>
      <c r="G422" s="44">
        <f t="shared" si="129"/>
        <v>67.528806000000003</v>
      </c>
      <c r="H422" s="44">
        <f t="shared" si="134"/>
        <v>22.959794040000002</v>
      </c>
      <c r="I422" s="45">
        <f t="shared" si="130"/>
        <v>90.488600040000009</v>
      </c>
      <c r="J422" s="44">
        <f t="shared" si="135"/>
        <v>13.573290006000001</v>
      </c>
      <c r="K422" s="46">
        <f t="shared" si="131"/>
        <v>104.061890046</v>
      </c>
      <c r="L422" s="47">
        <f t="shared" si="136"/>
        <v>124.87426805520001</v>
      </c>
      <c r="M422" s="77">
        <f t="shared" si="133"/>
        <v>133.125</v>
      </c>
      <c r="N422" s="48">
        <v>133</v>
      </c>
      <c r="O422" s="49">
        <f t="shared" si="137"/>
        <v>6.5</v>
      </c>
      <c r="P422" s="93">
        <f t="shared" si="132"/>
        <v>6.4000000000000057E-2</v>
      </c>
    </row>
    <row r="423" spans="1:16" ht="31.5" x14ac:dyDescent="0.2">
      <c r="A423" s="57">
        <v>60000317</v>
      </c>
      <c r="B423" s="8" t="s">
        <v>361</v>
      </c>
      <c r="C423" s="36">
        <f>VLOOKUP(A423,'[3]Прейскурант 2019'!$A$12:$E$1358,5,0)</f>
        <v>390</v>
      </c>
      <c r="D423" s="37">
        <f>VLOOKUP(A423,'[1]Прейскурант( новый)'!$A$9:$C$1217,3,0)</f>
        <v>2.5</v>
      </c>
      <c r="E423" s="37">
        <f t="shared" si="138"/>
        <v>220.10310000000001</v>
      </c>
      <c r="F423" s="44">
        <f>VLOOKUP(A423,'[2]себ-ть 2019 год'!$A$2:$Q$1337,6,0)</f>
        <v>8.4047999999999998</v>
      </c>
      <c r="G423" s="44">
        <f t="shared" si="129"/>
        <v>228.50790000000001</v>
      </c>
      <c r="H423" s="44">
        <f t="shared" si="134"/>
        <v>77.692686000000009</v>
      </c>
      <c r="I423" s="45">
        <f t="shared" si="130"/>
        <v>306.20058600000004</v>
      </c>
      <c r="J423" s="44">
        <f t="shared" si="135"/>
        <v>45.930087900000004</v>
      </c>
      <c r="K423" s="46">
        <f t="shared" si="131"/>
        <v>352.13067390000003</v>
      </c>
      <c r="L423" s="47">
        <f t="shared" si="136"/>
        <v>422.55680868000002</v>
      </c>
      <c r="M423" s="77">
        <f t="shared" si="133"/>
        <v>415.35</v>
      </c>
      <c r="N423" s="48">
        <v>415</v>
      </c>
      <c r="O423" s="49">
        <f t="shared" si="137"/>
        <v>6.5000000000000053</v>
      </c>
      <c r="P423" s="93">
        <f t="shared" si="132"/>
        <v>6.4102564102564097E-2</v>
      </c>
    </row>
    <row r="424" spans="1:16" ht="47.25" x14ac:dyDescent="0.2">
      <c r="A424" s="57">
        <v>60000318</v>
      </c>
      <c r="B424" s="8" t="s">
        <v>362</v>
      </c>
      <c r="C424" s="36">
        <f>VLOOKUP(A424,'[3]Прейскурант 2019'!$A$12:$E$1358,5,0)</f>
        <v>315</v>
      </c>
      <c r="D424" s="37">
        <f>VLOOKUP(A424,'[1]Прейскурант( новый)'!$A$9:$C$1217,3,0)</f>
        <v>3</v>
      </c>
      <c r="E424" s="37">
        <f t="shared" si="138"/>
        <v>264.12372000000005</v>
      </c>
      <c r="F424" s="44">
        <v>0</v>
      </c>
      <c r="G424" s="44">
        <f t="shared" si="129"/>
        <v>264.12372000000005</v>
      </c>
      <c r="H424" s="44">
        <f t="shared" si="134"/>
        <v>89.802064800000025</v>
      </c>
      <c r="I424" s="45">
        <f t="shared" si="130"/>
        <v>353.92578480000009</v>
      </c>
      <c r="J424" s="44">
        <f t="shared" si="135"/>
        <v>53.08886772000001</v>
      </c>
      <c r="K424" s="46">
        <f t="shared" si="131"/>
        <v>407.01465252000008</v>
      </c>
      <c r="L424" s="47">
        <f t="shared" si="136"/>
        <v>488.41758302400012</v>
      </c>
      <c r="M424" s="77">
        <f t="shared" si="133"/>
        <v>335.47500000000002</v>
      </c>
      <c r="N424" s="48">
        <v>335</v>
      </c>
      <c r="O424" s="49">
        <f t="shared" si="137"/>
        <v>6.5000000000000071</v>
      </c>
      <c r="P424" s="93">
        <f t="shared" si="132"/>
        <v>6.3492063492063489E-2</v>
      </c>
    </row>
    <row r="425" spans="1:16" ht="31.5" x14ac:dyDescent="0.2">
      <c r="A425" s="57">
        <v>60000319</v>
      </c>
      <c r="B425" s="8" t="s">
        <v>363</v>
      </c>
      <c r="C425" s="36">
        <f>VLOOKUP(A425,'[3]Прейскурант 2019'!$A$12:$E$1358,5,0)</f>
        <v>411</v>
      </c>
      <c r="D425" s="37">
        <f>VLOOKUP(A425,'[1]Прейскурант( новый)'!$A$9:$C$1217,3,0)</f>
        <v>3.33</v>
      </c>
      <c r="E425" s="37">
        <f t="shared" si="138"/>
        <v>293.17732920000003</v>
      </c>
      <c r="F425" s="44">
        <v>0</v>
      </c>
      <c r="G425" s="44">
        <f t="shared" si="129"/>
        <v>293.17732920000003</v>
      </c>
      <c r="H425" s="44">
        <f t="shared" si="134"/>
        <v>99.680291928000017</v>
      </c>
      <c r="I425" s="45">
        <f t="shared" si="130"/>
        <v>392.85762112800006</v>
      </c>
      <c r="J425" s="44">
        <f t="shared" si="135"/>
        <v>58.928643169200008</v>
      </c>
      <c r="K425" s="46">
        <f t="shared" si="131"/>
        <v>451.78626429720009</v>
      </c>
      <c r="L425" s="47">
        <f t="shared" si="136"/>
        <v>542.14351715664009</v>
      </c>
      <c r="M425" s="77">
        <f t="shared" si="133"/>
        <v>437.71499999999997</v>
      </c>
      <c r="N425" s="48">
        <v>438</v>
      </c>
      <c r="O425" s="49">
        <f t="shared" si="137"/>
        <v>6.4999999999999929</v>
      </c>
      <c r="P425" s="93">
        <f t="shared" si="132"/>
        <v>6.5693430656934337E-2</v>
      </c>
    </row>
    <row r="426" spans="1:16" ht="31.5" x14ac:dyDescent="0.2">
      <c r="A426" s="57">
        <v>60000320</v>
      </c>
      <c r="B426" s="8" t="s">
        <v>364</v>
      </c>
      <c r="C426" s="36">
        <f>VLOOKUP(A426,'[3]Прейскурант 2019'!$A$12:$E$1358,5,0)</f>
        <v>179</v>
      </c>
      <c r="D426" s="37">
        <f>VLOOKUP(A426,'[1]Прейскурант( новый)'!$A$9:$C$1217,3,0)</f>
        <v>1</v>
      </c>
      <c r="E426" s="37">
        <f t="shared" si="138"/>
        <v>88.041240000000016</v>
      </c>
      <c r="F426" s="44">
        <f>VLOOKUP(A426,'[2]себ-ть 2019 год'!$A$2:$Q$1337,6,0)</f>
        <v>0</v>
      </c>
      <c r="G426" s="44">
        <f t="shared" si="129"/>
        <v>88.041240000000016</v>
      </c>
      <c r="H426" s="44">
        <f t="shared" si="134"/>
        <v>29.934021600000008</v>
      </c>
      <c r="I426" s="45">
        <f t="shared" si="130"/>
        <v>117.97526160000002</v>
      </c>
      <c r="J426" s="44">
        <f t="shared" si="135"/>
        <v>17.696289240000002</v>
      </c>
      <c r="K426" s="46">
        <f t="shared" si="131"/>
        <v>135.67155084000004</v>
      </c>
      <c r="L426" s="47">
        <f t="shared" si="136"/>
        <v>162.80586100800005</v>
      </c>
      <c r="M426" s="77">
        <f t="shared" si="133"/>
        <v>190.63499999999999</v>
      </c>
      <c r="N426" s="48">
        <v>191</v>
      </c>
      <c r="O426" s="49">
        <f t="shared" si="137"/>
        <v>6.4999999999999947</v>
      </c>
      <c r="P426" s="93">
        <f t="shared" si="132"/>
        <v>6.7039106145251326E-2</v>
      </c>
    </row>
    <row r="427" spans="1:16" ht="31.5" x14ac:dyDescent="0.2">
      <c r="A427" s="57">
        <v>60000321</v>
      </c>
      <c r="B427" s="8" t="s">
        <v>365</v>
      </c>
      <c r="C427" s="36">
        <f>VLOOKUP(A427,'[3]Прейскурант 2019'!$A$12:$E$1358,5,0)</f>
        <v>355</v>
      </c>
      <c r="D427" s="37">
        <f>VLOOKUP(A427,'[1]Прейскурант( новый)'!$A$9:$C$1217,3,0)</f>
        <v>1.5</v>
      </c>
      <c r="E427" s="37">
        <f t="shared" si="138"/>
        <v>132.06186000000002</v>
      </c>
      <c r="F427" s="44">
        <f>VLOOKUP(A427,'[2]себ-ть 2019 год'!$A$2:$Q$1337,6,0)</f>
        <v>49.674000000000007</v>
      </c>
      <c r="G427" s="44">
        <f t="shared" si="129"/>
        <v>181.73586000000003</v>
      </c>
      <c r="H427" s="44">
        <f t="shared" si="134"/>
        <v>61.790192400000016</v>
      </c>
      <c r="I427" s="45">
        <f t="shared" si="130"/>
        <v>243.52605240000005</v>
      </c>
      <c r="J427" s="44">
        <f t="shared" si="135"/>
        <v>36.528907860000004</v>
      </c>
      <c r="K427" s="46">
        <f t="shared" si="131"/>
        <v>280.05496026000003</v>
      </c>
      <c r="L427" s="47">
        <f t="shared" si="136"/>
        <v>336.06595231200004</v>
      </c>
      <c r="M427" s="77">
        <f t="shared" si="133"/>
        <v>378.07499999999999</v>
      </c>
      <c r="N427" s="48">
        <v>378</v>
      </c>
      <c r="O427" s="49">
        <f t="shared" si="137"/>
        <v>6.4999999999999973</v>
      </c>
      <c r="P427" s="93">
        <f t="shared" si="132"/>
        <v>6.4788732394366111E-2</v>
      </c>
    </row>
    <row r="428" spans="1:16" ht="31.5" x14ac:dyDescent="0.2">
      <c r="A428" s="57">
        <v>60000322</v>
      </c>
      <c r="B428" s="8" t="s">
        <v>366</v>
      </c>
      <c r="C428" s="36">
        <f>VLOOKUP(A428,'[3]Прейскурант 2019'!$A$12:$E$1358,5,0)</f>
        <v>64</v>
      </c>
      <c r="D428" s="37">
        <f>VLOOKUP(A428,'[1]Прейскурант( новый)'!$A$9:$C$1217,3,0)</f>
        <v>0.75</v>
      </c>
      <c r="E428" s="37">
        <f t="shared" si="138"/>
        <v>66.030930000000012</v>
      </c>
      <c r="F428" s="44">
        <f>VLOOKUP(A428,'[2]себ-ть 2019 год'!$A$2:$Q$1337,6,0)</f>
        <v>0</v>
      </c>
      <c r="G428" s="44">
        <f t="shared" si="129"/>
        <v>66.030930000000012</v>
      </c>
      <c r="H428" s="44">
        <f t="shared" si="134"/>
        <v>22.450516200000006</v>
      </c>
      <c r="I428" s="45">
        <f t="shared" si="130"/>
        <v>88.481446200000022</v>
      </c>
      <c r="J428" s="44">
        <f t="shared" si="135"/>
        <v>13.272216930000003</v>
      </c>
      <c r="K428" s="46">
        <f t="shared" si="131"/>
        <v>101.75366313000002</v>
      </c>
      <c r="L428" s="47">
        <f t="shared" si="136"/>
        <v>122.10439575600003</v>
      </c>
      <c r="M428" s="77">
        <f t="shared" si="133"/>
        <v>68.16</v>
      </c>
      <c r="N428" s="48">
        <v>68</v>
      </c>
      <c r="O428" s="49">
        <f t="shared" si="137"/>
        <v>6.4999999999999947</v>
      </c>
      <c r="P428" s="93">
        <f t="shared" si="132"/>
        <v>6.25E-2</v>
      </c>
    </row>
    <row r="429" spans="1:16" ht="31.5" x14ac:dyDescent="0.2">
      <c r="A429" s="57">
        <v>60000323</v>
      </c>
      <c r="B429" s="8" t="s">
        <v>367</v>
      </c>
      <c r="C429" s="36">
        <f>VLOOKUP(A429,'[3]Прейскурант 2019'!$A$12:$E$1358,5,0)</f>
        <v>136</v>
      </c>
      <c r="D429" s="37">
        <f>VLOOKUP(A429,'[1]Прейскурант( новый)'!$A$9:$C$1217,3,0)</f>
        <v>0.87</v>
      </c>
      <c r="E429" s="37">
        <f t="shared" si="138"/>
        <v>76.595878800000008</v>
      </c>
      <c r="F429" s="44">
        <f>VLOOKUP(A429,'[2]себ-ть 2019 год'!$A$2:$Q$1337,6,0)</f>
        <v>0</v>
      </c>
      <c r="G429" s="44">
        <f t="shared" si="129"/>
        <v>76.595878800000008</v>
      </c>
      <c r="H429" s="44">
        <f t="shared" si="134"/>
        <v>26.042598792000003</v>
      </c>
      <c r="I429" s="45">
        <f t="shared" si="130"/>
        <v>102.63847759200002</v>
      </c>
      <c r="J429" s="44">
        <f t="shared" si="135"/>
        <v>15.395771638800001</v>
      </c>
      <c r="K429" s="46">
        <f t="shared" si="131"/>
        <v>118.03424923080001</v>
      </c>
      <c r="L429" s="47">
        <f t="shared" si="136"/>
        <v>141.64109907696002</v>
      </c>
      <c r="M429" s="77">
        <f t="shared" si="133"/>
        <v>144.84</v>
      </c>
      <c r="N429" s="48">
        <v>145</v>
      </c>
      <c r="O429" s="49">
        <f t="shared" si="137"/>
        <v>6.5000000000000027</v>
      </c>
      <c r="P429" s="93">
        <f t="shared" si="132"/>
        <v>6.6176470588235281E-2</v>
      </c>
    </row>
    <row r="430" spans="1:16" ht="31.5" x14ac:dyDescent="0.2">
      <c r="A430" s="57">
        <v>60000324</v>
      </c>
      <c r="B430" s="8" t="s">
        <v>368</v>
      </c>
      <c r="C430" s="36">
        <f>VLOOKUP(A430,'[3]Прейскурант 2019'!$A$12:$E$1358,5,0)</f>
        <v>197</v>
      </c>
      <c r="D430" s="37">
        <f>VLOOKUP(A430,'[1]Прейскурант( новый)'!$A$9:$C$1217,3,0)</f>
        <v>1.5</v>
      </c>
      <c r="E430" s="37">
        <f t="shared" si="138"/>
        <v>132.06186000000002</v>
      </c>
      <c r="F430" s="44">
        <f>VLOOKUP(A430,'[2]себ-ть 2019 год'!$A$2:$Q$1337,6,0)</f>
        <v>0.49980000000000002</v>
      </c>
      <c r="G430" s="44">
        <f t="shared" si="129"/>
        <v>132.56166000000002</v>
      </c>
      <c r="H430" s="44">
        <f t="shared" si="134"/>
        <v>45.070964400000008</v>
      </c>
      <c r="I430" s="45">
        <f t="shared" si="130"/>
        <v>177.63262440000003</v>
      </c>
      <c r="J430" s="44">
        <f t="shared" si="135"/>
        <v>26.644893660000005</v>
      </c>
      <c r="K430" s="46">
        <f t="shared" si="131"/>
        <v>204.27751806000003</v>
      </c>
      <c r="L430" s="47">
        <f t="shared" si="136"/>
        <v>245.13302167200004</v>
      </c>
      <c r="M430" s="77">
        <f t="shared" si="133"/>
        <v>209.80500000000001</v>
      </c>
      <c r="N430" s="48">
        <v>210</v>
      </c>
      <c r="O430" s="49">
        <f t="shared" si="137"/>
        <v>6.5000000000000027</v>
      </c>
      <c r="P430" s="93">
        <f t="shared" si="132"/>
        <v>6.5989847715736127E-2</v>
      </c>
    </row>
    <row r="431" spans="1:16" ht="47.25" x14ac:dyDescent="0.2">
      <c r="A431" s="57">
        <v>60000325</v>
      </c>
      <c r="B431" s="8" t="s">
        <v>369</v>
      </c>
      <c r="C431" s="36">
        <f>VLOOKUP(A431,'[3]Прейскурант 2019'!$A$12:$E$1358,5,0)</f>
        <v>3033</v>
      </c>
      <c r="D431" s="37">
        <f>VLOOKUP(A431,'[1]Прейскурант( новый)'!$A$9:$C$1217,3,0)</f>
        <v>14.4</v>
      </c>
      <c r="E431" s="37">
        <f t="shared" si="138"/>
        <v>1267.7938560000002</v>
      </c>
      <c r="F431" s="44">
        <f>VLOOKUP(A431,'[2]себ-ть 2019 год'!$A$2:$Q$1337,6,0)</f>
        <v>579.05400000000009</v>
      </c>
      <c r="G431" s="44">
        <f t="shared" si="129"/>
        <v>1846.8478560000003</v>
      </c>
      <c r="H431" s="44">
        <f t="shared" si="134"/>
        <v>627.92827104000014</v>
      </c>
      <c r="I431" s="45">
        <f t="shared" si="130"/>
        <v>2474.7761270400006</v>
      </c>
      <c r="J431" s="44">
        <f t="shared" si="135"/>
        <v>371.21641905600006</v>
      </c>
      <c r="K431" s="46">
        <f t="shared" si="131"/>
        <v>2845.9925460960008</v>
      </c>
      <c r="L431" s="47">
        <f t="shared" si="136"/>
        <v>3415.1910553152011</v>
      </c>
      <c r="M431" s="77">
        <f t="shared" si="133"/>
        <v>3230.145</v>
      </c>
      <c r="N431" s="48">
        <v>3230</v>
      </c>
      <c r="O431" s="49">
        <f t="shared" si="137"/>
        <v>6.4999999999999991</v>
      </c>
      <c r="P431" s="93">
        <f t="shared" si="132"/>
        <v>6.4952192548631826E-2</v>
      </c>
    </row>
    <row r="432" spans="1:16" ht="47.25" x14ac:dyDescent="0.2">
      <c r="A432" s="57">
        <v>60000326</v>
      </c>
      <c r="B432" s="8" t="s">
        <v>370</v>
      </c>
      <c r="C432" s="36">
        <f>VLOOKUP(A432,'[3]Прейскурант 2019'!$A$12:$E$1358,5,0)</f>
        <v>2394</v>
      </c>
      <c r="D432" s="37">
        <f>VLOOKUP(A432,'[1]Прейскурант( новый)'!$A$9:$C$1217,3,0)</f>
        <v>16.670000000000002</v>
      </c>
      <c r="E432" s="37">
        <f t="shared" si="138"/>
        <v>1467.6474708000003</v>
      </c>
      <c r="F432" s="44">
        <v>0</v>
      </c>
      <c r="G432" s="44">
        <f t="shared" si="129"/>
        <v>1467.6474708000003</v>
      </c>
      <c r="H432" s="44">
        <f t="shared" si="134"/>
        <v>499.00014007200014</v>
      </c>
      <c r="I432" s="45">
        <f t="shared" si="130"/>
        <v>1966.6476108720003</v>
      </c>
      <c r="J432" s="44">
        <f t="shared" si="135"/>
        <v>294.99714163080006</v>
      </c>
      <c r="K432" s="46">
        <f t="shared" si="131"/>
        <v>2261.6447525028002</v>
      </c>
      <c r="L432" s="47">
        <f t="shared" si="136"/>
        <v>2713.9737030033602</v>
      </c>
      <c r="M432" s="77">
        <f t="shared" si="133"/>
        <v>2549.61</v>
      </c>
      <c r="N432" s="48">
        <v>2550</v>
      </c>
      <c r="O432" s="49">
        <f t="shared" si="137"/>
        <v>6.5000000000000053</v>
      </c>
      <c r="P432" s="93">
        <f t="shared" si="132"/>
        <v>6.5162907268170533E-2</v>
      </c>
    </row>
    <row r="433" spans="1:16" ht="15.75" x14ac:dyDescent="0.2">
      <c r="A433" s="57">
        <v>60000327</v>
      </c>
      <c r="B433" s="8" t="s">
        <v>371</v>
      </c>
      <c r="C433" s="36">
        <f>VLOOKUP(A433,'[3]Прейскурант 2019'!$A$12:$E$1358,5,0)</f>
        <v>2782</v>
      </c>
      <c r="D433" s="37">
        <f>VLOOKUP(A433,'[1]Прейскурант( новый)'!$A$9:$C$1217,3,0)</f>
        <v>8.4</v>
      </c>
      <c r="E433" s="37">
        <f t="shared" si="138"/>
        <v>739.54641600000002</v>
      </c>
      <c r="F433" s="44">
        <f>VLOOKUP(A433,'[2]себ-ть 2019 год'!$A$2:$Q$1337,6,0)</f>
        <v>620.84339999999997</v>
      </c>
      <c r="G433" s="44">
        <f t="shared" si="129"/>
        <v>1360.3898159999999</v>
      </c>
      <c r="H433" s="44">
        <f t="shared" si="134"/>
        <v>462.53253744</v>
      </c>
      <c r="I433" s="45">
        <f t="shared" si="130"/>
        <v>1822.9223534399998</v>
      </c>
      <c r="J433" s="44">
        <f t="shared" si="135"/>
        <v>273.43835301599995</v>
      </c>
      <c r="K433" s="46">
        <f t="shared" si="131"/>
        <v>2096.3607064559997</v>
      </c>
      <c r="L433" s="47">
        <f t="shared" si="136"/>
        <v>2515.6328477471998</v>
      </c>
      <c r="M433" s="77">
        <f t="shared" si="133"/>
        <v>2962.83</v>
      </c>
      <c r="N433" s="48">
        <v>2963</v>
      </c>
      <c r="O433" s="49">
        <f t="shared" si="137"/>
        <v>6.4999999999999973</v>
      </c>
      <c r="P433" s="93">
        <f t="shared" si="132"/>
        <v>6.5061107117181827E-2</v>
      </c>
    </row>
    <row r="434" spans="1:16" ht="47.25" x14ac:dyDescent="0.2">
      <c r="A434" s="57">
        <v>60000328</v>
      </c>
      <c r="B434" s="8" t="s">
        <v>372</v>
      </c>
      <c r="C434" s="36">
        <f>VLOOKUP(A434,'[3]Прейскурант 2019'!$A$12:$E$1358,5,0)</f>
        <v>2648</v>
      </c>
      <c r="D434" s="37">
        <f>VLOOKUP(A434,'[1]Прейскурант( новый)'!$A$9:$C$1217,3,0)</f>
        <v>1.5</v>
      </c>
      <c r="E434" s="37">
        <f t="shared" si="138"/>
        <v>132.06186000000002</v>
      </c>
      <c r="F434" s="44">
        <f>VLOOKUP(A434,'[2]себ-ть 2019 год'!$A$2:$Q$1337,6,0)</f>
        <v>1121.2554</v>
      </c>
      <c r="G434" s="44">
        <f t="shared" si="129"/>
        <v>1253.31726</v>
      </c>
      <c r="H434" s="44">
        <f t="shared" si="134"/>
        <v>426.12786840000007</v>
      </c>
      <c r="I434" s="45">
        <f t="shared" si="130"/>
        <v>1679.4451284000002</v>
      </c>
      <c r="J434" s="44">
        <f t="shared" si="135"/>
        <v>251.91676926000002</v>
      </c>
      <c r="K434" s="46">
        <f t="shared" si="131"/>
        <v>1931.3618976600001</v>
      </c>
      <c r="L434" s="47">
        <f t="shared" si="136"/>
        <v>2317.6342771919999</v>
      </c>
      <c r="M434" s="77">
        <f t="shared" si="133"/>
        <v>2820.12</v>
      </c>
      <c r="N434" s="48">
        <v>2820</v>
      </c>
      <c r="O434" s="49">
        <f t="shared" si="137"/>
        <v>6.4999999999999964</v>
      </c>
      <c r="P434" s="93">
        <f t="shared" si="132"/>
        <v>6.4954682779456263E-2</v>
      </c>
    </row>
    <row r="435" spans="1:16" ht="15.75" x14ac:dyDescent="0.2">
      <c r="A435" s="57">
        <v>60000330</v>
      </c>
      <c r="B435" s="8" t="s">
        <v>373</v>
      </c>
      <c r="C435" s="36">
        <f>VLOOKUP(A435,'[3]Прейскурант 2019'!$A$12:$E$1358,5,0)</f>
        <v>240</v>
      </c>
      <c r="D435" s="37">
        <f>VLOOKUP(A435,'[1]Прейскурант( новый)'!$A$9:$C$1217,3,0)</f>
        <v>3</v>
      </c>
      <c r="E435" s="37">
        <f t="shared" si="138"/>
        <v>264.12372000000005</v>
      </c>
      <c r="F435" s="44">
        <f>VLOOKUP(A435,'[2]себ-ть 2019 год'!$A$2:$Q$1337,6,0)</f>
        <v>27.958200000000001</v>
      </c>
      <c r="G435" s="44">
        <f t="shared" ref="G435:G495" si="139">E435+F435</f>
        <v>292.08192000000003</v>
      </c>
      <c r="H435" s="44">
        <f t="shared" si="134"/>
        <v>99.30785280000002</v>
      </c>
      <c r="I435" s="45">
        <f t="shared" ref="I435:I495" si="140">G435+H435</f>
        <v>391.38977280000006</v>
      </c>
      <c r="J435" s="44">
        <f t="shared" si="135"/>
        <v>58.708465920000009</v>
      </c>
      <c r="K435" s="46">
        <f t="shared" ref="K435:K495" si="141">I435+J435</f>
        <v>450.09823872000004</v>
      </c>
      <c r="L435" s="47">
        <f t="shared" si="136"/>
        <v>540.11788646400009</v>
      </c>
      <c r="M435" s="77">
        <f t="shared" si="133"/>
        <v>255.6</v>
      </c>
      <c r="N435" s="48">
        <v>256</v>
      </c>
      <c r="O435" s="49">
        <f t="shared" si="137"/>
        <v>6.4999999999999973</v>
      </c>
      <c r="P435" s="93">
        <f t="shared" si="132"/>
        <v>6.6666666666666652E-2</v>
      </c>
    </row>
    <row r="436" spans="1:16" ht="78.75" x14ac:dyDescent="0.2">
      <c r="A436" s="57">
        <v>60000331</v>
      </c>
      <c r="B436" s="8" t="s">
        <v>374</v>
      </c>
      <c r="C436" s="36">
        <f>VLOOKUP(A436,'[3]Прейскурант 2019'!$A$12:$E$1358,5,0)</f>
        <v>708</v>
      </c>
      <c r="D436" s="37">
        <f>VLOOKUP(A436,'[1]Прейскурант( новый)'!$A$9:$C$1217,3,0)</f>
        <v>1.5</v>
      </c>
      <c r="E436" s="37">
        <f t="shared" si="138"/>
        <v>132.06186000000002</v>
      </c>
      <c r="F436" s="44">
        <f>VLOOKUP(A436,'[2]себ-ть 2019 год'!$A$2:$Q$1337,6,0)</f>
        <v>175.14420000000001</v>
      </c>
      <c r="G436" s="44">
        <f t="shared" si="139"/>
        <v>307.20606000000004</v>
      </c>
      <c r="H436" s="44">
        <f t="shared" si="134"/>
        <v>104.45006040000003</v>
      </c>
      <c r="I436" s="45">
        <f t="shared" si="140"/>
        <v>411.65612040000008</v>
      </c>
      <c r="J436" s="44">
        <f t="shared" si="135"/>
        <v>61.748418060000006</v>
      </c>
      <c r="K436" s="46">
        <f t="shared" si="141"/>
        <v>473.40453846000008</v>
      </c>
      <c r="L436" s="47">
        <f t="shared" si="136"/>
        <v>568.08544615200015</v>
      </c>
      <c r="M436" s="77">
        <f t="shared" si="133"/>
        <v>754.02</v>
      </c>
      <c r="N436" s="48">
        <v>754</v>
      </c>
      <c r="O436" s="49">
        <f t="shared" si="137"/>
        <v>6.4999999999999973</v>
      </c>
      <c r="P436" s="93">
        <f t="shared" si="132"/>
        <v>6.4971751412429279E-2</v>
      </c>
    </row>
    <row r="437" spans="1:16" ht="63" x14ac:dyDescent="0.2">
      <c r="A437" s="57">
        <v>60000604</v>
      </c>
      <c r="B437" s="8" t="s">
        <v>375</v>
      </c>
      <c r="C437" s="36">
        <f>VLOOKUP(A437,'[3]Прейскурант 2019'!$A$12:$E$1358,5,0)</f>
        <v>1777</v>
      </c>
      <c r="D437" s="37">
        <f>VLOOKUP(A437,'[1]Прейскурант( новый)'!$A$9:$C$1217,3,0)</f>
        <v>9.08</v>
      </c>
      <c r="E437" s="37">
        <f t="shared" si="138"/>
        <v>799.41445920000001</v>
      </c>
      <c r="F437" s="44">
        <f>VLOOKUP(A437,'[2]себ-ть 2019 год'!$A$2:$Q$1337,6,0)</f>
        <v>110.7414</v>
      </c>
      <c r="G437" s="44">
        <f t="shared" si="139"/>
        <v>910.15585920000001</v>
      </c>
      <c r="H437" s="44">
        <f t="shared" si="134"/>
        <v>309.45299212800001</v>
      </c>
      <c r="I437" s="45">
        <f t="shared" si="140"/>
        <v>1219.6088513280001</v>
      </c>
      <c r="J437" s="44">
        <f t="shared" si="135"/>
        <v>182.9413276992</v>
      </c>
      <c r="K437" s="46">
        <f t="shared" si="141"/>
        <v>1402.5501790272001</v>
      </c>
      <c r="L437" s="47">
        <f t="shared" si="136"/>
        <v>1683.0602148326402</v>
      </c>
      <c r="M437" s="77">
        <f t="shared" si="133"/>
        <v>1892.5050000000001</v>
      </c>
      <c r="N437" s="48">
        <v>1893</v>
      </c>
      <c r="O437" s="49">
        <f t="shared" si="137"/>
        <v>6.5000000000000053</v>
      </c>
      <c r="P437" s="93">
        <f t="shared" si="132"/>
        <v>6.5278559369724265E-2</v>
      </c>
    </row>
    <row r="438" spans="1:16" ht="63" x14ac:dyDescent="0.2">
      <c r="A438" s="57">
        <v>60000605</v>
      </c>
      <c r="B438" s="8" t="s">
        <v>376</v>
      </c>
      <c r="C438" s="36">
        <f>VLOOKUP(A438,'[3]Прейскурант 2019'!$A$12:$E$1358,5,0)</f>
        <v>400</v>
      </c>
      <c r="D438" s="37">
        <f>VLOOKUP(A438,'[1]Прейскурант( новый)'!$A$9:$C$1217,3,0)</f>
        <v>4.67</v>
      </c>
      <c r="E438" s="37">
        <f t="shared" si="138"/>
        <v>411.15259080000004</v>
      </c>
      <c r="F438" s="44">
        <f>VLOOKUP(A438,'[2]себ-ть 2019 год'!$A$2:$Q$1337,6,0)</f>
        <v>8.9657999999999998</v>
      </c>
      <c r="G438" s="44">
        <f t="shared" si="139"/>
        <v>420.11839080000004</v>
      </c>
      <c r="H438" s="44">
        <f t="shared" si="134"/>
        <v>142.84025287200004</v>
      </c>
      <c r="I438" s="45">
        <f t="shared" si="140"/>
        <v>562.95864367200011</v>
      </c>
      <c r="J438" s="44">
        <f t="shared" si="135"/>
        <v>84.443796550800016</v>
      </c>
      <c r="K438" s="46">
        <f t="shared" si="141"/>
        <v>647.40244022280012</v>
      </c>
      <c r="L438" s="47">
        <f t="shared" si="136"/>
        <v>776.88292826736017</v>
      </c>
      <c r="M438" s="77">
        <f t="shared" si="133"/>
        <v>426</v>
      </c>
      <c r="N438" s="48">
        <v>426</v>
      </c>
      <c r="O438" s="49">
        <f t="shared" si="137"/>
        <v>6.5</v>
      </c>
      <c r="P438" s="93">
        <f t="shared" si="132"/>
        <v>6.4999999999999947E-2</v>
      </c>
    </row>
    <row r="439" spans="1:16" ht="47.25" x14ac:dyDescent="0.2">
      <c r="A439" s="57">
        <v>60001005</v>
      </c>
      <c r="B439" s="8" t="s">
        <v>377</v>
      </c>
      <c r="C439" s="36">
        <f>VLOOKUP(A439,'[3]Прейскурант 2019'!$A$12:$E$1358,5,0)</f>
        <v>808</v>
      </c>
      <c r="D439" s="37">
        <f>VLOOKUP(A439,'[1]Прейскурант( новый)'!$A$9:$C$1217,3,0)</f>
        <v>5</v>
      </c>
      <c r="E439" s="37">
        <f t="shared" si="138"/>
        <v>440.20620000000002</v>
      </c>
      <c r="F439" s="44">
        <f>VLOOKUP(A439,'[2]себ-ть 2019 год'!$A$2:$Q$1337,6,0)</f>
        <v>31.416</v>
      </c>
      <c r="G439" s="44">
        <f t="shared" si="139"/>
        <v>471.62220000000002</v>
      </c>
      <c r="H439" s="44">
        <f t="shared" si="134"/>
        <v>160.35154800000001</v>
      </c>
      <c r="I439" s="45">
        <f t="shared" si="140"/>
        <v>631.973748</v>
      </c>
      <c r="J439" s="44">
        <f t="shared" si="135"/>
        <v>94.796062199999994</v>
      </c>
      <c r="K439" s="46">
        <f t="shared" si="141"/>
        <v>726.76981019999994</v>
      </c>
      <c r="L439" s="47">
        <f t="shared" si="136"/>
        <v>872.12377223999988</v>
      </c>
      <c r="M439" s="77">
        <f t="shared" si="133"/>
        <v>860.52</v>
      </c>
      <c r="N439" s="48">
        <v>861</v>
      </c>
      <c r="O439" s="49">
        <f t="shared" si="137"/>
        <v>6.4999999999999973</v>
      </c>
      <c r="P439" s="93">
        <f t="shared" si="132"/>
        <v>6.5594059405940541E-2</v>
      </c>
    </row>
    <row r="440" spans="1:16" ht="47.25" x14ac:dyDescent="0.2">
      <c r="A440" s="57">
        <v>60001006</v>
      </c>
      <c r="B440" s="8" t="s">
        <v>378</v>
      </c>
      <c r="C440" s="36">
        <f>VLOOKUP(A440,'[3]Прейскурант 2019'!$A$12:$E$1358,5,0)</f>
        <v>924</v>
      </c>
      <c r="D440" s="37">
        <f>VLOOKUP(A440,'[1]Прейскурант( новый)'!$A$9:$C$1217,3,0)</f>
        <v>5.17</v>
      </c>
      <c r="E440" s="37">
        <f t="shared" si="138"/>
        <v>455.17321080000005</v>
      </c>
      <c r="F440" s="44">
        <f>VLOOKUP(A440,'[2]себ-ть 2019 год'!$A$2:$Q$1337,6,0)</f>
        <v>50.5002</v>
      </c>
      <c r="G440" s="44">
        <f t="shared" si="139"/>
        <v>505.67341080000006</v>
      </c>
      <c r="H440" s="44">
        <f t="shared" si="134"/>
        <v>171.92895967200002</v>
      </c>
      <c r="I440" s="45">
        <f t="shared" si="140"/>
        <v>677.60237047200008</v>
      </c>
      <c r="J440" s="44">
        <f t="shared" si="135"/>
        <v>101.64035557080001</v>
      </c>
      <c r="K440" s="46">
        <f t="shared" si="141"/>
        <v>779.24272604280009</v>
      </c>
      <c r="L440" s="47">
        <f t="shared" si="136"/>
        <v>935.09127125136013</v>
      </c>
      <c r="M440" s="77">
        <f t="shared" si="133"/>
        <v>984.06</v>
      </c>
      <c r="N440" s="48">
        <v>984</v>
      </c>
      <c r="O440" s="49">
        <f t="shared" si="137"/>
        <v>6.4999999999999947</v>
      </c>
      <c r="P440" s="93">
        <f t="shared" si="132"/>
        <v>6.4935064935064846E-2</v>
      </c>
    </row>
    <row r="441" spans="1:16" ht="31.5" x14ac:dyDescent="0.2">
      <c r="A441" s="57">
        <v>60001007</v>
      </c>
      <c r="B441" s="8" t="s">
        <v>379</v>
      </c>
      <c r="C441" s="36">
        <f>VLOOKUP(A441,'[3]Прейскурант 2019'!$A$12:$E$1358,5,0)</f>
        <v>924</v>
      </c>
      <c r="D441" s="37">
        <f>VLOOKUP(A441,'[1]Прейскурант( новый)'!$A$9:$C$1217,3,0)</f>
        <v>2.38</v>
      </c>
      <c r="E441" s="37">
        <f t="shared" si="138"/>
        <v>209.53815119999999</v>
      </c>
      <c r="F441" s="44">
        <f>VLOOKUP(A441,'[2]себ-ть 2019 год'!$A$2:$Q$1337,6,0)</f>
        <v>269.8716</v>
      </c>
      <c r="G441" s="44">
        <f t="shared" si="139"/>
        <v>479.40975119999996</v>
      </c>
      <c r="H441" s="44">
        <f t="shared" si="134"/>
        <v>162.999315408</v>
      </c>
      <c r="I441" s="45">
        <f t="shared" si="140"/>
        <v>642.40906660799999</v>
      </c>
      <c r="J441" s="44">
        <f t="shared" si="135"/>
        <v>96.36135999119999</v>
      </c>
      <c r="K441" s="46">
        <f t="shared" si="141"/>
        <v>738.77042659919994</v>
      </c>
      <c r="L441" s="47">
        <f t="shared" si="136"/>
        <v>886.52451191903992</v>
      </c>
      <c r="M441" s="77">
        <f t="shared" si="133"/>
        <v>984.06</v>
      </c>
      <c r="N441" s="48">
        <v>984</v>
      </c>
      <c r="O441" s="49">
        <f t="shared" si="137"/>
        <v>6.4999999999999947</v>
      </c>
      <c r="P441" s="93">
        <f t="shared" si="132"/>
        <v>6.4935064935064846E-2</v>
      </c>
    </row>
    <row r="442" spans="1:16" ht="15.75" x14ac:dyDescent="0.2">
      <c r="A442" s="56">
        <v>60000750</v>
      </c>
      <c r="B442" s="2" t="s">
        <v>380</v>
      </c>
      <c r="C442" s="36">
        <f>VLOOKUP(A442,'[3]Прейскурант 2019'!$A$12:$E$1358,5,0)</f>
        <v>195</v>
      </c>
      <c r="D442" s="37">
        <f>VLOOKUP(A442,'[1]Прейскурант( новый)'!$A$9:$C$1217,3,0)</f>
        <v>1.33</v>
      </c>
      <c r="E442" s="37">
        <f t="shared" si="138"/>
        <v>117.09484920000003</v>
      </c>
      <c r="F442" s="44">
        <f>VLOOKUP(A442,'[2]себ-ть 2019 год'!$A$2:$Q$1337,6,0)</f>
        <v>0</v>
      </c>
      <c r="G442" s="44">
        <f t="shared" si="139"/>
        <v>117.09484920000003</v>
      </c>
      <c r="H442" s="44">
        <f t="shared" si="134"/>
        <v>39.812248728000014</v>
      </c>
      <c r="I442" s="45">
        <f t="shared" si="140"/>
        <v>156.90709792800004</v>
      </c>
      <c r="J442" s="44">
        <f t="shared" si="135"/>
        <v>23.536064689200007</v>
      </c>
      <c r="K442" s="46">
        <f t="shared" si="141"/>
        <v>180.44316261720004</v>
      </c>
      <c r="L442" s="47">
        <f t="shared" si="136"/>
        <v>216.53179514064004</v>
      </c>
      <c r="M442" s="77">
        <f t="shared" si="133"/>
        <v>207.67500000000001</v>
      </c>
      <c r="N442" s="48">
        <v>208</v>
      </c>
      <c r="O442" s="49">
        <f t="shared" si="137"/>
        <v>6.5000000000000053</v>
      </c>
      <c r="P442" s="93">
        <f t="shared" si="132"/>
        <v>6.6666666666666652E-2</v>
      </c>
    </row>
    <row r="443" spans="1:16" ht="15.75" x14ac:dyDescent="0.2">
      <c r="A443" s="56">
        <v>60000751</v>
      </c>
      <c r="B443" s="2" t="s">
        <v>381</v>
      </c>
      <c r="C443" s="36">
        <f>VLOOKUP(A443,'[3]Прейскурант 2019'!$A$12:$E$1358,5,0)</f>
        <v>482</v>
      </c>
      <c r="D443" s="37">
        <f>VLOOKUP(A443,'[1]Прейскурант( новый)'!$A$9:$C$1217,3,0)</f>
        <v>5.33</v>
      </c>
      <c r="E443" s="37">
        <f t="shared" si="138"/>
        <v>469.25980920000001</v>
      </c>
      <c r="F443" s="44">
        <f>VLOOKUP(A443,'[2]себ-ть 2019 год'!$A$2:$Q$1337,6,0)</f>
        <v>0</v>
      </c>
      <c r="G443" s="44">
        <f t="shared" si="139"/>
        <v>469.25980920000001</v>
      </c>
      <c r="H443" s="44">
        <f t="shared" si="134"/>
        <v>159.54833512800002</v>
      </c>
      <c r="I443" s="45">
        <f t="shared" si="140"/>
        <v>628.80814432800003</v>
      </c>
      <c r="J443" s="44">
        <f t="shared" si="135"/>
        <v>94.321221649199998</v>
      </c>
      <c r="K443" s="46">
        <f t="shared" si="141"/>
        <v>723.1293659772</v>
      </c>
      <c r="L443" s="47">
        <f t="shared" si="136"/>
        <v>867.75523917264002</v>
      </c>
      <c r="M443" s="77">
        <f t="shared" si="133"/>
        <v>513.33000000000004</v>
      </c>
      <c r="N443" s="48">
        <v>513</v>
      </c>
      <c r="O443" s="49">
        <f t="shared" si="137"/>
        <v>6.5000000000000089</v>
      </c>
      <c r="P443" s="93">
        <f t="shared" si="132"/>
        <v>6.4315352697095429E-2</v>
      </c>
    </row>
    <row r="444" spans="1:16" ht="15.75" x14ac:dyDescent="0.2">
      <c r="A444" s="56">
        <v>60000752</v>
      </c>
      <c r="B444" s="2" t="s">
        <v>382</v>
      </c>
      <c r="C444" s="36">
        <f>VLOOKUP(A444,'[3]Прейскурант 2019'!$A$12:$E$1358,5,0)</f>
        <v>96</v>
      </c>
      <c r="D444" s="37">
        <f>VLOOKUP(A444,'[1]Прейскурант( новый)'!$A$9:$C$1217,3,0)</f>
        <v>0.5</v>
      </c>
      <c r="E444" s="37">
        <f t="shared" si="138"/>
        <v>44.020620000000008</v>
      </c>
      <c r="F444" s="44">
        <f>VLOOKUP(A444,'[2]себ-ть 2019 год'!$A$2:$Q$1337,6,0)</f>
        <v>0</v>
      </c>
      <c r="G444" s="44">
        <f t="shared" si="139"/>
        <v>44.020620000000008</v>
      </c>
      <c r="H444" s="44">
        <f t="shared" si="134"/>
        <v>14.967010800000004</v>
      </c>
      <c r="I444" s="45">
        <f t="shared" si="140"/>
        <v>58.987630800000012</v>
      </c>
      <c r="J444" s="44">
        <f t="shared" si="135"/>
        <v>8.8481446200000011</v>
      </c>
      <c r="K444" s="46">
        <f t="shared" si="141"/>
        <v>67.835775420000019</v>
      </c>
      <c r="L444" s="47">
        <f t="shared" si="136"/>
        <v>81.402930504000025</v>
      </c>
      <c r="M444" s="77">
        <f t="shared" si="133"/>
        <v>102.24</v>
      </c>
      <c r="N444" s="48">
        <v>102</v>
      </c>
      <c r="O444" s="49">
        <f t="shared" si="137"/>
        <v>6.4999999999999947</v>
      </c>
      <c r="P444" s="93">
        <f t="shared" si="132"/>
        <v>6.25E-2</v>
      </c>
    </row>
    <row r="445" spans="1:16" ht="31.5" x14ac:dyDescent="0.2">
      <c r="A445" s="56">
        <v>60000753</v>
      </c>
      <c r="B445" s="2" t="s">
        <v>383</v>
      </c>
      <c r="C445" s="36">
        <f>VLOOKUP(A445,'[3]Прейскурант 2019'!$A$12:$E$1358,5,0)</f>
        <v>415</v>
      </c>
      <c r="D445" s="37">
        <f>VLOOKUP(A445,'[1]Прейскурант( новый)'!$A$9:$C$1217,3,0)</f>
        <v>2.17</v>
      </c>
      <c r="E445" s="37">
        <f t="shared" si="138"/>
        <v>191.0494908</v>
      </c>
      <c r="F445" s="44">
        <f>VLOOKUP(A445,'[2]себ-ть 2019 год'!$A$2:$Q$1337,6,0)</f>
        <v>0</v>
      </c>
      <c r="G445" s="44">
        <f t="shared" si="139"/>
        <v>191.0494908</v>
      </c>
      <c r="H445" s="44">
        <f t="shared" si="134"/>
        <v>64.956826872000008</v>
      </c>
      <c r="I445" s="45">
        <f t="shared" si="140"/>
        <v>256.00631767200002</v>
      </c>
      <c r="J445" s="44">
        <f t="shared" si="135"/>
        <v>38.400947650799999</v>
      </c>
      <c r="K445" s="46">
        <f t="shared" si="141"/>
        <v>294.40726532280001</v>
      </c>
      <c r="L445" s="47">
        <f t="shared" si="136"/>
        <v>353.28871838736001</v>
      </c>
      <c r="M445" s="77">
        <f t="shared" si="133"/>
        <v>441.97500000000002</v>
      </c>
      <c r="N445" s="48">
        <v>442</v>
      </c>
      <c r="O445" s="49">
        <f t="shared" si="137"/>
        <v>6.5000000000000053</v>
      </c>
      <c r="P445" s="93">
        <f t="shared" si="132"/>
        <v>6.5060240963855431E-2</v>
      </c>
    </row>
    <row r="446" spans="1:16" ht="31.5" x14ac:dyDescent="0.2">
      <c r="A446" s="56">
        <v>60000754</v>
      </c>
      <c r="B446" s="2" t="s">
        <v>384</v>
      </c>
      <c r="C446" s="36">
        <f>VLOOKUP(A446,'[3]Прейскурант 2019'!$A$12:$E$1358,5,0)</f>
        <v>230</v>
      </c>
      <c r="D446" s="37">
        <f>VLOOKUP(A446,'[1]Прейскурант( новый)'!$A$9:$C$1217,3,0)</f>
        <v>1.5</v>
      </c>
      <c r="E446" s="37">
        <f t="shared" si="138"/>
        <v>132.06186000000002</v>
      </c>
      <c r="F446" s="44">
        <f>VLOOKUP(A446,'[2]себ-ть 2019 год'!$A$2:$Q$1337,6,0)</f>
        <v>0</v>
      </c>
      <c r="G446" s="44">
        <f t="shared" si="139"/>
        <v>132.06186000000002</v>
      </c>
      <c r="H446" s="44">
        <f t="shared" si="134"/>
        <v>44.901032400000013</v>
      </c>
      <c r="I446" s="45">
        <f t="shared" si="140"/>
        <v>176.96289240000004</v>
      </c>
      <c r="J446" s="44">
        <f t="shared" si="135"/>
        <v>26.544433860000005</v>
      </c>
      <c r="K446" s="46">
        <f t="shared" si="141"/>
        <v>203.50732626000004</v>
      </c>
      <c r="L446" s="47">
        <f t="shared" si="136"/>
        <v>244.20879151200006</v>
      </c>
      <c r="M446" s="77">
        <f t="shared" si="133"/>
        <v>244.95</v>
      </c>
      <c r="N446" s="48">
        <v>245</v>
      </c>
      <c r="O446" s="49">
        <f t="shared" si="137"/>
        <v>6.4999999999999947</v>
      </c>
      <c r="P446" s="93">
        <f t="shared" si="132"/>
        <v>6.5217391304347894E-2</v>
      </c>
    </row>
    <row r="447" spans="1:16" ht="47.25" x14ac:dyDescent="0.2">
      <c r="A447" s="56">
        <v>60000755</v>
      </c>
      <c r="B447" s="2" t="s">
        <v>385</v>
      </c>
      <c r="C447" s="36">
        <f>VLOOKUP(A447,'[3]Прейскурант 2019'!$A$12:$E$1358,5,0)</f>
        <v>112</v>
      </c>
      <c r="D447" s="37">
        <f>VLOOKUP(A447,'[1]Прейскурант( новый)'!$A$9:$C$1217,3,0)</f>
        <v>0.5</v>
      </c>
      <c r="E447" s="37">
        <f t="shared" si="138"/>
        <v>44.020620000000008</v>
      </c>
      <c r="F447" s="44">
        <f>VLOOKUP(A447,'[2]себ-ть 2019 год'!$A$2:$Q$1337,6,0)</f>
        <v>0</v>
      </c>
      <c r="G447" s="44">
        <f t="shared" si="139"/>
        <v>44.020620000000008</v>
      </c>
      <c r="H447" s="44">
        <f t="shared" si="134"/>
        <v>14.967010800000004</v>
      </c>
      <c r="I447" s="45">
        <f t="shared" si="140"/>
        <v>58.987630800000012</v>
      </c>
      <c r="J447" s="44">
        <f t="shared" si="135"/>
        <v>8.8481446200000011</v>
      </c>
      <c r="K447" s="46">
        <f t="shared" si="141"/>
        <v>67.835775420000019</v>
      </c>
      <c r="L447" s="47">
        <f t="shared" si="136"/>
        <v>81.402930504000025</v>
      </c>
      <c r="M447" s="77">
        <f t="shared" si="133"/>
        <v>119.28</v>
      </c>
      <c r="N447" s="48">
        <v>119</v>
      </c>
      <c r="O447" s="49">
        <f t="shared" si="137"/>
        <v>6.5000000000000018</v>
      </c>
      <c r="P447" s="93">
        <f t="shared" si="132"/>
        <v>6.25E-2</v>
      </c>
    </row>
    <row r="448" spans="1:16" ht="15.75" x14ac:dyDescent="0.2">
      <c r="A448" s="56">
        <v>60000756</v>
      </c>
      <c r="B448" s="2" t="s">
        <v>386</v>
      </c>
      <c r="C448" s="36">
        <f>VLOOKUP(A448,'[3]Прейскурант 2019'!$A$12:$E$1358,5,0)</f>
        <v>193</v>
      </c>
      <c r="D448" s="37">
        <f>VLOOKUP(A448,'[1]Прейскурант( новый)'!$A$9:$C$1217,3,0)</f>
        <v>1</v>
      </c>
      <c r="E448" s="37">
        <f t="shared" si="138"/>
        <v>88.041240000000016</v>
      </c>
      <c r="F448" s="44">
        <f>VLOOKUP(A448,'[2]себ-ть 2019 год'!$A$2:$Q$1337,6,0)</f>
        <v>0</v>
      </c>
      <c r="G448" s="44">
        <f t="shared" si="139"/>
        <v>88.041240000000016</v>
      </c>
      <c r="H448" s="44">
        <f t="shared" si="134"/>
        <v>29.934021600000008</v>
      </c>
      <c r="I448" s="45">
        <f t="shared" si="140"/>
        <v>117.97526160000002</v>
      </c>
      <c r="J448" s="44">
        <f t="shared" si="135"/>
        <v>17.696289240000002</v>
      </c>
      <c r="K448" s="46">
        <f t="shared" si="141"/>
        <v>135.67155084000004</v>
      </c>
      <c r="L448" s="47">
        <f t="shared" si="136"/>
        <v>162.80586100800005</v>
      </c>
      <c r="M448" s="77">
        <f t="shared" si="133"/>
        <v>205.54499999999999</v>
      </c>
      <c r="N448" s="48">
        <v>206</v>
      </c>
      <c r="O448" s="49">
        <f t="shared" si="137"/>
        <v>6.4999999999999929</v>
      </c>
      <c r="P448" s="93">
        <f t="shared" si="132"/>
        <v>6.7357512953367893E-2</v>
      </c>
    </row>
    <row r="449" spans="1:16" ht="15.75" x14ac:dyDescent="0.2">
      <c r="A449" s="56">
        <v>60000757</v>
      </c>
      <c r="B449" s="2" t="s">
        <v>387</v>
      </c>
      <c r="C449" s="36">
        <f>VLOOKUP(A449,'[3]Прейскурант 2019'!$A$12:$E$1358,5,0)</f>
        <v>378</v>
      </c>
      <c r="D449" s="37">
        <f>VLOOKUP(A449,'[1]Прейскурант( новый)'!$A$9:$C$1217,3,0)</f>
        <v>1.83</v>
      </c>
      <c r="E449" s="37">
        <f t="shared" si="138"/>
        <v>161.11546920000004</v>
      </c>
      <c r="F449" s="44">
        <f>VLOOKUP(A449,'[2]себ-ть 2019 год'!$A$2:$Q$1337,6,0)</f>
        <v>0</v>
      </c>
      <c r="G449" s="44">
        <f t="shared" si="139"/>
        <v>161.11546920000004</v>
      </c>
      <c r="H449" s="44">
        <f t="shared" si="134"/>
        <v>54.779259528000019</v>
      </c>
      <c r="I449" s="45">
        <f t="shared" si="140"/>
        <v>215.89472872800005</v>
      </c>
      <c r="J449" s="44">
        <f t="shared" si="135"/>
        <v>32.384209309200003</v>
      </c>
      <c r="K449" s="46">
        <f t="shared" si="141"/>
        <v>248.27893803720005</v>
      </c>
      <c r="L449" s="47">
        <f t="shared" si="136"/>
        <v>297.93472564464008</v>
      </c>
      <c r="M449" s="77">
        <f t="shared" si="133"/>
        <v>402.57</v>
      </c>
      <c r="N449" s="48">
        <v>403</v>
      </c>
      <c r="O449" s="49">
        <f t="shared" si="137"/>
        <v>6.4999999999999991</v>
      </c>
      <c r="P449" s="93">
        <f t="shared" si="132"/>
        <v>6.6137566137566051E-2</v>
      </c>
    </row>
    <row r="450" spans="1:16" ht="47.25" x14ac:dyDescent="0.2">
      <c r="A450" s="56">
        <v>60000759</v>
      </c>
      <c r="B450" s="2" t="s">
        <v>388</v>
      </c>
      <c r="C450" s="36">
        <f>VLOOKUP(A450,'[3]Прейскурант 2019'!$A$12:$E$1358,5,0)</f>
        <v>494</v>
      </c>
      <c r="D450" s="37">
        <f>VLOOKUP(A450,'[1]Прейскурант( новый)'!$A$9:$C$1217,3,0)</f>
        <v>3</v>
      </c>
      <c r="E450" s="37">
        <f t="shared" si="138"/>
        <v>264.12372000000005</v>
      </c>
      <c r="F450" s="44">
        <f>VLOOKUP(A450,'[2]себ-ть 2019 год'!$A$2:$Q$1337,6,0)</f>
        <v>3.06</v>
      </c>
      <c r="G450" s="44">
        <f t="shared" si="139"/>
        <v>267.18372000000005</v>
      </c>
      <c r="H450" s="44">
        <f t="shared" si="134"/>
        <v>90.84246480000003</v>
      </c>
      <c r="I450" s="45">
        <f t="shared" si="140"/>
        <v>358.02618480000007</v>
      </c>
      <c r="J450" s="44">
        <f t="shared" si="135"/>
        <v>53.70392772000001</v>
      </c>
      <c r="K450" s="46">
        <f t="shared" si="141"/>
        <v>411.73011252000009</v>
      </c>
      <c r="L450" s="47">
        <f t="shared" si="136"/>
        <v>494.07613502400011</v>
      </c>
      <c r="M450" s="77">
        <f t="shared" si="133"/>
        <v>526.11</v>
      </c>
      <c r="N450" s="48">
        <v>526</v>
      </c>
      <c r="O450" s="49">
        <f t="shared" si="137"/>
        <v>6.5000000000000027</v>
      </c>
      <c r="P450" s="93">
        <f t="shared" si="132"/>
        <v>6.4777327935222617E-2</v>
      </c>
    </row>
    <row r="451" spans="1:16" ht="31.5" x14ac:dyDescent="0.2">
      <c r="A451" s="56">
        <v>60000763</v>
      </c>
      <c r="B451" s="2" t="s">
        <v>389</v>
      </c>
      <c r="C451" s="36">
        <f>VLOOKUP(A451,'[3]Прейскурант 2019'!$A$12:$E$1358,5,0)</f>
        <v>170</v>
      </c>
      <c r="D451" s="37">
        <f>VLOOKUP(A451,'[1]Прейскурант( новый)'!$A$9:$C$1217,3,0)</f>
        <v>1.5</v>
      </c>
      <c r="E451" s="37">
        <f t="shared" si="138"/>
        <v>132.06186000000002</v>
      </c>
      <c r="F451" s="44">
        <f>VLOOKUP(A451,'[2]себ-ть 2019 год'!$A$2:$Q$1337,6,0)</f>
        <v>0</v>
      </c>
      <c r="G451" s="44">
        <f t="shared" si="139"/>
        <v>132.06186000000002</v>
      </c>
      <c r="H451" s="44">
        <f t="shared" si="134"/>
        <v>44.901032400000013</v>
      </c>
      <c r="I451" s="45">
        <f t="shared" si="140"/>
        <v>176.96289240000004</v>
      </c>
      <c r="J451" s="44">
        <f t="shared" si="135"/>
        <v>26.544433860000005</v>
      </c>
      <c r="K451" s="46">
        <f t="shared" si="141"/>
        <v>203.50732626000004</v>
      </c>
      <c r="L451" s="47">
        <f t="shared" si="136"/>
        <v>244.20879151200006</v>
      </c>
      <c r="M451" s="77">
        <f t="shared" si="133"/>
        <v>181.05</v>
      </c>
      <c r="N451" s="48">
        <v>181</v>
      </c>
      <c r="O451" s="49">
        <f t="shared" si="137"/>
        <v>6.5000000000000071</v>
      </c>
      <c r="P451" s="93">
        <f t="shared" si="132"/>
        <v>6.4705882352941169E-2</v>
      </c>
    </row>
    <row r="452" spans="1:16" ht="31.5" x14ac:dyDescent="0.2">
      <c r="A452" s="56">
        <v>60000764</v>
      </c>
      <c r="B452" s="2" t="s">
        <v>390</v>
      </c>
      <c r="C452" s="36">
        <f>VLOOKUP(A452,'[3]Прейскурант 2019'!$A$12:$E$1358,5,0)</f>
        <v>193</v>
      </c>
      <c r="D452" s="37">
        <f>VLOOKUP(A452,'[1]Прейскурант( новый)'!$A$9:$C$1217,3,0)</f>
        <v>1.92</v>
      </c>
      <c r="E452" s="37">
        <f t="shared" si="138"/>
        <v>169.0391808</v>
      </c>
      <c r="F452" s="44">
        <f>VLOOKUP(A452,'[2]себ-ть 2019 год'!$A$2:$Q$1337,6,0)</f>
        <v>2.0400000000000001E-2</v>
      </c>
      <c r="G452" s="44">
        <f t="shared" si="139"/>
        <v>169.05958079999999</v>
      </c>
      <c r="H452" s="44">
        <f t="shared" si="134"/>
        <v>57.480257471999998</v>
      </c>
      <c r="I452" s="45">
        <f t="shared" si="140"/>
        <v>226.539838272</v>
      </c>
      <c r="J452" s="44">
        <f t="shared" si="135"/>
        <v>33.980975740799998</v>
      </c>
      <c r="K452" s="46">
        <f t="shared" si="141"/>
        <v>260.52081401279997</v>
      </c>
      <c r="L452" s="47">
        <f t="shared" si="136"/>
        <v>312.62497681535996</v>
      </c>
      <c r="M452" s="77">
        <f t="shared" si="133"/>
        <v>205.54499999999999</v>
      </c>
      <c r="N452" s="48">
        <v>206</v>
      </c>
      <c r="O452" s="49">
        <f t="shared" si="137"/>
        <v>6.4999999999999929</v>
      </c>
      <c r="P452" s="93">
        <f t="shared" si="132"/>
        <v>6.7357512953367893E-2</v>
      </c>
    </row>
    <row r="453" spans="1:16" ht="31.5" x14ac:dyDescent="0.2">
      <c r="A453" s="56">
        <v>60000766</v>
      </c>
      <c r="B453" s="2" t="s">
        <v>391</v>
      </c>
      <c r="C453" s="36">
        <f>VLOOKUP(A453,'[3]Прейскурант 2019'!$A$12:$E$1358,5,0)</f>
        <v>149</v>
      </c>
      <c r="D453" s="37">
        <f>VLOOKUP(A453,'[1]Прейскурант( новый)'!$A$9:$C$1217,3,0)</f>
        <v>0.97</v>
      </c>
      <c r="E453" s="37">
        <f t="shared" si="138"/>
        <v>85.40000280000001</v>
      </c>
      <c r="F453" s="44">
        <f>VLOOKUP(A453,'[2]себ-ть 2019 год'!$A$2:$Q$1337,6,0)</f>
        <v>0</v>
      </c>
      <c r="G453" s="44">
        <f t="shared" si="139"/>
        <v>85.40000280000001</v>
      </c>
      <c r="H453" s="44">
        <f t="shared" si="134"/>
        <v>29.036000952000006</v>
      </c>
      <c r="I453" s="45">
        <f t="shared" si="140"/>
        <v>114.43600375200002</v>
      </c>
      <c r="J453" s="44">
        <f t="shared" si="135"/>
        <v>17.165400562800002</v>
      </c>
      <c r="K453" s="46">
        <f t="shared" si="141"/>
        <v>131.60140431480002</v>
      </c>
      <c r="L453" s="47">
        <f t="shared" si="136"/>
        <v>157.92168517776003</v>
      </c>
      <c r="M453" s="77">
        <f t="shared" si="133"/>
        <v>158.685</v>
      </c>
      <c r="N453" s="48">
        <v>159</v>
      </c>
      <c r="O453" s="49">
        <f t="shared" si="137"/>
        <v>6.5000000000000018</v>
      </c>
      <c r="P453" s="93">
        <f t="shared" si="132"/>
        <v>6.7114093959731447E-2</v>
      </c>
    </row>
    <row r="454" spans="1:16" ht="31.5" x14ac:dyDescent="0.2">
      <c r="A454" s="56">
        <v>60001304</v>
      </c>
      <c r="B454" s="2" t="s">
        <v>392</v>
      </c>
      <c r="C454" s="36">
        <f>VLOOKUP(A454,'[3]Прейскурант 2019'!$A$12:$E$1358,5,0)</f>
        <v>771</v>
      </c>
      <c r="D454" s="37">
        <f>VLOOKUP(A454,'[1]Прейскурант( новый)'!$A$9:$C$1217,3,0)</f>
        <v>3.75</v>
      </c>
      <c r="E454" s="37">
        <f t="shared" si="138"/>
        <v>330.15465000000006</v>
      </c>
      <c r="F454" s="44">
        <f>VLOOKUP(A454,'[2]себ-ть 2019 год'!$A$2:$Q$1337,6,0)</f>
        <v>98.878799999999998</v>
      </c>
      <c r="G454" s="44">
        <f t="shared" si="139"/>
        <v>429.03345000000007</v>
      </c>
      <c r="H454" s="44">
        <f t="shared" si="134"/>
        <v>145.87137300000003</v>
      </c>
      <c r="I454" s="45">
        <f t="shared" si="140"/>
        <v>574.90482300000008</v>
      </c>
      <c r="J454" s="44">
        <f t="shared" si="135"/>
        <v>86.235723450000009</v>
      </c>
      <c r="K454" s="46">
        <f t="shared" si="141"/>
        <v>661.1405464500001</v>
      </c>
      <c r="L454" s="47">
        <f t="shared" si="136"/>
        <v>793.36865574000012</v>
      </c>
      <c r="M454" s="77">
        <f t="shared" si="133"/>
        <v>821.11500000000001</v>
      </c>
      <c r="N454" s="48">
        <v>821</v>
      </c>
      <c r="O454" s="49">
        <f t="shared" si="137"/>
        <v>6.5000000000000018</v>
      </c>
      <c r="P454" s="93">
        <f t="shared" si="132"/>
        <v>6.4850843060959784E-2</v>
      </c>
    </row>
    <row r="455" spans="1:16" ht="63" x14ac:dyDescent="0.2">
      <c r="A455" s="56">
        <v>60001307</v>
      </c>
      <c r="B455" s="2" t="s">
        <v>393</v>
      </c>
      <c r="C455" s="36">
        <f>VLOOKUP(A455,'[3]Прейскурант 2019'!$A$12:$E$1358,5,0)</f>
        <v>83</v>
      </c>
      <c r="D455" s="37">
        <f>VLOOKUP(A455,'[1]Прейскурант( новый)'!$A$9:$C$1217,3,0)</f>
        <v>0.5</v>
      </c>
      <c r="E455" s="37">
        <f t="shared" si="138"/>
        <v>44.020620000000008</v>
      </c>
      <c r="F455" s="44">
        <f>VLOOKUP(A455,'[2]себ-ть 2019 год'!$A$2:$Q$1337,6,0)</f>
        <v>0</v>
      </c>
      <c r="G455" s="44">
        <f t="shared" si="139"/>
        <v>44.020620000000008</v>
      </c>
      <c r="H455" s="44">
        <f t="shared" si="134"/>
        <v>14.967010800000004</v>
      </c>
      <c r="I455" s="45">
        <f t="shared" si="140"/>
        <v>58.987630800000012</v>
      </c>
      <c r="J455" s="44">
        <f t="shared" si="135"/>
        <v>8.8481446200000011</v>
      </c>
      <c r="K455" s="46">
        <f t="shared" si="141"/>
        <v>67.835775420000019</v>
      </c>
      <c r="L455" s="47">
        <f t="shared" si="136"/>
        <v>81.402930504000025</v>
      </c>
      <c r="M455" s="77">
        <f t="shared" si="133"/>
        <v>88.394999999999996</v>
      </c>
      <c r="N455" s="48">
        <v>88</v>
      </c>
      <c r="O455" s="49">
        <f t="shared" si="137"/>
        <v>6.4999999999999947</v>
      </c>
      <c r="P455" s="93">
        <f t="shared" si="132"/>
        <v>6.024096385542177E-2</v>
      </c>
    </row>
    <row r="456" spans="1:16" ht="31.5" x14ac:dyDescent="0.25">
      <c r="A456" s="56">
        <v>60001308</v>
      </c>
      <c r="B456" s="61" t="s">
        <v>394</v>
      </c>
      <c r="C456" s="36">
        <f>VLOOKUP(A456,'[3]Прейскурант 2019'!$A$12:$E$1358,5,0)</f>
        <v>108</v>
      </c>
      <c r="D456" s="37">
        <f>VLOOKUP(A456,'[1]Прейскурант( новый)'!$A$9:$C$1217,3,0)</f>
        <v>0.7</v>
      </c>
      <c r="E456" s="37">
        <f t="shared" si="138"/>
        <v>61.628868000000004</v>
      </c>
      <c r="F456" s="44">
        <f>VLOOKUP(A456,'[2]себ-ть 2019 год'!$A$2:$Q$1337,6,0)</f>
        <v>0</v>
      </c>
      <c r="G456" s="44">
        <f t="shared" si="139"/>
        <v>61.628868000000004</v>
      </c>
      <c r="H456" s="44">
        <f t="shared" si="134"/>
        <v>20.953815120000002</v>
      </c>
      <c r="I456" s="45">
        <f t="shared" si="140"/>
        <v>82.582683120000013</v>
      </c>
      <c r="J456" s="44">
        <f t="shared" si="135"/>
        <v>12.387402468000001</v>
      </c>
      <c r="K456" s="46">
        <f t="shared" si="141"/>
        <v>94.970085588000018</v>
      </c>
      <c r="L456" s="47">
        <f t="shared" si="136"/>
        <v>113.96410270560003</v>
      </c>
      <c r="M456" s="77">
        <f t="shared" si="133"/>
        <v>115.02</v>
      </c>
      <c r="N456" s="48">
        <v>115</v>
      </c>
      <c r="O456" s="49">
        <f t="shared" si="137"/>
        <v>6.4999999999999964</v>
      </c>
      <c r="P456" s="93">
        <f t="shared" si="132"/>
        <v>6.4814814814814881E-2</v>
      </c>
    </row>
    <row r="457" spans="1:16" ht="47.25" x14ac:dyDescent="0.25">
      <c r="A457" s="56">
        <v>60001309</v>
      </c>
      <c r="B457" s="61" t="s">
        <v>395</v>
      </c>
      <c r="C457" s="36">
        <f>VLOOKUP(A457,'[3]Прейскурант 2019'!$A$12:$E$1358,5,0)</f>
        <v>244</v>
      </c>
      <c r="D457" s="37">
        <f>VLOOKUP(A457,'[1]Прейскурант( новый)'!$A$9:$C$1217,3,0)</f>
        <v>1.5</v>
      </c>
      <c r="E457" s="37">
        <f t="shared" si="138"/>
        <v>132.06186000000002</v>
      </c>
      <c r="F457" s="44">
        <f>VLOOKUP(A457,'[2]себ-ть 2019 год'!$A$2:$Q$1337,6,0)</f>
        <v>0</v>
      </c>
      <c r="G457" s="44">
        <f t="shared" si="139"/>
        <v>132.06186000000002</v>
      </c>
      <c r="H457" s="44">
        <f t="shared" si="134"/>
        <v>44.901032400000013</v>
      </c>
      <c r="I457" s="45">
        <f t="shared" si="140"/>
        <v>176.96289240000004</v>
      </c>
      <c r="J457" s="44">
        <f t="shared" si="135"/>
        <v>26.544433860000005</v>
      </c>
      <c r="K457" s="46">
        <f t="shared" si="141"/>
        <v>203.50732626000004</v>
      </c>
      <c r="L457" s="47">
        <f t="shared" si="136"/>
        <v>244.20879151200006</v>
      </c>
      <c r="M457" s="77">
        <f t="shared" si="133"/>
        <v>259.86</v>
      </c>
      <c r="N457" s="48">
        <v>260</v>
      </c>
      <c r="O457" s="49">
        <f t="shared" si="137"/>
        <v>6.5000000000000053</v>
      </c>
      <c r="P457" s="93">
        <f t="shared" si="132"/>
        <v>6.5573770491803351E-2</v>
      </c>
    </row>
    <row r="458" spans="1:16" ht="63" x14ac:dyDescent="0.25">
      <c r="A458" s="56">
        <v>60001310</v>
      </c>
      <c r="B458" s="61" t="s">
        <v>396</v>
      </c>
      <c r="C458" s="36">
        <f>VLOOKUP(A458,'[3]Прейскурант 2019'!$A$12:$E$1358,5,0)</f>
        <v>1027</v>
      </c>
      <c r="D458" s="37">
        <f>VLOOKUP(A458,'[1]Прейскурант( новый)'!$A$9:$C$1217,3,0)</f>
        <v>6.13</v>
      </c>
      <c r="E458" s="37">
        <f t="shared" si="138"/>
        <v>539.69280120000008</v>
      </c>
      <c r="F458" s="44">
        <f>VLOOKUP(A458,'[2]себ-ть 2019 год'!$A$2:$Q$1337,6,0)</f>
        <v>34.9146</v>
      </c>
      <c r="G458" s="44">
        <f t="shared" si="139"/>
        <v>574.60740120000003</v>
      </c>
      <c r="H458" s="44">
        <f t="shared" ref="H458:H524" si="142">G458*$H$1</f>
        <v>195.36651640800002</v>
      </c>
      <c r="I458" s="45">
        <f t="shared" si="140"/>
        <v>769.97391760800008</v>
      </c>
      <c r="J458" s="44">
        <f t="shared" ref="J458:J524" si="143">I458*$J$1</f>
        <v>115.49608764120001</v>
      </c>
      <c r="K458" s="46">
        <f t="shared" si="141"/>
        <v>885.47000524920009</v>
      </c>
      <c r="L458" s="47">
        <f t="shared" ref="L458:L524" si="144">K458*$L$1+K458</f>
        <v>1062.5640062990401</v>
      </c>
      <c r="M458" s="77">
        <f t="shared" si="133"/>
        <v>1093.7550000000001</v>
      </c>
      <c r="N458" s="48">
        <v>1094</v>
      </c>
      <c r="O458" s="49">
        <f t="shared" ref="O458:O524" si="145">(M458-C458)/C458*100</f>
        <v>6.5000000000000098</v>
      </c>
      <c r="P458" s="93">
        <f t="shared" ref="P458:P521" si="146">(N458/C458)-100%</f>
        <v>6.5238558909445077E-2</v>
      </c>
    </row>
    <row r="459" spans="1:16" ht="31.5" x14ac:dyDescent="0.2">
      <c r="A459" s="56">
        <v>60000769</v>
      </c>
      <c r="B459" s="2" t="s">
        <v>397</v>
      </c>
      <c r="C459" s="36">
        <f>VLOOKUP(A459,'[3]Прейскурант 2019'!$A$12:$E$1358,5,0)</f>
        <v>162</v>
      </c>
      <c r="D459" s="37">
        <f>VLOOKUP(A459,'[1]Прейскурант( новый)'!$A$9:$C$1217,3,0)</f>
        <v>1.5</v>
      </c>
      <c r="E459" s="37">
        <f t="shared" ref="E459:E525" si="147">67.62*D459*1.302</f>
        <v>132.06186000000002</v>
      </c>
      <c r="F459" s="44">
        <f>VLOOKUP(A459,'[2]себ-ть 2019 год'!$A$2:$Q$1337,6,0)</f>
        <v>0</v>
      </c>
      <c r="G459" s="44">
        <f t="shared" si="139"/>
        <v>132.06186000000002</v>
      </c>
      <c r="H459" s="44">
        <f t="shared" si="142"/>
        <v>44.901032400000013</v>
      </c>
      <c r="I459" s="45">
        <f t="shared" si="140"/>
        <v>176.96289240000004</v>
      </c>
      <c r="J459" s="44">
        <f t="shared" si="143"/>
        <v>26.544433860000005</v>
      </c>
      <c r="K459" s="46">
        <f t="shared" si="141"/>
        <v>203.50732626000004</v>
      </c>
      <c r="L459" s="47">
        <f t="shared" si="144"/>
        <v>244.20879151200006</v>
      </c>
      <c r="M459" s="77">
        <f t="shared" ref="M459:M509" si="148">C459*6.5%+C459</f>
        <v>172.53</v>
      </c>
      <c r="N459" s="48">
        <v>173</v>
      </c>
      <c r="O459" s="49">
        <f t="shared" si="145"/>
        <v>6.5</v>
      </c>
      <c r="P459" s="93">
        <f t="shared" si="146"/>
        <v>6.7901234567901314E-2</v>
      </c>
    </row>
    <row r="460" spans="1:16" ht="31.5" x14ac:dyDescent="0.2">
      <c r="A460" s="56">
        <v>60000770</v>
      </c>
      <c r="B460" s="2" t="s">
        <v>398</v>
      </c>
      <c r="C460" s="36">
        <f>VLOOKUP(A460,'[3]Прейскурант 2019'!$A$12:$E$1358,5,0)</f>
        <v>165</v>
      </c>
      <c r="D460" s="37">
        <f>VLOOKUP(A460,'[1]Прейскурант( новый)'!$A$9:$C$1217,3,0)</f>
        <v>1.9</v>
      </c>
      <c r="E460" s="37">
        <f t="shared" si="147"/>
        <v>167.27835600000003</v>
      </c>
      <c r="F460" s="44">
        <f>VLOOKUP(A460,'[2]себ-ть 2019 год'!$A$2:$Q$1337,6,0)</f>
        <v>1.0200000000000001E-2</v>
      </c>
      <c r="G460" s="44">
        <f t="shared" si="139"/>
        <v>167.28855600000003</v>
      </c>
      <c r="H460" s="44">
        <f t="shared" si="142"/>
        <v>56.878109040000012</v>
      </c>
      <c r="I460" s="45">
        <f t="shared" si="140"/>
        <v>224.16666504000005</v>
      </c>
      <c r="J460" s="44">
        <f t="shared" si="143"/>
        <v>33.624999756000008</v>
      </c>
      <c r="K460" s="46">
        <f t="shared" si="141"/>
        <v>257.79166479600008</v>
      </c>
      <c r="L460" s="47">
        <f t="shared" si="144"/>
        <v>309.34999775520009</v>
      </c>
      <c r="M460" s="77">
        <f t="shared" si="148"/>
        <v>175.72499999999999</v>
      </c>
      <c r="N460" s="48">
        <v>176</v>
      </c>
      <c r="O460" s="49">
        <f t="shared" si="145"/>
        <v>6.4999999999999964</v>
      </c>
      <c r="P460" s="93">
        <f t="shared" si="146"/>
        <v>6.6666666666666652E-2</v>
      </c>
    </row>
    <row r="461" spans="1:16" ht="31.5" x14ac:dyDescent="0.2">
      <c r="A461" s="56">
        <v>60000771</v>
      </c>
      <c r="B461" s="2" t="s">
        <v>399</v>
      </c>
      <c r="C461" s="36">
        <f>VLOOKUP(A461,'[3]Прейскурант 2019'!$A$12:$E$1358,5,0)</f>
        <v>165</v>
      </c>
      <c r="D461" s="37">
        <f>VLOOKUP(A461,'[1]Прейскурант( новый)'!$A$9:$C$1217,3,0)</f>
        <v>1</v>
      </c>
      <c r="E461" s="37">
        <f t="shared" si="147"/>
        <v>88.041240000000016</v>
      </c>
      <c r="F461" s="44">
        <f>VLOOKUP(A461,'[2]себ-ть 2019 год'!$A$2:$Q$1337,6,0)</f>
        <v>0</v>
      </c>
      <c r="G461" s="44">
        <f t="shared" si="139"/>
        <v>88.041240000000016</v>
      </c>
      <c r="H461" s="44">
        <f t="shared" si="142"/>
        <v>29.934021600000008</v>
      </c>
      <c r="I461" s="45">
        <f t="shared" si="140"/>
        <v>117.97526160000002</v>
      </c>
      <c r="J461" s="44">
        <f t="shared" si="143"/>
        <v>17.696289240000002</v>
      </c>
      <c r="K461" s="46">
        <f t="shared" si="141"/>
        <v>135.67155084000004</v>
      </c>
      <c r="L461" s="47">
        <f t="shared" si="144"/>
        <v>162.80586100800005</v>
      </c>
      <c r="M461" s="77">
        <f t="shared" si="148"/>
        <v>175.72499999999999</v>
      </c>
      <c r="N461" s="48">
        <v>176</v>
      </c>
      <c r="O461" s="49">
        <f t="shared" si="145"/>
        <v>6.4999999999999964</v>
      </c>
      <c r="P461" s="93">
        <f t="shared" si="146"/>
        <v>6.6666666666666652E-2</v>
      </c>
    </row>
    <row r="462" spans="1:16" ht="31.5" x14ac:dyDescent="0.2">
      <c r="A462" s="50">
        <v>60000772</v>
      </c>
      <c r="B462" s="2" t="s">
        <v>400</v>
      </c>
      <c r="C462" s="36">
        <f>VLOOKUP(A462,'[3]Прейскурант 2019'!$A$12:$E$1358,5,0)</f>
        <v>1080</v>
      </c>
      <c r="D462" s="37">
        <f>VLOOKUP(A462,'[1]Прейскурант( новый)'!$A$9:$C$1217,3,0)</f>
        <v>6</v>
      </c>
      <c r="E462" s="37">
        <f t="shared" si="147"/>
        <v>528.2474400000001</v>
      </c>
      <c r="F462" s="44">
        <f>VLOOKUP(A462,'[2]себ-ть 2019 год'!$A$2:$Q$1337,6,0)</f>
        <v>485.28539999999998</v>
      </c>
      <c r="G462" s="44">
        <f t="shared" si="139"/>
        <v>1013.5328400000001</v>
      </c>
      <c r="H462" s="44">
        <f t="shared" si="142"/>
        <v>344.60116560000006</v>
      </c>
      <c r="I462" s="45">
        <f t="shared" si="140"/>
        <v>1358.1340056000001</v>
      </c>
      <c r="J462" s="44">
        <f t="shared" si="143"/>
        <v>203.72010084000001</v>
      </c>
      <c r="K462" s="46">
        <f t="shared" si="141"/>
        <v>1561.8541064400001</v>
      </c>
      <c r="L462" s="47">
        <f t="shared" si="144"/>
        <v>1874.2249277280002</v>
      </c>
      <c r="M462" s="77">
        <f t="shared" si="148"/>
        <v>1150.2</v>
      </c>
      <c r="N462" s="48">
        <v>1150</v>
      </c>
      <c r="O462" s="49">
        <f t="shared" si="145"/>
        <v>6.5000000000000044</v>
      </c>
      <c r="P462" s="93">
        <f t="shared" si="146"/>
        <v>6.4814814814814881E-2</v>
      </c>
    </row>
    <row r="463" spans="1:16" ht="31.5" x14ac:dyDescent="0.2">
      <c r="A463" s="50">
        <v>60000773</v>
      </c>
      <c r="B463" s="2" t="s">
        <v>401</v>
      </c>
      <c r="C463" s="36">
        <f>VLOOKUP(A463,'[3]Прейскурант 2019'!$A$12:$E$1358,5,0)</f>
        <v>120</v>
      </c>
      <c r="D463" s="37">
        <f>VLOOKUP(A463,'[1]Прейскурант( новый)'!$A$9:$C$1217,3,0)</f>
        <v>0.67</v>
      </c>
      <c r="E463" s="37">
        <f t="shared" si="147"/>
        <v>58.987630800000012</v>
      </c>
      <c r="F463" s="44">
        <f>VLOOKUP(A463,'[2]себ-ть 2019 год'!$A$2:$Q$1337,6,0)</f>
        <v>0</v>
      </c>
      <c r="G463" s="44">
        <f t="shared" si="139"/>
        <v>58.987630800000012</v>
      </c>
      <c r="H463" s="44">
        <f t="shared" si="142"/>
        <v>20.055794472000006</v>
      </c>
      <c r="I463" s="45">
        <f t="shared" si="140"/>
        <v>79.043425272000022</v>
      </c>
      <c r="J463" s="44">
        <f t="shared" si="143"/>
        <v>11.856513790800003</v>
      </c>
      <c r="K463" s="46">
        <f t="shared" si="141"/>
        <v>90.89993906280003</v>
      </c>
      <c r="L463" s="47">
        <f t="shared" si="144"/>
        <v>109.07992687536003</v>
      </c>
      <c r="M463" s="77">
        <f t="shared" si="148"/>
        <v>127.8</v>
      </c>
      <c r="N463" s="48">
        <v>128</v>
      </c>
      <c r="O463" s="49">
        <f t="shared" si="145"/>
        <v>6.4999999999999973</v>
      </c>
      <c r="P463" s="93">
        <f t="shared" si="146"/>
        <v>6.6666666666666652E-2</v>
      </c>
    </row>
    <row r="464" spans="1:16" ht="47.25" x14ac:dyDescent="0.2">
      <c r="A464" s="50">
        <v>60000774</v>
      </c>
      <c r="B464" s="2" t="s">
        <v>402</v>
      </c>
      <c r="C464" s="36">
        <f>VLOOKUP(A464,'[3]Прейскурант 2019'!$A$12:$E$1358,5,0)</f>
        <v>184</v>
      </c>
      <c r="D464" s="37">
        <f>VLOOKUP(A464,'[1]Прейскурант( новый)'!$A$9:$C$1217,3,0)</f>
        <v>3</v>
      </c>
      <c r="E464" s="37">
        <f t="shared" si="147"/>
        <v>264.12372000000005</v>
      </c>
      <c r="F464" s="44">
        <f>VLOOKUP(A464,'[2]себ-ть 2019 год'!$A$2:$Q$1337,6,0)</f>
        <v>0</v>
      </c>
      <c r="G464" s="44">
        <f t="shared" si="139"/>
        <v>264.12372000000005</v>
      </c>
      <c r="H464" s="44">
        <f t="shared" si="142"/>
        <v>89.802064800000025</v>
      </c>
      <c r="I464" s="45">
        <f t="shared" si="140"/>
        <v>353.92578480000009</v>
      </c>
      <c r="J464" s="44">
        <f t="shared" si="143"/>
        <v>53.08886772000001</v>
      </c>
      <c r="K464" s="46">
        <f t="shared" si="141"/>
        <v>407.01465252000008</v>
      </c>
      <c r="L464" s="47">
        <f t="shared" si="144"/>
        <v>488.41758302400012</v>
      </c>
      <c r="M464" s="77">
        <f t="shared" si="148"/>
        <v>195.96</v>
      </c>
      <c r="N464" s="48">
        <v>196</v>
      </c>
      <c r="O464" s="49">
        <f t="shared" si="145"/>
        <v>6.5000000000000044</v>
      </c>
      <c r="P464" s="93">
        <f t="shared" si="146"/>
        <v>6.5217391304347894E-2</v>
      </c>
    </row>
    <row r="465" spans="1:16" ht="31.5" x14ac:dyDescent="0.2">
      <c r="A465" s="50">
        <v>60000775</v>
      </c>
      <c r="B465" s="2" t="s">
        <v>403</v>
      </c>
      <c r="C465" s="36">
        <f>VLOOKUP(A465,'[3]Прейскурант 2019'!$A$12:$E$1358,5,0)</f>
        <v>89</v>
      </c>
      <c r="D465" s="37">
        <f>VLOOKUP(A465,'[1]Прейскурант( новый)'!$A$9:$C$1217,3,0)</f>
        <v>0.5</v>
      </c>
      <c r="E465" s="37">
        <f t="shared" si="147"/>
        <v>44.020620000000008</v>
      </c>
      <c r="F465" s="44">
        <f>VLOOKUP(A465,'[2]себ-ть 2019 год'!$A$2:$Q$1337,6,0)</f>
        <v>0</v>
      </c>
      <c r="G465" s="44">
        <f t="shared" si="139"/>
        <v>44.020620000000008</v>
      </c>
      <c r="H465" s="44">
        <f t="shared" si="142"/>
        <v>14.967010800000004</v>
      </c>
      <c r="I465" s="45">
        <f t="shared" si="140"/>
        <v>58.987630800000012</v>
      </c>
      <c r="J465" s="44">
        <f t="shared" si="143"/>
        <v>8.8481446200000011</v>
      </c>
      <c r="K465" s="46">
        <f t="shared" si="141"/>
        <v>67.835775420000019</v>
      </c>
      <c r="L465" s="47">
        <f t="shared" si="144"/>
        <v>81.402930504000025</v>
      </c>
      <c r="M465" s="77">
        <f t="shared" si="148"/>
        <v>94.784999999999997</v>
      </c>
      <c r="N465" s="48">
        <v>95</v>
      </c>
      <c r="O465" s="49">
        <f t="shared" si="145"/>
        <v>6.4999999999999964</v>
      </c>
      <c r="P465" s="93">
        <f t="shared" si="146"/>
        <v>6.7415730337078594E-2</v>
      </c>
    </row>
    <row r="466" spans="1:16" ht="31.5" x14ac:dyDescent="0.2">
      <c r="A466" s="50">
        <v>60000777</v>
      </c>
      <c r="B466" s="2" t="s">
        <v>404</v>
      </c>
      <c r="C466" s="36">
        <f>VLOOKUP(A466,'[3]Прейскурант 2019'!$A$12:$E$1358,5,0)</f>
        <v>165</v>
      </c>
      <c r="D466" s="37">
        <f>VLOOKUP(A466,'[1]Прейскурант( новый)'!$A$9:$C$1217,3,0)</f>
        <v>2.17</v>
      </c>
      <c r="E466" s="37">
        <f t="shared" si="147"/>
        <v>191.0494908</v>
      </c>
      <c r="F466" s="44">
        <f>VLOOKUP(A466,'[2]себ-ть 2019 год'!$A$2:$Q$1337,6,0)</f>
        <v>0</v>
      </c>
      <c r="G466" s="44">
        <f t="shared" si="139"/>
        <v>191.0494908</v>
      </c>
      <c r="H466" s="44">
        <f t="shared" si="142"/>
        <v>64.956826872000008</v>
      </c>
      <c r="I466" s="45">
        <f t="shared" si="140"/>
        <v>256.00631767200002</v>
      </c>
      <c r="J466" s="44">
        <f t="shared" si="143"/>
        <v>38.400947650799999</v>
      </c>
      <c r="K466" s="46">
        <f t="shared" si="141"/>
        <v>294.40726532280001</v>
      </c>
      <c r="L466" s="47">
        <f t="shared" si="144"/>
        <v>353.28871838736001</v>
      </c>
      <c r="M466" s="77">
        <f t="shared" si="148"/>
        <v>175.72499999999999</v>
      </c>
      <c r="N466" s="48">
        <v>176</v>
      </c>
      <c r="O466" s="49">
        <f t="shared" si="145"/>
        <v>6.4999999999999964</v>
      </c>
      <c r="P466" s="93">
        <f t="shared" si="146"/>
        <v>6.6666666666666652E-2</v>
      </c>
    </row>
    <row r="467" spans="1:16" ht="31.5" x14ac:dyDescent="0.2">
      <c r="A467" s="50">
        <v>60001313</v>
      </c>
      <c r="B467" s="2" t="s">
        <v>405</v>
      </c>
      <c r="C467" s="36">
        <f>VLOOKUP(A467,'[3]Прейскурант 2019'!$A$12:$E$1358,5,0)</f>
        <v>90</v>
      </c>
      <c r="D467" s="37">
        <f>VLOOKUP(A467,'[1]Прейскурант( новый)'!$A$9:$C$1217,3,0)</f>
        <v>3.8</v>
      </c>
      <c r="E467" s="37">
        <f t="shared" si="147"/>
        <v>334.55671200000006</v>
      </c>
      <c r="F467" s="44">
        <f>VLOOKUP(A467,'[2]себ-ть 2019 год'!$A$2:$Q$1337,6,0)</f>
        <v>13.1988</v>
      </c>
      <c r="G467" s="44">
        <f t="shared" si="139"/>
        <v>347.75551200000007</v>
      </c>
      <c r="H467" s="44">
        <f t="shared" si="142"/>
        <v>118.23687408000004</v>
      </c>
      <c r="I467" s="45">
        <f t="shared" si="140"/>
        <v>465.99238608000007</v>
      </c>
      <c r="J467" s="44">
        <f t="shared" si="143"/>
        <v>69.898857912000011</v>
      </c>
      <c r="K467" s="46">
        <f t="shared" si="141"/>
        <v>535.89124399200011</v>
      </c>
      <c r="L467" s="47">
        <f t="shared" si="144"/>
        <v>643.06949279040009</v>
      </c>
      <c r="M467" s="77">
        <f t="shared" si="148"/>
        <v>95.85</v>
      </c>
      <c r="N467" s="48">
        <v>96</v>
      </c>
      <c r="O467" s="49">
        <f t="shared" si="145"/>
        <v>6.4999999999999929</v>
      </c>
      <c r="P467" s="93">
        <f t="shared" si="146"/>
        <v>6.6666666666666652E-2</v>
      </c>
    </row>
    <row r="468" spans="1:16" ht="31.5" x14ac:dyDescent="0.2">
      <c r="A468" s="50">
        <v>60001314</v>
      </c>
      <c r="B468" s="2" t="s">
        <v>406</v>
      </c>
      <c r="C468" s="36">
        <f>VLOOKUP(A468,'[3]Прейскурант 2019'!$A$12:$E$1358,5,0)</f>
        <v>85</v>
      </c>
      <c r="D468" s="37">
        <f>VLOOKUP(A468,'[1]Прейскурант( новый)'!$A$9:$C$1217,3,0)</f>
        <v>0.5</v>
      </c>
      <c r="E468" s="37">
        <f t="shared" si="147"/>
        <v>44.020620000000008</v>
      </c>
      <c r="F468" s="44">
        <f>VLOOKUP(A468,'[2]себ-ть 2019 год'!$A$2:$Q$1337,6,0)</f>
        <v>3.0599999999999999E-2</v>
      </c>
      <c r="G468" s="44">
        <f t="shared" si="139"/>
        <v>44.051220000000008</v>
      </c>
      <c r="H468" s="44">
        <f t="shared" si="142"/>
        <v>14.977414800000004</v>
      </c>
      <c r="I468" s="45">
        <f t="shared" si="140"/>
        <v>59.028634800000013</v>
      </c>
      <c r="J468" s="44">
        <f t="shared" si="143"/>
        <v>8.8542952200000009</v>
      </c>
      <c r="K468" s="46">
        <f t="shared" si="141"/>
        <v>67.882930020000018</v>
      </c>
      <c r="L468" s="47">
        <f t="shared" si="144"/>
        <v>81.459516024000024</v>
      </c>
      <c r="M468" s="77">
        <f t="shared" si="148"/>
        <v>90.525000000000006</v>
      </c>
      <c r="N468" s="48">
        <v>91</v>
      </c>
      <c r="O468" s="49">
        <f t="shared" si="145"/>
        <v>6.5000000000000071</v>
      </c>
      <c r="P468" s="93">
        <f t="shared" si="146"/>
        <v>7.0588235294117618E-2</v>
      </c>
    </row>
    <row r="469" spans="1:16" ht="47.25" x14ac:dyDescent="0.2">
      <c r="A469" s="50">
        <v>60001315</v>
      </c>
      <c r="B469" s="2" t="s">
        <v>407</v>
      </c>
      <c r="C469" s="36">
        <f>VLOOKUP(A469,'[3]Прейскурант 2019'!$A$12:$E$1358,5,0)</f>
        <v>959</v>
      </c>
      <c r="D469" s="37">
        <f>VLOOKUP(A469,'[1]Прейскурант( новый)'!$A$9:$C$1217,3,0)</f>
        <v>4.5999999999999996</v>
      </c>
      <c r="E469" s="37">
        <f t="shared" si="147"/>
        <v>404.98970400000002</v>
      </c>
      <c r="F469" s="44">
        <f>VLOOKUP(A469,'[2]себ-ть 2019 год'!$A$2:$Q$1337,6,0)</f>
        <v>62.452560000000005</v>
      </c>
      <c r="G469" s="44">
        <f t="shared" si="139"/>
        <v>467.44226400000002</v>
      </c>
      <c r="H469" s="44">
        <f t="shared" si="142"/>
        <v>158.93036976000002</v>
      </c>
      <c r="I469" s="45">
        <f t="shared" si="140"/>
        <v>626.3726337600001</v>
      </c>
      <c r="J469" s="44">
        <f t="shared" si="143"/>
        <v>93.955895064000018</v>
      </c>
      <c r="K469" s="46">
        <f t="shared" si="141"/>
        <v>720.32852882400016</v>
      </c>
      <c r="L469" s="47">
        <f t="shared" si="144"/>
        <v>864.39423458880015</v>
      </c>
      <c r="M469" s="77">
        <f t="shared" si="148"/>
        <v>1021.335</v>
      </c>
      <c r="N469" s="48">
        <v>1021</v>
      </c>
      <c r="O469" s="49">
        <f t="shared" si="145"/>
        <v>6.5000000000000044</v>
      </c>
      <c r="P469" s="93">
        <f t="shared" si="146"/>
        <v>6.4650677789363842E-2</v>
      </c>
    </row>
    <row r="470" spans="1:16" ht="47.25" x14ac:dyDescent="0.2">
      <c r="A470" s="50">
        <v>60001316</v>
      </c>
      <c r="B470" s="2" t="s">
        <v>408</v>
      </c>
      <c r="C470" s="36">
        <f>VLOOKUP(A470,'[3]Прейскурант 2019'!$A$12:$E$1358,5,0)</f>
        <v>959</v>
      </c>
      <c r="D470" s="37">
        <f>VLOOKUP(A470,'[1]Прейскурант( новый)'!$A$9:$C$1217,3,0)</f>
        <v>4.5999999999999996</v>
      </c>
      <c r="E470" s="37">
        <f t="shared" si="147"/>
        <v>404.98970400000002</v>
      </c>
      <c r="F470" s="44">
        <f>VLOOKUP(A470,'[2]себ-ть 2019 год'!$A$2:$Q$1337,6,0)</f>
        <v>62.744280000000003</v>
      </c>
      <c r="G470" s="44">
        <f t="shared" si="139"/>
        <v>467.73398400000002</v>
      </c>
      <c r="H470" s="44">
        <f t="shared" si="142"/>
        <v>159.02955456000001</v>
      </c>
      <c r="I470" s="45">
        <f t="shared" si="140"/>
        <v>626.76353856000003</v>
      </c>
      <c r="J470" s="44">
        <f t="shared" si="143"/>
        <v>94.014530784000002</v>
      </c>
      <c r="K470" s="46">
        <f t="shared" si="141"/>
        <v>720.77806934400007</v>
      </c>
      <c r="L470" s="47">
        <f t="shared" si="144"/>
        <v>864.93368321280013</v>
      </c>
      <c r="M470" s="77">
        <f t="shared" si="148"/>
        <v>1021.335</v>
      </c>
      <c r="N470" s="48">
        <v>1021</v>
      </c>
      <c r="O470" s="49">
        <f t="shared" si="145"/>
        <v>6.5000000000000044</v>
      </c>
      <c r="P470" s="93">
        <f t="shared" si="146"/>
        <v>6.4650677789363842E-2</v>
      </c>
    </row>
    <row r="471" spans="1:16" ht="47.25" x14ac:dyDescent="0.2">
      <c r="A471" s="50">
        <v>60001317</v>
      </c>
      <c r="B471" s="2" t="s">
        <v>409</v>
      </c>
      <c r="C471" s="36">
        <f>VLOOKUP(A471,'[3]Прейскурант 2019'!$A$12:$E$1358,5,0)</f>
        <v>1000</v>
      </c>
      <c r="D471" s="37">
        <f>VLOOKUP(A471,'[1]Прейскурант( новый)'!$A$9:$C$1217,3,0)</f>
        <v>4.5999999999999996</v>
      </c>
      <c r="E471" s="37">
        <f t="shared" si="147"/>
        <v>404.98970400000002</v>
      </c>
      <c r="F471" s="44">
        <f>VLOOKUP(A471,'[2]себ-ть 2019 год'!$A$2:$Q$1337,6,0)</f>
        <v>82.566959999999995</v>
      </c>
      <c r="G471" s="44">
        <f t="shared" si="139"/>
        <v>487.55666400000001</v>
      </c>
      <c r="H471" s="44">
        <f t="shared" si="142"/>
        <v>165.76926576000002</v>
      </c>
      <c r="I471" s="45">
        <f t="shared" si="140"/>
        <v>653.32592976000001</v>
      </c>
      <c r="J471" s="44">
        <f t="shared" si="143"/>
        <v>97.998889464000001</v>
      </c>
      <c r="K471" s="46">
        <f t="shared" si="141"/>
        <v>751.32481922400007</v>
      </c>
      <c r="L471" s="47">
        <f t="shared" si="144"/>
        <v>901.5897830688001</v>
      </c>
      <c r="M471" s="77">
        <f t="shared" si="148"/>
        <v>1065</v>
      </c>
      <c r="N471" s="48">
        <v>1065</v>
      </c>
      <c r="O471" s="49">
        <f t="shared" si="145"/>
        <v>6.5</v>
      </c>
      <c r="P471" s="93">
        <f t="shared" si="146"/>
        <v>6.4999999999999947E-2</v>
      </c>
    </row>
    <row r="472" spans="1:16" ht="47.25" x14ac:dyDescent="0.2">
      <c r="A472" s="50">
        <v>60001318</v>
      </c>
      <c r="B472" s="2" t="s">
        <v>410</v>
      </c>
      <c r="C472" s="36">
        <f>VLOOKUP(A472,'[3]Прейскурант 2019'!$A$12:$E$1358,5,0)</f>
        <v>1000</v>
      </c>
      <c r="D472" s="37">
        <f>VLOOKUP(A472,'[1]Прейскурант( новый)'!$A$9:$C$1217,3,0)</f>
        <v>4.5999999999999996</v>
      </c>
      <c r="E472" s="37">
        <f t="shared" si="147"/>
        <v>404.98970400000002</v>
      </c>
      <c r="F472" s="44">
        <f>VLOOKUP(A472,'[2]себ-ть 2019 год'!$A$2:$Q$1337,6,0)</f>
        <v>82.586340000000007</v>
      </c>
      <c r="G472" s="44">
        <f t="shared" si="139"/>
        <v>487.57604400000002</v>
      </c>
      <c r="H472" s="44">
        <f t="shared" si="142"/>
        <v>165.77585496000003</v>
      </c>
      <c r="I472" s="45">
        <f t="shared" si="140"/>
        <v>653.35189896000009</v>
      </c>
      <c r="J472" s="44">
        <f t="shared" si="143"/>
        <v>98.002784844000004</v>
      </c>
      <c r="K472" s="46">
        <f t="shared" si="141"/>
        <v>751.35468380400005</v>
      </c>
      <c r="L472" s="47">
        <f t="shared" si="144"/>
        <v>901.6256205648001</v>
      </c>
      <c r="M472" s="77">
        <f t="shared" si="148"/>
        <v>1065</v>
      </c>
      <c r="N472" s="48">
        <v>1065</v>
      </c>
      <c r="O472" s="49">
        <f t="shared" si="145"/>
        <v>6.5</v>
      </c>
      <c r="P472" s="93">
        <f t="shared" si="146"/>
        <v>6.4999999999999947E-2</v>
      </c>
    </row>
    <row r="473" spans="1:16" ht="47.25" x14ac:dyDescent="0.2">
      <c r="A473" s="50">
        <v>60000405</v>
      </c>
      <c r="B473" s="2" t="s">
        <v>411</v>
      </c>
      <c r="C473" s="36">
        <f>VLOOKUP(A473,'[3]Прейскурант 2019'!$A$12:$E$1358,5,0)</f>
        <v>408</v>
      </c>
      <c r="D473" s="37">
        <f>VLOOKUP(A473,'[1]Прейскурант( новый)'!$A$9:$C$1217,3,0)</f>
        <v>2.08</v>
      </c>
      <c r="E473" s="37">
        <f t="shared" si="147"/>
        <v>183.12577920000004</v>
      </c>
      <c r="F473" s="44">
        <f>VLOOKUP(A473,'[2]себ-ть 2019 год'!$A$2:$Q$1337,6,0)</f>
        <v>50.959200000000003</v>
      </c>
      <c r="G473" s="44">
        <f t="shared" si="139"/>
        <v>234.08497920000005</v>
      </c>
      <c r="H473" s="44">
        <f t="shared" si="142"/>
        <v>79.588892928000021</v>
      </c>
      <c r="I473" s="45">
        <f t="shared" si="140"/>
        <v>313.67387212800008</v>
      </c>
      <c r="J473" s="44">
        <f t="shared" si="143"/>
        <v>47.05108081920001</v>
      </c>
      <c r="K473" s="46">
        <f t="shared" si="141"/>
        <v>360.72495294720011</v>
      </c>
      <c r="L473" s="47">
        <f t="shared" si="144"/>
        <v>432.86994353664011</v>
      </c>
      <c r="M473" s="77">
        <f t="shared" si="148"/>
        <v>434.52</v>
      </c>
      <c r="N473" s="48">
        <v>435</v>
      </c>
      <c r="O473" s="49">
        <f t="shared" si="145"/>
        <v>6.4999999999999964</v>
      </c>
      <c r="P473" s="93">
        <f t="shared" si="146"/>
        <v>6.6176470588235281E-2</v>
      </c>
    </row>
    <row r="474" spans="1:16" ht="31.5" x14ac:dyDescent="0.2">
      <c r="A474" s="50">
        <v>60000404</v>
      </c>
      <c r="B474" s="2" t="s">
        <v>412</v>
      </c>
      <c r="C474" s="36">
        <f>VLOOKUP(A474,'[3]Прейскурант 2019'!$A$12:$E$1358,5,0)</f>
        <v>571</v>
      </c>
      <c r="D474" s="37">
        <f>VLOOKUP(A474,'[1]Прейскурант( новый)'!$A$9:$C$1217,3,0)</f>
        <v>4.5</v>
      </c>
      <c r="E474" s="37">
        <f t="shared" si="147"/>
        <v>396.18558000000002</v>
      </c>
      <c r="F474" s="44">
        <f>VLOOKUP(A474,'[2]себ-ть 2019 год'!$A$2:$Q$1337,6,0)</f>
        <v>3.7128000000000001</v>
      </c>
      <c r="G474" s="44">
        <f t="shared" si="139"/>
        <v>399.89838000000003</v>
      </c>
      <c r="H474" s="44">
        <f t="shared" si="142"/>
        <v>135.96544920000002</v>
      </c>
      <c r="I474" s="45">
        <f t="shared" si="140"/>
        <v>535.86382920000005</v>
      </c>
      <c r="J474" s="44">
        <f t="shared" si="143"/>
        <v>80.379574380000008</v>
      </c>
      <c r="K474" s="46">
        <f t="shared" si="141"/>
        <v>616.24340358000006</v>
      </c>
      <c r="L474" s="47">
        <f t="shared" si="144"/>
        <v>739.49208429600003</v>
      </c>
      <c r="M474" s="77">
        <f t="shared" si="148"/>
        <v>608.11500000000001</v>
      </c>
      <c r="N474" s="48">
        <v>608</v>
      </c>
      <c r="O474" s="49">
        <f t="shared" si="145"/>
        <v>6.5000000000000018</v>
      </c>
      <c r="P474" s="93">
        <f t="shared" si="146"/>
        <v>6.4798598949211916E-2</v>
      </c>
    </row>
    <row r="475" spans="1:16" ht="31.5" x14ac:dyDescent="0.2">
      <c r="A475" s="50">
        <v>60000403</v>
      </c>
      <c r="B475" s="2" t="s">
        <v>413</v>
      </c>
      <c r="C475" s="36">
        <f>VLOOKUP(A475,'[3]Прейскурант 2019'!$A$12:$E$1358,5,0)</f>
        <v>268</v>
      </c>
      <c r="D475" s="37">
        <f>VLOOKUP(A475,'[1]Прейскурант( новый)'!$A$9:$C$1217,3,0)</f>
        <v>2.5</v>
      </c>
      <c r="E475" s="37">
        <f t="shared" si="147"/>
        <v>220.10310000000001</v>
      </c>
      <c r="F475" s="44">
        <f>VLOOKUP(A475,'[2]себ-ть 2019 год'!$A$2:$Q$1337,6,0)</f>
        <v>8.1600000000000006E-2</v>
      </c>
      <c r="G475" s="44">
        <f t="shared" si="139"/>
        <v>220.18470000000002</v>
      </c>
      <c r="H475" s="44">
        <f t="shared" si="142"/>
        <v>74.862798000000012</v>
      </c>
      <c r="I475" s="45">
        <f t="shared" si="140"/>
        <v>295.04749800000002</v>
      </c>
      <c r="J475" s="44">
        <f t="shared" si="143"/>
        <v>44.257124699999999</v>
      </c>
      <c r="K475" s="46">
        <f t="shared" si="141"/>
        <v>339.30462270000004</v>
      </c>
      <c r="L475" s="47">
        <f t="shared" si="144"/>
        <v>407.16554724000002</v>
      </c>
      <c r="M475" s="77">
        <f t="shared" si="148"/>
        <v>285.42</v>
      </c>
      <c r="N475" s="48">
        <v>285</v>
      </c>
      <c r="O475" s="49">
        <f t="shared" si="145"/>
        <v>6.5000000000000053</v>
      </c>
      <c r="P475" s="93">
        <f t="shared" si="146"/>
        <v>6.3432835820895539E-2</v>
      </c>
    </row>
    <row r="476" spans="1:16" ht="31.5" x14ac:dyDescent="0.2">
      <c r="A476" s="50">
        <v>60000402</v>
      </c>
      <c r="B476" s="2" t="s">
        <v>414</v>
      </c>
      <c r="C476" s="36">
        <f>VLOOKUP(A476,'[3]Прейскурант 2019'!$A$12:$E$1358,5,0)</f>
        <v>374</v>
      </c>
      <c r="D476" s="37">
        <f>VLOOKUP(A476,'[1]Прейскурант( новый)'!$A$9:$C$1217,3,0)</f>
        <v>2.5</v>
      </c>
      <c r="E476" s="37">
        <f t="shared" si="147"/>
        <v>220.10310000000001</v>
      </c>
      <c r="F476" s="44">
        <f>VLOOKUP(A476,'[2]себ-ть 2019 год'!$A$2:$Q$1337,6,0)</f>
        <v>54.508800000000001</v>
      </c>
      <c r="G476" s="44">
        <f t="shared" si="139"/>
        <v>274.61189999999999</v>
      </c>
      <c r="H476" s="44">
        <f t="shared" si="142"/>
        <v>93.368046000000007</v>
      </c>
      <c r="I476" s="45">
        <f t="shared" si="140"/>
        <v>367.97994599999998</v>
      </c>
      <c r="J476" s="44">
        <f t="shared" si="143"/>
        <v>55.196991899999993</v>
      </c>
      <c r="K476" s="46">
        <f t="shared" si="141"/>
        <v>423.17693789999998</v>
      </c>
      <c r="L476" s="47">
        <f t="shared" si="144"/>
        <v>507.81232547999997</v>
      </c>
      <c r="M476" s="77">
        <f t="shared" si="148"/>
        <v>398.31</v>
      </c>
      <c r="N476" s="48">
        <v>398</v>
      </c>
      <c r="O476" s="49">
        <f t="shared" si="145"/>
        <v>6.5</v>
      </c>
      <c r="P476" s="93">
        <f t="shared" si="146"/>
        <v>6.4171122994652441E-2</v>
      </c>
    </row>
    <row r="477" spans="1:16" ht="47.25" x14ac:dyDescent="0.2">
      <c r="A477" s="50">
        <v>60000683</v>
      </c>
      <c r="B477" s="1" t="s">
        <v>415</v>
      </c>
      <c r="C477" s="36">
        <f>VLOOKUP(A477,'[3]Прейскурант 2019'!$A$12:$E$1358,5,0)</f>
        <v>856</v>
      </c>
      <c r="D477" s="37">
        <f>VLOOKUP(A477,'[1]Прейскурант( новый)'!$A$9:$C$1217,3,0)</f>
        <v>1.83</v>
      </c>
      <c r="E477" s="37">
        <f t="shared" si="147"/>
        <v>161.11546920000004</v>
      </c>
      <c r="F477" s="44">
        <f>VLOOKUP(A477,'[2]себ-ть 2019 год'!$A$2:$Q$1337,6,0)</f>
        <v>218.85120000000001</v>
      </c>
      <c r="G477" s="44">
        <f t="shared" si="139"/>
        <v>379.96666920000007</v>
      </c>
      <c r="H477" s="44">
        <f t="shared" si="142"/>
        <v>129.18866752800002</v>
      </c>
      <c r="I477" s="45">
        <f t="shared" si="140"/>
        <v>509.15533672800007</v>
      </c>
      <c r="J477" s="44">
        <f t="shared" si="143"/>
        <v>76.373300509200007</v>
      </c>
      <c r="K477" s="46">
        <f t="shared" si="141"/>
        <v>585.52863723720009</v>
      </c>
      <c r="L477" s="47">
        <f t="shared" si="144"/>
        <v>702.6343646846401</v>
      </c>
      <c r="M477" s="77">
        <f t="shared" si="148"/>
        <v>911.64</v>
      </c>
      <c r="N477" s="48">
        <v>912</v>
      </c>
      <c r="O477" s="49">
        <f t="shared" si="145"/>
        <v>6.4999999999999991</v>
      </c>
      <c r="P477" s="93">
        <f t="shared" si="146"/>
        <v>6.5420560747663448E-2</v>
      </c>
    </row>
    <row r="478" spans="1:16" ht="15.75" x14ac:dyDescent="0.25">
      <c r="A478" s="50">
        <v>60000684</v>
      </c>
      <c r="B478" s="61" t="s">
        <v>416</v>
      </c>
      <c r="C478" s="36">
        <f>VLOOKUP(A478,'[3]Прейскурант 2019'!$A$12:$E$1358,5,0)</f>
        <v>640</v>
      </c>
      <c r="D478" s="37">
        <f>VLOOKUP(A478,'[1]Прейскурант( новый)'!$A$9:$C$1217,3,0)</f>
        <v>3.5</v>
      </c>
      <c r="E478" s="37">
        <f t="shared" si="147"/>
        <v>308.14434000000006</v>
      </c>
      <c r="F478" s="44">
        <f>VLOOKUP(A478,'[2]себ-ть 2019 год'!$A$2:$Q$1337,6,0)</f>
        <v>11.067</v>
      </c>
      <c r="G478" s="44">
        <f t="shared" si="139"/>
        <v>319.21134000000006</v>
      </c>
      <c r="H478" s="44">
        <f t="shared" si="142"/>
        <v>108.53185560000003</v>
      </c>
      <c r="I478" s="45">
        <f t="shared" si="140"/>
        <v>427.74319560000009</v>
      </c>
      <c r="J478" s="44">
        <f t="shared" si="143"/>
        <v>64.161479340000014</v>
      </c>
      <c r="K478" s="46">
        <f t="shared" si="141"/>
        <v>491.90467494000012</v>
      </c>
      <c r="L478" s="47">
        <f t="shared" si="144"/>
        <v>590.28560992800021</v>
      </c>
      <c r="M478" s="77">
        <f t="shared" si="148"/>
        <v>681.6</v>
      </c>
      <c r="N478" s="48">
        <v>682</v>
      </c>
      <c r="O478" s="49">
        <f t="shared" si="145"/>
        <v>6.5000000000000027</v>
      </c>
      <c r="P478" s="93">
        <f t="shared" si="146"/>
        <v>6.5625000000000044E-2</v>
      </c>
    </row>
    <row r="479" spans="1:16" ht="31.5" x14ac:dyDescent="0.2">
      <c r="A479" s="50">
        <v>60001326</v>
      </c>
      <c r="B479" s="1" t="s">
        <v>417</v>
      </c>
      <c r="C479" s="36">
        <f>VLOOKUP(A479,'[3]Прейскурант 2019'!$A$12:$E$1358,5,0)</f>
        <v>321</v>
      </c>
      <c r="D479" s="37">
        <f>VLOOKUP(A479,'[1]Прейскурант( новый)'!$A$9:$C$1217,3,0)</f>
        <v>1.7</v>
      </c>
      <c r="E479" s="37">
        <f t="shared" si="147"/>
        <v>149.67010800000003</v>
      </c>
      <c r="F479" s="44">
        <f>VLOOKUP(A479,'[2]себ-ть 2019 год'!$A$2:$Q$1337,6,0)</f>
        <v>0</v>
      </c>
      <c r="G479" s="44">
        <f t="shared" si="139"/>
        <v>149.67010800000003</v>
      </c>
      <c r="H479" s="44">
        <f t="shared" si="142"/>
        <v>50.88783672000001</v>
      </c>
      <c r="I479" s="45">
        <f t="shared" si="140"/>
        <v>200.55794472000002</v>
      </c>
      <c r="J479" s="44">
        <f t="shared" si="143"/>
        <v>30.083691708000003</v>
      </c>
      <c r="K479" s="46">
        <f t="shared" si="141"/>
        <v>230.64163642800003</v>
      </c>
      <c r="L479" s="47">
        <f t="shared" si="144"/>
        <v>276.76996371360002</v>
      </c>
      <c r="M479" s="77">
        <f t="shared" si="148"/>
        <v>341.86500000000001</v>
      </c>
      <c r="N479" s="48">
        <v>342</v>
      </c>
      <c r="O479" s="49">
        <f t="shared" si="145"/>
        <v>6.5000000000000027</v>
      </c>
      <c r="P479" s="93">
        <f t="shared" si="146"/>
        <v>6.5420560747663448E-2</v>
      </c>
    </row>
    <row r="480" spans="1:16" ht="47.25" x14ac:dyDescent="0.2">
      <c r="A480" s="50">
        <v>60000018</v>
      </c>
      <c r="B480" s="1" t="s">
        <v>418</v>
      </c>
      <c r="C480" s="36">
        <f>VLOOKUP(A480,'[3]Прейскурант 2019'!$A$12:$E$1358,5,0)</f>
        <v>387</v>
      </c>
      <c r="D480" s="37">
        <f>VLOOKUP(A480,'[1]Прейскурант( новый)'!$A$9:$C$1217,3,0)</f>
        <v>1.9</v>
      </c>
      <c r="E480" s="37">
        <f t="shared" si="147"/>
        <v>167.27835600000003</v>
      </c>
      <c r="F480" s="44">
        <f>VLOOKUP(A480,'[2]себ-ть 2019 год'!$A$2:$Q$1337,6,0)</f>
        <v>33.864000000000004</v>
      </c>
      <c r="G480" s="44">
        <f t="shared" si="139"/>
        <v>201.14235600000004</v>
      </c>
      <c r="H480" s="44">
        <f t="shared" si="142"/>
        <v>68.388401040000019</v>
      </c>
      <c r="I480" s="45">
        <f t="shared" si="140"/>
        <v>269.53075704000003</v>
      </c>
      <c r="J480" s="44">
        <f t="shared" si="143"/>
        <v>40.429613556</v>
      </c>
      <c r="K480" s="46">
        <f t="shared" si="141"/>
        <v>309.96037059600002</v>
      </c>
      <c r="L480" s="47">
        <f t="shared" si="144"/>
        <v>371.95244471520004</v>
      </c>
      <c r="M480" s="77">
        <f t="shared" si="148"/>
        <v>412.15499999999997</v>
      </c>
      <c r="N480" s="48">
        <v>412</v>
      </c>
      <c r="O480" s="49">
        <f t="shared" si="145"/>
        <v>6.4999999999999929</v>
      </c>
      <c r="P480" s="93">
        <f t="shared" si="146"/>
        <v>6.4599483204134334E-2</v>
      </c>
    </row>
    <row r="481" spans="1:16" ht="63" x14ac:dyDescent="0.2">
      <c r="A481" s="57">
        <v>60000023</v>
      </c>
      <c r="B481" s="1" t="s">
        <v>419</v>
      </c>
      <c r="C481" s="36">
        <f>VLOOKUP(A481,'[3]Прейскурант 2019'!$A$12:$E$1358,5,0)</f>
        <v>411</v>
      </c>
      <c r="D481" s="37">
        <f>VLOOKUP(A481,'[1]Прейскурант( новый)'!$A$9:$C$1217,3,0)</f>
        <v>1.6</v>
      </c>
      <c r="E481" s="37">
        <f t="shared" si="147"/>
        <v>140.86598400000003</v>
      </c>
      <c r="F481" s="44">
        <f>VLOOKUP(A481,'[2]себ-ть 2019 год'!$A$2:$Q$1337,6,0)</f>
        <v>69.655800000000013</v>
      </c>
      <c r="G481" s="44">
        <f t="shared" si="139"/>
        <v>210.52178400000003</v>
      </c>
      <c r="H481" s="44">
        <f t="shared" si="142"/>
        <v>71.577406560000014</v>
      </c>
      <c r="I481" s="45">
        <f t="shared" si="140"/>
        <v>282.09919056000001</v>
      </c>
      <c r="J481" s="44">
        <f t="shared" si="143"/>
        <v>42.314878583999999</v>
      </c>
      <c r="K481" s="46">
        <f t="shared" si="141"/>
        <v>324.414069144</v>
      </c>
      <c r="L481" s="47">
        <f t="shared" si="144"/>
        <v>389.29688297280001</v>
      </c>
      <c r="M481" s="77">
        <f t="shared" si="148"/>
        <v>437.71499999999997</v>
      </c>
      <c r="N481" s="48">
        <v>438</v>
      </c>
      <c r="O481" s="49">
        <f t="shared" si="145"/>
        <v>6.4999999999999929</v>
      </c>
      <c r="P481" s="93">
        <f t="shared" si="146"/>
        <v>6.5693430656934337E-2</v>
      </c>
    </row>
    <row r="482" spans="1:16" ht="63" x14ac:dyDescent="0.2">
      <c r="A482" s="57">
        <v>60000024</v>
      </c>
      <c r="B482" s="1" t="s">
        <v>420</v>
      </c>
      <c r="C482" s="36">
        <f>VLOOKUP(A482,'[3]Прейскурант 2019'!$A$12:$E$1358,5,0)</f>
        <v>420</v>
      </c>
      <c r="D482" s="37">
        <f>VLOOKUP(A482,'[1]Прейскурант( новый)'!$A$9:$C$1217,3,0)</f>
        <v>1.2</v>
      </c>
      <c r="E482" s="37">
        <f t="shared" si="147"/>
        <v>105.64948800000001</v>
      </c>
      <c r="F482" s="44">
        <f>VLOOKUP(A482,'[2]себ-ть 2019 год'!$A$2:$Q$1337,6,0)</f>
        <v>106.4268</v>
      </c>
      <c r="G482" s="44">
        <f t="shared" si="139"/>
        <v>212.07628800000001</v>
      </c>
      <c r="H482" s="44">
        <f t="shared" si="142"/>
        <v>72.105937920000002</v>
      </c>
      <c r="I482" s="45">
        <f t="shared" si="140"/>
        <v>284.18222592000001</v>
      </c>
      <c r="J482" s="44">
        <f t="shared" si="143"/>
        <v>42.627333888000003</v>
      </c>
      <c r="K482" s="46">
        <f t="shared" si="141"/>
        <v>326.80955980800002</v>
      </c>
      <c r="L482" s="47">
        <f t="shared" si="144"/>
        <v>392.17147176960003</v>
      </c>
      <c r="M482" s="77">
        <f t="shared" si="148"/>
        <v>447.3</v>
      </c>
      <c r="N482" s="48">
        <v>447</v>
      </c>
      <c r="O482" s="49">
        <f t="shared" si="145"/>
        <v>6.5000000000000027</v>
      </c>
      <c r="P482" s="93">
        <f t="shared" si="146"/>
        <v>6.4285714285714279E-2</v>
      </c>
    </row>
    <row r="483" spans="1:16" ht="47.25" x14ac:dyDescent="0.2">
      <c r="A483" s="57">
        <v>60000029</v>
      </c>
      <c r="B483" s="1" t="s">
        <v>421</v>
      </c>
      <c r="C483" s="36">
        <f>VLOOKUP(A483,'[3]Прейскурант 2019'!$A$12:$E$1358,5,0)</f>
        <v>430</v>
      </c>
      <c r="D483" s="37">
        <f>VLOOKUP(A483,'[1]Прейскурант( новый)'!$A$9:$C$1217,3,0)</f>
        <v>1.9</v>
      </c>
      <c r="E483" s="37">
        <f t="shared" si="147"/>
        <v>167.27835600000003</v>
      </c>
      <c r="F483" s="44">
        <f>VLOOKUP(A483,'[2]себ-ть 2019 год'!$A$2:$Q$1337,6,0)</f>
        <v>64.872</v>
      </c>
      <c r="G483" s="44">
        <f t="shared" si="139"/>
        <v>232.15035600000004</v>
      </c>
      <c r="H483" s="44">
        <f t="shared" si="142"/>
        <v>78.931121040000022</v>
      </c>
      <c r="I483" s="45">
        <f t="shared" si="140"/>
        <v>311.0814770400001</v>
      </c>
      <c r="J483" s="44">
        <f t="shared" si="143"/>
        <v>46.662221556000013</v>
      </c>
      <c r="K483" s="46">
        <f t="shared" si="141"/>
        <v>357.74369859600012</v>
      </c>
      <c r="L483" s="47">
        <f t="shared" si="144"/>
        <v>429.29243831520012</v>
      </c>
      <c r="M483" s="77">
        <f t="shared" si="148"/>
        <v>457.95</v>
      </c>
      <c r="N483" s="48">
        <v>458</v>
      </c>
      <c r="O483" s="49">
        <f t="shared" si="145"/>
        <v>6.4999999999999973</v>
      </c>
      <c r="P483" s="93">
        <f t="shared" si="146"/>
        <v>6.5116279069767469E-2</v>
      </c>
    </row>
    <row r="484" spans="1:16" ht="63" x14ac:dyDescent="0.2">
      <c r="A484" s="57">
        <v>60000030</v>
      </c>
      <c r="B484" s="1" t="s">
        <v>422</v>
      </c>
      <c r="C484" s="36">
        <f>VLOOKUP(A484,'[3]Прейскурант 2019'!$A$12:$E$1358,5,0)</f>
        <v>937</v>
      </c>
      <c r="D484" s="37">
        <f>VLOOKUP(A484,'[1]Прейскурант( новый)'!$A$9:$C$1217,3,0)</f>
        <v>5</v>
      </c>
      <c r="E484" s="37">
        <f t="shared" si="147"/>
        <v>440.20620000000002</v>
      </c>
      <c r="F484" s="44">
        <f>VLOOKUP(A484,'[2]себ-ть 2019 год'!$A$2:$Q$1337,6,0)</f>
        <v>30.192000000000004</v>
      </c>
      <c r="G484" s="44">
        <f t="shared" si="139"/>
        <v>470.39820000000003</v>
      </c>
      <c r="H484" s="44">
        <f t="shared" si="142"/>
        <v>159.93538800000002</v>
      </c>
      <c r="I484" s="45">
        <f t="shared" si="140"/>
        <v>630.33358800000008</v>
      </c>
      <c r="J484" s="44">
        <f t="shared" si="143"/>
        <v>94.550038200000003</v>
      </c>
      <c r="K484" s="46">
        <f t="shared" si="141"/>
        <v>724.88362620000009</v>
      </c>
      <c r="L484" s="47">
        <f t="shared" si="144"/>
        <v>869.86035144000016</v>
      </c>
      <c r="M484" s="77">
        <f t="shared" si="148"/>
        <v>997.90499999999997</v>
      </c>
      <c r="N484" s="48">
        <v>998</v>
      </c>
      <c r="O484" s="49">
        <f t="shared" si="145"/>
        <v>6.4999999999999973</v>
      </c>
      <c r="P484" s="93">
        <f t="shared" si="146"/>
        <v>6.5101387406616862E-2</v>
      </c>
    </row>
    <row r="485" spans="1:16" ht="63" x14ac:dyDescent="0.2">
      <c r="A485" s="57">
        <v>60000040</v>
      </c>
      <c r="B485" s="1" t="s">
        <v>423</v>
      </c>
      <c r="C485" s="36">
        <f>VLOOKUP(A485,'[3]Прейскурант 2019'!$A$12:$E$1358,5,0)</f>
        <v>689</v>
      </c>
      <c r="D485" s="37">
        <f>VLOOKUP(A485,'[1]Прейскурант( новый)'!$A$9:$C$1217,3,0)</f>
        <v>4</v>
      </c>
      <c r="E485" s="37">
        <f t="shared" si="147"/>
        <v>352.16496000000006</v>
      </c>
      <c r="F485" s="44">
        <v>0</v>
      </c>
      <c r="G485" s="44">
        <f t="shared" si="139"/>
        <v>352.16496000000006</v>
      </c>
      <c r="H485" s="44">
        <f t="shared" si="142"/>
        <v>119.73608640000003</v>
      </c>
      <c r="I485" s="45">
        <f t="shared" si="140"/>
        <v>471.9010464000001</v>
      </c>
      <c r="J485" s="44">
        <f t="shared" si="143"/>
        <v>70.785156960000009</v>
      </c>
      <c r="K485" s="46">
        <f t="shared" si="141"/>
        <v>542.68620336000015</v>
      </c>
      <c r="L485" s="47">
        <f t="shared" si="144"/>
        <v>651.2234440320002</v>
      </c>
      <c r="M485" s="77">
        <f t="shared" si="148"/>
        <v>733.78499999999997</v>
      </c>
      <c r="N485" s="48">
        <v>734</v>
      </c>
      <c r="O485" s="49">
        <f t="shared" si="145"/>
        <v>6.4999999999999964</v>
      </c>
      <c r="P485" s="93">
        <f t="shared" si="146"/>
        <v>6.5312046444121918E-2</v>
      </c>
    </row>
    <row r="486" spans="1:16" ht="31.5" x14ac:dyDescent="0.2">
      <c r="A486" s="57">
        <v>60000041</v>
      </c>
      <c r="B486" s="1" t="s">
        <v>424</v>
      </c>
      <c r="C486" s="36">
        <f>VLOOKUP(A486,'[3]Прейскурант 2019'!$A$12:$E$1358,5,0)</f>
        <v>681</v>
      </c>
      <c r="D486" s="37">
        <f>VLOOKUP(A486,'[1]Прейскурант( новый)'!$A$9:$C$1217,3,0)</f>
        <v>4</v>
      </c>
      <c r="E486" s="37">
        <f t="shared" si="147"/>
        <v>352.16496000000006</v>
      </c>
      <c r="F486" s="44">
        <f>VLOOKUP(A486,'[2]себ-ть 2019 год'!$A$2:$Q$1337,6,0)</f>
        <v>55.712399999999995</v>
      </c>
      <c r="G486" s="44">
        <f t="shared" si="139"/>
        <v>407.87736000000007</v>
      </c>
      <c r="H486" s="44">
        <f t="shared" si="142"/>
        <v>138.67830240000004</v>
      </c>
      <c r="I486" s="45">
        <f t="shared" si="140"/>
        <v>546.55566240000007</v>
      </c>
      <c r="J486" s="44">
        <f t="shared" si="143"/>
        <v>81.983349360000005</v>
      </c>
      <c r="K486" s="46">
        <f t="shared" si="141"/>
        <v>628.53901176000011</v>
      </c>
      <c r="L486" s="47">
        <f t="shared" si="144"/>
        <v>754.24681411200015</v>
      </c>
      <c r="M486" s="77">
        <f t="shared" si="148"/>
        <v>725.26499999999999</v>
      </c>
      <c r="N486" s="48">
        <v>725</v>
      </c>
      <c r="O486" s="49">
        <f t="shared" si="145"/>
        <v>6.4999999999999973</v>
      </c>
      <c r="P486" s="93">
        <f t="shared" si="146"/>
        <v>6.4610866372980968E-2</v>
      </c>
    </row>
    <row r="487" spans="1:16" ht="47.25" x14ac:dyDescent="0.2">
      <c r="A487" s="57">
        <v>60000042</v>
      </c>
      <c r="B487" s="1" t="s">
        <v>425</v>
      </c>
      <c r="C487" s="36">
        <f>VLOOKUP(A487,'[3]Прейскурант 2019'!$A$12:$E$1358,5,0)</f>
        <v>550</v>
      </c>
      <c r="D487" s="37">
        <f>VLOOKUP(A487,'[1]Прейскурант( новый)'!$A$9:$C$1217,3,0)</f>
        <v>3</v>
      </c>
      <c r="E487" s="37">
        <f t="shared" si="147"/>
        <v>264.12372000000005</v>
      </c>
      <c r="F487" s="44">
        <f>VLOOKUP(A487,'[2]себ-ть 2019 год'!$A$2:$Q$1337,6,0)</f>
        <v>37.036200000000001</v>
      </c>
      <c r="G487" s="44">
        <f t="shared" si="139"/>
        <v>301.15992000000006</v>
      </c>
      <c r="H487" s="44">
        <f t="shared" si="142"/>
        <v>102.39437280000003</v>
      </c>
      <c r="I487" s="45">
        <f t="shared" si="140"/>
        <v>403.5542928000001</v>
      </c>
      <c r="J487" s="44">
        <f t="shared" si="143"/>
        <v>60.533143920000015</v>
      </c>
      <c r="K487" s="46">
        <f t="shared" si="141"/>
        <v>464.08743672000014</v>
      </c>
      <c r="L487" s="47">
        <f t="shared" si="144"/>
        <v>556.90492406400017</v>
      </c>
      <c r="M487" s="77">
        <f t="shared" si="148"/>
        <v>585.75</v>
      </c>
      <c r="N487" s="48">
        <v>586</v>
      </c>
      <c r="O487" s="49">
        <f t="shared" si="145"/>
        <v>6.5</v>
      </c>
      <c r="P487" s="93">
        <f t="shared" si="146"/>
        <v>6.5454545454545432E-2</v>
      </c>
    </row>
    <row r="488" spans="1:16" ht="68.099999999999994" customHeight="1" x14ac:dyDescent="0.2">
      <c r="A488" s="57">
        <v>60000043</v>
      </c>
      <c r="B488" s="1" t="s">
        <v>426</v>
      </c>
      <c r="C488" s="36">
        <f>VLOOKUP(A488,'[3]Прейскурант 2019'!$A$12:$E$1358,5,0)</f>
        <v>420</v>
      </c>
      <c r="D488" s="37">
        <f>VLOOKUP(A488,'[1]Прейскурант( новый)'!$A$9:$C$1217,3,0)</f>
        <v>4</v>
      </c>
      <c r="E488" s="37">
        <f t="shared" si="147"/>
        <v>352.16496000000006</v>
      </c>
      <c r="F488" s="44">
        <f>VLOOKUP(A488,'[2]себ-ть 2019 год'!$A$2:$Q$1337,6,0)</f>
        <v>29.998200000000001</v>
      </c>
      <c r="G488" s="44">
        <f t="shared" si="139"/>
        <v>382.16316000000006</v>
      </c>
      <c r="H488" s="44">
        <f t="shared" si="142"/>
        <v>129.93547440000003</v>
      </c>
      <c r="I488" s="45">
        <f t="shared" si="140"/>
        <v>512.09863440000004</v>
      </c>
      <c r="J488" s="44">
        <f t="shared" si="143"/>
        <v>76.814795160000003</v>
      </c>
      <c r="K488" s="46">
        <f t="shared" si="141"/>
        <v>588.91342956000005</v>
      </c>
      <c r="L488" s="47">
        <f t="shared" si="144"/>
        <v>706.69611547200009</v>
      </c>
      <c r="M488" s="77">
        <f t="shared" si="148"/>
        <v>447.3</v>
      </c>
      <c r="N488" s="48">
        <v>447</v>
      </c>
      <c r="O488" s="49">
        <f t="shared" si="145"/>
        <v>6.5000000000000027</v>
      </c>
      <c r="P488" s="93">
        <f t="shared" si="146"/>
        <v>6.4285714285714279E-2</v>
      </c>
    </row>
    <row r="489" spans="1:16" ht="31.5" x14ac:dyDescent="0.2">
      <c r="A489" s="57">
        <v>60000044</v>
      </c>
      <c r="B489" s="1" t="s">
        <v>427</v>
      </c>
      <c r="C489" s="36">
        <f>VLOOKUP(A489,'[3]Прейскурант 2019'!$A$12:$E$1358,5,0)</f>
        <v>488</v>
      </c>
      <c r="D489" s="37">
        <f>VLOOKUP(A489,'[1]Прейскурант( новый)'!$A$9:$C$1217,3,0)</f>
        <v>3</v>
      </c>
      <c r="E489" s="37">
        <f t="shared" si="147"/>
        <v>264.12372000000005</v>
      </c>
      <c r="F489" s="44">
        <f>VLOOKUP(A489,'[2]себ-ть 2019 год'!$A$2:$Q$1337,6,0)</f>
        <v>0.153</v>
      </c>
      <c r="G489" s="44">
        <f t="shared" si="139"/>
        <v>264.27672000000007</v>
      </c>
      <c r="H489" s="44">
        <f t="shared" si="142"/>
        <v>89.854084800000024</v>
      </c>
      <c r="I489" s="45">
        <f t="shared" si="140"/>
        <v>354.13080480000008</v>
      </c>
      <c r="J489" s="44">
        <f t="shared" si="143"/>
        <v>53.119620720000007</v>
      </c>
      <c r="K489" s="46">
        <f t="shared" si="141"/>
        <v>407.25042552000008</v>
      </c>
      <c r="L489" s="47">
        <f t="shared" si="144"/>
        <v>488.70051062400012</v>
      </c>
      <c r="M489" s="77">
        <f t="shared" si="148"/>
        <v>519.72</v>
      </c>
      <c r="N489" s="48">
        <v>520</v>
      </c>
      <c r="O489" s="49">
        <f t="shared" si="145"/>
        <v>6.5000000000000053</v>
      </c>
      <c r="P489" s="93">
        <f t="shared" si="146"/>
        <v>6.5573770491803351E-2</v>
      </c>
    </row>
    <row r="490" spans="1:16" ht="47.25" x14ac:dyDescent="0.2">
      <c r="A490" s="57">
        <v>60000045</v>
      </c>
      <c r="B490" s="1" t="s">
        <v>428</v>
      </c>
      <c r="C490" s="36">
        <f>VLOOKUP(A490,'[3]Прейскурант 2019'!$A$12:$E$1358,5,0)</f>
        <v>480</v>
      </c>
      <c r="D490" s="37">
        <f>VLOOKUP(A490,'[1]Прейскурант( новый)'!$A$9:$C$1217,3,0)</f>
        <v>2.5</v>
      </c>
      <c r="E490" s="37">
        <f t="shared" si="147"/>
        <v>220.10310000000001</v>
      </c>
      <c r="F490" s="44">
        <f>VLOOKUP(A490,'[2]себ-ть 2019 год'!$A$2:$Q$1337,6,0)</f>
        <v>39.922800000000002</v>
      </c>
      <c r="G490" s="44">
        <f t="shared" si="139"/>
        <v>260.02590000000004</v>
      </c>
      <c r="H490" s="44">
        <f t="shared" si="142"/>
        <v>88.408806000000013</v>
      </c>
      <c r="I490" s="45">
        <f t="shared" si="140"/>
        <v>348.43470600000006</v>
      </c>
      <c r="J490" s="44">
        <f t="shared" si="143"/>
        <v>52.265205900000005</v>
      </c>
      <c r="K490" s="46">
        <f t="shared" si="141"/>
        <v>400.69991190000007</v>
      </c>
      <c r="L490" s="47">
        <f t="shared" si="144"/>
        <v>480.83989428000007</v>
      </c>
      <c r="M490" s="77">
        <f t="shared" si="148"/>
        <v>511.2</v>
      </c>
      <c r="N490" s="48">
        <v>511</v>
      </c>
      <c r="O490" s="49">
        <f t="shared" si="145"/>
        <v>6.4999999999999973</v>
      </c>
      <c r="P490" s="93">
        <f t="shared" si="146"/>
        <v>6.4583333333333437E-2</v>
      </c>
    </row>
    <row r="491" spans="1:16" ht="47.25" x14ac:dyDescent="0.2">
      <c r="A491" s="57">
        <v>60000046</v>
      </c>
      <c r="B491" s="1" t="s">
        <v>429</v>
      </c>
      <c r="C491" s="36">
        <f>VLOOKUP(A491,'[3]Прейскурант 2019'!$A$12:$E$1358,5,0)</f>
        <v>515</v>
      </c>
      <c r="D491" s="37">
        <f>VLOOKUP(A491,'[1]Прейскурант( новый)'!$A$9:$C$1217,3,0)</f>
        <v>4.67</v>
      </c>
      <c r="E491" s="37">
        <f t="shared" si="147"/>
        <v>411.15259080000004</v>
      </c>
      <c r="F491" s="44">
        <v>0</v>
      </c>
      <c r="G491" s="44">
        <f t="shared" si="139"/>
        <v>411.15259080000004</v>
      </c>
      <c r="H491" s="44">
        <f t="shared" si="142"/>
        <v>139.79188087200004</v>
      </c>
      <c r="I491" s="45">
        <f t="shared" si="140"/>
        <v>550.94447167200008</v>
      </c>
      <c r="J491" s="44">
        <f t="shared" si="143"/>
        <v>82.641670750800003</v>
      </c>
      <c r="K491" s="46">
        <f t="shared" si="141"/>
        <v>633.58614242280009</v>
      </c>
      <c r="L491" s="47">
        <f t="shared" si="144"/>
        <v>760.30337090736009</v>
      </c>
      <c r="M491" s="77">
        <f t="shared" si="148"/>
        <v>548.47500000000002</v>
      </c>
      <c r="N491" s="48">
        <v>548</v>
      </c>
      <c r="O491" s="49">
        <f t="shared" si="145"/>
        <v>6.5000000000000044</v>
      </c>
      <c r="P491" s="93">
        <f t="shared" si="146"/>
        <v>6.4077669902912637E-2</v>
      </c>
    </row>
    <row r="492" spans="1:16" ht="47.25" x14ac:dyDescent="0.2">
      <c r="A492" s="57">
        <v>60000047</v>
      </c>
      <c r="B492" s="1" t="s">
        <v>430</v>
      </c>
      <c r="C492" s="36">
        <f>VLOOKUP(A492,'[3]Прейскурант 2019'!$A$12:$E$1358,5,0)</f>
        <v>707</v>
      </c>
      <c r="D492" s="37">
        <f>VLOOKUP(A492,'[1]Прейскурант( новый)'!$A$9:$C$1217,3,0)</f>
        <v>2.2000000000000002</v>
      </c>
      <c r="E492" s="37">
        <f t="shared" si="147"/>
        <v>193.69072800000001</v>
      </c>
      <c r="F492" s="44">
        <f>VLOOKUP(A492,'[2]себ-ть 2019 год'!$A$2:$Q$1337,6,0)</f>
        <v>188.7714</v>
      </c>
      <c r="G492" s="44">
        <f t="shared" si="139"/>
        <v>382.46212800000001</v>
      </c>
      <c r="H492" s="44">
        <f t="shared" si="142"/>
        <v>130.03712352000002</v>
      </c>
      <c r="I492" s="45">
        <f t="shared" si="140"/>
        <v>512.49925152000003</v>
      </c>
      <c r="J492" s="44">
        <f t="shared" si="143"/>
        <v>76.874887728000004</v>
      </c>
      <c r="K492" s="46">
        <f t="shared" si="141"/>
        <v>589.37413924800001</v>
      </c>
      <c r="L492" s="47">
        <f t="shared" si="144"/>
        <v>707.24896709760003</v>
      </c>
      <c r="M492" s="77">
        <f t="shared" si="148"/>
        <v>752.95500000000004</v>
      </c>
      <c r="N492" s="48">
        <v>753</v>
      </c>
      <c r="O492" s="49">
        <f t="shared" si="145"/>
        <v>6.5000000000000053</v>
      </c>
      <c r="P492" s="93">
        <f t="shared" si="146"/>
        <v>6.506364922206509E-2</v>
      </c>
    </row>
    <row r="493" spans="1:16" ht="47.25" x14ac:dyDescent="0.2">
      <c r="A493" s="57">
        <v>60000048</v>
      </c>
      <c r="B493" s="1" t="s">
        <v>431</v>
      </c>
      <c r="C493" s="36">
        <f>VLOOKUP(A493,'[3]Прейскурант 2019'!$A$12:$E$1358,5,0)</f>
        <v>244</v>
      </c>
      <c r="D493" s="37">
        <f>VLOOKUP(A493,'[1]Прейскурант( новый)'!$A$9:$C$1217,3,0)</f>
        <v>1.5</v>
      </c>
      <c r="E493" s="37">
        <f t="shared" si="147"/>
        <v>132.06186000000002</v>
      </c>
      <c r="F493" s="44">
        <f>VLOOKUP(A493,'[2]себ-ть 2019 год'!$A$2:$Q$1337,6,0)</f>
        <v>0</v>
      </c>
      <c r="G493" s="44">
        <f t="shared" si="139"/>
        <v>132.06186000000002</v>
      </c>
      <c r="H493" s="44">
        <f t="shared" si="142"/>
        <v>44.901032400000013</v>
      </c>
      <c r="I493" s="45">
        <f t="shared" si="140"/>
        <v>176.96289240000004</v>
      </c>
      <c r="J493" s="44">
        <f t="shared" si="143"/>
        <v>26.544433860000005</v>
      </c>
      <c r="K493" s="46">
        <f t="shared" si="141"/>
        <v>203.50732626000004</v>
      </c>
      <c r="L493" s="47">
        <f t="shared" si="144"/>
        <v>244.20879151200006</v>
      </c>
      <c r="M493" s="77">
        <f t="shared" si="148"/>
        <v>259.86</v>
      </c>
      <c r="N493" s="48">
        <v>260</v>
      </c>
      <c r="O493" s="49">
        <f t="shared" si="145"/>
        <v>6.5000000000000053</v>
      </c>
      <c r="P493" s="93">
        <f t="shared" si="146"/>
        <v>6.5573770491803351E-2</v>
      </c>
    </row>
    <row r="494" spans="1:16" ht="63" x14ac:dyDescent="0.2">
      <c r="A494" s="57">
        <v>60000049</v>
      </c>
      <c r="B494" s="1" t="s">
        <v>432</v>
      </c>
      <c r="C494" s="36">
        <f>VLOOKUP(A494,'[3]Прейскурант 2019'!$A$12:$E$1358,5,0)</f>
        <v>503</v>
      </c>
      <c r="D494" s="37">
        <f>VLOOKUP(A494,'[1]Прейскурант( новый)'!$A$9:$C$1217,3,0)</f>
        <v>2.5</v>
      </c>
      <c r="E494" s="37">
        <f t="shared" si="147"/>
        <v>220.10310000000001</v>
      </c>
      <c r="F494" s="44">
        <f>VLOOKUP(A494,'[2]себ-ть 2019 год'!$A$2:$Q$1337,6,0)</f>
        <v>78.131999999999991</v>
      </c>
      <c r="G494" s="44">
        <f t="shared" si="139"/>
        <v>298.23509999999999</v>
      </c>
      <c r="H494" s="44">
        <f t="shared" si="142"/>
        <v>101.399934</v>
      </c>
      <c r="I494" s="45">
        <f t="shared" si="140"/>
        <v>399.63503400000002</v>
      </c>
      <c r="J494" s="44">
        <f t="shared" si="143"/>
        <v>59.945255099999997</v>
      </c>
      <c r="K494" s="46">
        <f t="shared" si="141"/>
        <v>459.58028910000002</v>
      </c>
      <c r="L494" s="47">
        <f t="shared" si="144"/>
        <v>551.49634692000006</v>
      </c>
      <c r="M494" s="77">
        <f t="shared" si="148"/>
        <v>535.69500000000005</v>
      </c>
      <c r="N494" s="48">
        <v>536</v>
      </c>
      <c r="O494" s="49">
        <f t="shared" si="145"/>
        <v>6.5000000000000098</v>
      </c>
      <c r="P494" s="93">
        <f t="shared" si="146"/>
        <v>6.5606361829025905E-2</v>
      </c>
    </row>
    <row r="495" spans="1:16" ht="31.5" x14ac:dyDescent="0.2">
      <c r="A495" s="57">
        <v>60000050</v>
      </c>
      <c r="B495" s="1" t="s">
        <v>433</v>
      </c>
      <c r="C495" s="36">
        <f>VLOOKUP(A495,'[3]Прейскурант 2019'!$A$12:$E$1358,5,0)</f>
        <v>110</v>
      </c>
      <c r="D495" s="37">
        <f>VLOOKUP(A495,'[1]Прейскурант( новый)'!$A$9:$C$1217,3,0)</f>
        <v>0.67</v>
      </c>
      <c r="E495" s="37">
        <f t="shared" si="147"/>
        <v>58.987630800000012</v>
      </c>
      <c r="F495" s="44">
        <f>VLOOKUP(A495,'[2]себ-ть 2019 год'!$A$2:$Q$1337,6,0)</f>
        <v>0</v>
      </c>
      <c r="G495" s="44">
        <f t="shared" si="139"/>
        <v>58.987630800000012</v>
      </c>
      <c r="H495" s="44">
        <f t="shared" si="142"/>
        <v>20.055794472000006</v>
      </c>
      <c r="I495" s="45">
        <f t="shared" si="140"/>
        <v>79.043425272000022</v>
      </c>
      <c r="J495" s="44">
        <f t="shared" si="143"/>
        <v>11.856513790800003</v>
      </c>
      <c r="K495" s="46">
        <f t="shared" si="141"/>
        <v>90.89993906280003</v>
      </c>
      <c r="L495" s="47">
        <f t="shared" si="144"/>
        <v>109.07992687536003</v>
      </c>
      <c r="M495" s="77">
        <f t="shared" si="148"/>
        <v>117.15</v>
      </c>
      <c r="N495" s="48">
        <v>117</v>
      </c>
      <c r="O495" s="49">
        <f t="shared" si="145"/>
        <v>6.5000000000000053</v>
      </c>
      <c r="P495" s="93">
        <f t="shared" si="146"/>
        <v>6.3636363636363713E-2</v>
      </c>
    </row>
    <row r="496" spans="1:16" ht="47.25" x14ac:dyDescent="0.25">
      <c r="A496" s="57">
        <v>60000053</v>
      </c>
      <c r="B496" s="61" t="s">
        <v>434</v>
      </c>
      <c r="C496" s="36">
        <f>VLOOKUP(A496,'[3]Прейскурант 2019'!$A$12:$E$1358,5,0)</f>
        <v>6549</v>
      </c>
      <c r="D496" s="37">
        <f>VLOOKUP(A496,'[1]Прейскурант( новый)'!$A$9:$C$1217,3,0)</f>
        <v>4.4000000000000004</v>
      </c>
      <c r="E496" s="37">
        <f t="shared" si="147"/>
        <v>387.38145600000001</v>
      </c>
      <c r="F496" s="44">
        <f>VLOOKUP(A496,'[2]себ-ть 2019 год'!$A$2:$Q$1337,6,0)</f>
        <v>2345.8062</v>
      </c>
      <c r="G496" s="44">
        <f t="shared" ref="G496:G563" si="149">E496+F496</f>
        <v>2733.1876560000001</v>
      </c>
      <c r="H496" s="44">
        <f t="shared" si="142"/>
        <v>929.28380304000007</v>
      </c>
      <c r="I496" s="45">
        <f t="shared" ref="I496:I563" si="150">G496+H496</f>
        <v>3662.4714590399999</v>
      </c>
      <c r="J496" s="44">
        <f t="shared" si="143"/>
        <v>549.37071885599994</v>
      </c>
      <c r="K496" s="46">
        <f t="shared" ref="K496:K563" si="151">I496+J496</f>
        <v>4211.8421778960001</v>
      </c>
      <c r="L496" s="47">
        <f t="shared" si="144"/>
        <v>5054.2106134752003</v>
      </c>
      <c r="M496" s="77">
        <f t="shared" si="148"/>
        <v>6974.6850000000004</v>
      </c>
      <c r="N496" s="48">
        <v>6975</v>
      </c>
      <c r="O496" s="49">
        <f t="shared" si="145"/>
        <v>6.5000000000000053</v>
      </c>
      <c r="P496" s="93">
        <f t="shared" si="146"/>
        <v>6.5048098946403954E-2</v>
      </c>
    </row>
    <row r="497" spans="1:16" ht="47.25" x14ac:dyDescent="0.2">
      <c r="A497" s="57">
        <v>60000054</v>
      </c>
      <c r="B497" s="1" t="s">
        <v>435</v>
      </c>
      <c r="C497" s="36">
        <f>VLOOKUP(A497,'[3]Прейскурант 2019'!$A$12:$E$1358,5,0)</f>
        <v>16772</v>
      </c>
      <c r="D497" s="37">
        <f>VLOOKUP(A497,'[1]Прейскурант( новый)'!$A$9:$C$1217,3,0)</f>
        <v>5.5</v>
      </c>
      <c r="E497" s="37">
        <f t="shared" si="147"/>
        <v>484.22682000000003</v>
      </c>
      <c r="F497" s="44">
        <f>VLOOKUP(A497,'[2]себ-ть 2019 год'!$A$2:$Q$1337,6,0)</f>
        <v>9274.4315999999999</v>
      </c>
      <c r="G497" s="44">
        <f t="shared" si="149"/>
        <v>9758.6584199999998</v>
      </c>
      <c r="H497" s="44">
        <f t="shared" si="142"/>
        <v>3317.9438628000003</v>
      </c>
      <c r="I497" s="45">
        <f t="shared" si="150"/>
        <v>13076.6022828</v>
      </c>
      <c r="J497" s="44">
        <f t="shared" si="143"/>
        <v>1961.4903424199999</v>
      </c>
      <c r="K497" s="46">
        <f t="shared" si="151"/>
        <v>15038.092625220001</v>
      </c>
      <c r="L497" s="47">
        <f t="shared" si="144"/>
        <v>18045.711150264</v>
      </c>
      <c r="M497" s="77">
        <f t="shared" si="148"/>
        <v>17862.18</v>
      </c>
      <c r="N497" s="48">
        <v>17862</v>
      </c>
      <c r="O497" s="49">
        <f t="shared" si="145"/>
        <v>6.5000000000000018</v>
      </c>
      <c r="P497" s="93">
        <f t="shared" si="146"/>
        <v>6.4989267827331165E-2</v>
      </c>
    </row>
    <row r="498" spans="1:16" ht="31.5" x14ac:dyDescent="0.25">
      <c r="A498" s="102">
        <v>60000064</v>
      </c>
      <c r="B498" s="61" t="s">
        <v>436</v>
      </c>
      <c r="C498" s="36" t="e">
        <f>VLOOKUP(A498,'[3]Прейскурант 2019'!$A$12:$E$1358,5,0)</f>
        <v>#N/A</v>
      </c>
      <c r="D498" s="37">
        <v>1</v>
      </c>
      <c r="E498" s="37">
        <f t="shared" si="147"/>
        <v>88.041240000000016</v>
      </c>
      <c r="F498" s="44">
        <v>0</v>
      </c>
      <c r="G498" s="44">
        <f t="shared" si="149"/>
        <v>88.041240000000016</v>
      </c>
      <c r="H498" s="44">
        <f t="shared" si="142"/>
        <v>29.934021600000008</v>
      </c>
      <c r="I498" s="45">
        <f t="shared" si="150"/>
        <v>117.97526160000002</v>
      </c>
      <c r="J498" s="44">
        <f t="shared" si="143"/>
        <v>17.696289240000002</v>
      </c>
      <c r="K498" s="46">
        <f t="shared" si="151"/>
        <v>135.67155084000004</v>
      </c>
      <c r="L498" s="47">
        <f t="shared" si="144"/>
        <v>162.80586100800005</v>
      </c>
      <c r="M498" s="77" t="e">
        <f t="shared" si="148"/>
        <v>#N/A</v>
      </c>
      <c r="N498" s="48">
        <v>177</v>
      </c>
      <c r="O498" s="49" t="e">
        <f t="shared" si="145"/>
        <v>#N/A</v>
      </c>
      <c r="P498" s="93" t="e">
        <f t="shared" si="146"/>
        <v>#N/A</v>
      </c>
    </row>
    <row r="499" spans="1:16" ht="31.5" x14ac:dyDescent="0.25">
      <c r="A499" s="102">
        <v>60000065</v>
      </c>
      <c r="B499" s="61" t="s">
        <v>437</v>
      </c>
      <c r="C499" s="36" t="e">
        <f>VLOOKUP(A499,'[3]Прейскурант 2019'!$A$12:$E$1358,5,0)</f>
        <v>#N/A</v>
      </c>
      <c r="D499" s="37">
        <v>1</v>
      </c>
      <c r="E499" s="37">
        <f t="shared" si="147"/>
        <v>88.041240000000016</v>
      </c>
      <c r="F499" s="44">
        <v>1.98</v>
      </c>
      <c r="G499" s="44">
        <f t="shared" si="149"/>
        <v>90.02124000000002</v>
      </c>
      <c r="H499" s="44">
        <f t="shared" si="142"/>
        <v>30.60722160000001</v>
      </c>
      <c r="I499" s="45">
        <f t="shared" si="150"/>
        <v>120.62846160000004</v>
      </c>
      <c r="J499" s="44">
        <f t="shared" si="143"/>
        <v>18.094269240000006</v>
      </c>
      <c r="K499" s="46">
        <f t="shared" si="151"/>
        <v>138.72273084000005</v>
      </c>
      <c r="L499" s="47">
        <f t="shared" si="144"/>
        <v>166.46727700800005</v>
      </c>
      <c r="M499" s="77" t="e">
        <f t="shared" si="148"/>
        <v>#N/A</v>
      </c>
      <c r="N499" s="48">
        <v>1055</v>
      </c>
      <c r="O499" s="49" t="e">
        <f t="shared" si="145"/>
        <v>#N/A</v>
      </c>
      <c r="P499" s="93" t="e">
        <f t="shared" si="146"/>
        <v>#N/A</v>
      </c>
    </row>
    <row r="500" spans="1:16" ht="31.5" x14ac:dyDescent="0.25">
      <c r="A500" s="102">
        <v>60000066</v>
      </c>
      <c r="B500" s="61" t="s">
        <v>438</v>
      </c>
      <c r="C500" s="36" t="e">
        <f>VLOOKUP(A500,'[3]Прейскурант 2019'!$A$12:$E$1358,5,0)</f>
        <v>#N/A</v>
      </c>
      <c r="D500" s="37">
        <v>4.2300000000000004</v>
      </c>
      <c r="E500" s="37">
        <f t="shared" si="147"/>
        <v>372.4144452000001</v>
      </c>
      <c r="F500" s="44">
        <v>4.78</v>
      </c>
      <c r="G500" s="44">
        <f t="shared" si="149"/>
        <v>377.19444520000008</v>
      </c>
      <c r="H500" s="44">
        <f t="shared" si="142"/>
        <v>128.24611136800004</v>
      </c>
      <c r="I500" s="45">
        <f t="shared" si="150"/>
        <v>505.44055656800015</v>
      </c>
      <c r="J500" s="44">
        <f t="shared" si="143"/>
        <v>75.816083485200025</v>
      </c>
      <c r="K500" s="46">
        <f t="shared" si="151"/>
        <v>581.25664005320016</v>
      </c>
      <c r="L500" s="47">
        <f t="shared" si="144"/>
        <v>697.50796806384017</v>
      </c>
      <c r="M500" s="77" t="e">
        <f t="shared" si="148"/>
        <v>#N/A</v>
      </c>
      <c r="N500" s="48">
        <v>743</v>
      </c>
      <c r="O500" s="49" t="e">
        <f t="shared" si="145"/>
        <v>#N/A</v>
      </c>
      <c r="P500" s="93" t="e">
        <f t="shared" si="146"/>
        <v>#N/A</v>
      </c>
    </row>
    <row r="501" spans="1:16" ht="31.5" x14ac:dyDescent="0.25">
      <c r="A501" s="102">
        <v>60000067</v>
      </c>
      <c r="B501" s="61" t="s">
        <v>439</v>
      </c>
      <c r="C501" s="36" t="e">
        <f>VLOOKUP(A501,'[3]Прейскурант 2019'!$A$12:$E$1358,5,0)</f>
        <v>#N/A</v>
      </c>
      <c r="D501" s="37">
        <v>6</v>
      </c>
      <c r="E501" s="37">
        <f t="shared" si="147"/>
        <v>528.2474400000001</v>
      </c>
      <c r="F501" s="44">
        <v>7.82</v>
      </c>
      <c r="G501" s="44">
        <f t="shared" si="149"/>
        <v>536.06744000000015</v>
      </c>
      <c r="H501" s="44">
        <f t="shared" si="142"/>
        <v>182.26292960000006</v>
      </c>
      <c r="I501" s="45">
        <f t="shared" si="150"/>
        <v>718.33036960000027</v>
      </c>
      <c r="J501" s="44">
        <f t="shared" si="143"/>
        <v>107.74955544000004</v>
      </c>
      <c r="K501" s="46">
        <f t="shared" si="151"/>
        <v>826.07992504000026</v>
      </c>
      <c r="L501" s="47">
        <f t="shared" si="144"/>
        <v>991.29591004800034</v>
      </c>
      <c r="M501" s="77" t="e">
        <f t="shared" si="148"/>
        <v>#N/A</v>
      </c>
      <c r="N501" s="48">
        <v>1055</v>
      </c>
      <c r="O501" s="49" t="e">
        <f t="shared" si="145"/>
        <v>#N/A</v>
      </c>
      <c r="P501" s="93" t="e">
        <f t="shared" si="146"/>
        <v>#N/A</v>
      </c>
    </row>
    <row r="502" spans="1:16" ht="47.25" x14ac:dyDescent="0.25">
      <c r="A502" s="102">
        <v>60000068</v>
      </c>
      <c r="B502" s="61" t="s">
        <v>440</v>
      </c>
      <c r="C502" s="36" t="e">
        <f>VLOOKUP(A502,'[3]Прейскурант 2019'!$A$12:$E$1358,5,0)</f>
        <v>#N/A</v>
      </c>
      <c r="D502" s="37">
        <v>3.5</v>
      </c>
      <c r="E502" s="37">
        <f t="shared" si="147"/>
        <v>308.14434000000006</v>
      </c>
      <c r="F502" s="44">
        <v>77.900000000000006</v>
      </c>
      <c r="G502" s="44">
        <f t="shared" si="149"/>
        <v>386.04434000000003</v>
      </c>
      <c r="H502" s="44">
        <f t="shared" si="142"/>
        <v>131.25507560000003</v>
      </c>
      <c r="I502" s="45">
        <f t="shared" si="150"/>
        <v>517.29941560000009</v>
      </c>
      <c r="J502" s="44">
        <f t="shared" si="143"/>
        <v>77.594912340000008</v>
      </c>
      <c r="K502" s="46">
        <f t="shared" si="151"/>
        <v>594.89432794000004</v>
      </c>
      <c r="L502" s="47">
        <f t="shared" si="144"/>
        <v>713.873193528</v>
      </c>
      <c r="M502" s="77" t="e">
        <f t="shared" si="148"/>
        <v>#N/A</v>
      </c>
      <c r="N502" s="48">
        <v>760</v>
      </c>
      <c r="O502" s="49" t="e">
        <f t="shared" si="145"/>
        <v>#N/A</v>
      </c>
      <c r="P502" s="93" t="e">
        <f t="shared" si="146"/>
        <v>#N/A</v>
      </c>
    </row>
    <row r="503" spans="1:16" ht="47.25" x14ac:dyDescent="0.25">
      <c r="A503" s="102">
        <v>60000069</v>
      </c>
      <c r="B503" s="61" t="s">
        <v>441</v>
      </c>
      <c r="C503" s="36" t="e">
        <f>VLOOKUP(A503,'[3]Прейскурант 2019'!$A$12:$E$1358,5,0)</f>
        <v>#N/A</v>
      </c>
      <c r="D503" s="37">
        <v>2</v>
      </c>
      <c r="E503" s="37">
        <f t="shared" si="147"/>
        <v>176.08248000000003</v>
      </c>
      <c r="F503" s="44">
        <v>976.93</v>
      </c>
      <c r="G503" s="44">
        <f t="shared" si="149"/>
        <v>1153.0124799999999</v>
      </c>
      <c r="H503" s="44">
        <f t="shared" si="142"/>
        <v>392.0242432</v>
      </c>
      <c r="I503" s="45">
        <f t="shared" si="150"/>
        <v>1545.0367231999999</v>
      </c>
      <c r="J503" s="44">
        <f t="shared" si="143"/>
        <v>231.75550847999997</v>
      </c>
      <c r="K503" s="46">
        <f t="shared" si="151"/>
        <v>1776.7922316799998</v>
      </c>
      <c r="L503" s="47">
        <f t="shared" si="144"/>
        <v>2132.1506780159998</v>
      </c>
      <c r="M503" s="77" t="e">
        <f t="shared" si="148"/>
        <v>#N/A</v>
      </c>
      <c r="N503" s="48">
        <v>2271</v>
      </c>
      <c r="O503" s="49" t="e">
        <f t="shared" si="145"/>
        <v>#N/A</v>
      </c>
      <c r="P503" s="93" t="e">
        <f t="shared" si="146"/>
        <v>#N/A</v>
      </c>
    </row>
    <row r="504" spans="1:16" ht="47.25" x14ac:dyDescent="0.25">
      <c r="A504" s="102">
        <v>60000070</v>
      </c>
      <c r="B504" s="61" t="s">
        <v>442</v>
      </c>
      <c r="C504" s="36" t="e">
        <f>VLOOKUP(A504,'[3]Прейскурант 2019'!$A$12:$E$1358,5,0)</f>
        <v>#N/A</v>
      </c>
      <c r="D504" s="37">
        <v>2.2999999999999998</v>
      </c>
      <c r="E504" s="37">
        <f t="shared" si="147"/>
        <v>202.49485200000001</v>
      </c>
      <c r="F504" s="44">
        <v>454.08</v>
      </c>
      <c r="G504" s="44">
        <f t="shared" si="149"/>
        <v>656.57485199999996</v>
      </c>
      <c r="H504" s="44">
        <f t="shared" si="142"/>
        <v>223.23544968000002</v>
      </c>
      <c r="I504" s="45">
        <f t="shared" si="150"/>
        <v>879.81030167999995</v>
      </c>
      <c r="J504" s="44">
        <f t="shared" si="143"/>
        <v>131.971545252</v>
      </c>
      <c r="K504" s="46">
        <f t="shared" si="151"/>
        <v>1011.781846932</v>
      </c>
      <c r="L504" s="47">
        <f t="shared" si="144"/>
        <v>1214.1382163184001</v>
      </c>
      <c r="M504" s="77" t="e">
        <f t="shared" si="148"/>
        <v>#N/A</v>
      </c>
      <c r="N504" s="48">
        <v>1293</v>
      </c>
      <c r="O504" s="49" t="e">
        <f t="shared" si="145"/>
        <v>#N/A</v>
      </c>
      <c r="P504" s="93" t="e">
        <f t="shared" si="146"/>
        <v>#N/A</v>
      </c>
    </row>
    <row r="505" spans="1:16" ht="31.5" x14ac:dyDescent="0.25">
      <c r="A505" s="102">
        <v>60000071</v>
      </c>
      <c r="B505" s="61" t="s">
        <v>443</v>
      </c>
      <c r="C505" s="36" t="e">
        <f>VLOOKUP(A505,'[3]Прейскурант 2019'!$A$12:$E$1358,5,0)</f>
        <v>#N/A</v>
      </c>
      <c r="D505" s="37">
        <v>2.2999999999999998</v>
      </c>
      <c r="E505" s="37">
        <f t="shared" si="147"/>
        <v>202.49485200000001</v>
      </c>
      <c r="F505" s="44">
        <v>124.9</v>
      </c>
      <c r="G505" s="44">
        <f t="shared" si="149"/>
        <v>327.39485200000001</v>
      </c>
      <c r="H505" s="44">
        <f t="shared" si="142"/>
        <v>111.31424968000002</v>
      </c>
      <c r="I505" s="45">
        <f t="shared" si="150"/>
        <v>438.70910168</v>
      </c>
      <c r="J505" s="44">
        <f t="shared" si="143"/>
        <v>65.806365251999992</v>
      </c>
      <c r="K505" s="46">
        <f t="shared" si="151"/>
        <v>504.51546693199998</v>
      </c>
      <c r="L505" s="47">
        <f t="shared" si="144"/>
        <v>605.41856031839995</v>
      </c>
      <c r="M505" s="77" t="e">
        <f t="shared" si="148"/>
        <v>#N/A</v>
      </c>
      <c r="N505" s="48">
        <v>644</v>
      </c>
      <c r="O505" s="49" t="e">
        <f t="shared" si="145"/>
        <v>#N/A</v>
      </c>
      <c r="P505" s="93" t="e">
        <f t="shared" si="146"/>
        <v>#N/A</v>
      </c>
    </row>
    <row r="506" spans="1:16" ht="31.5" x14ac:dyDescent="0.25">
      <c r="A506" s="102">
        <v>60000072</v>
      </c>
      <c r="B506" s="61" t="s">
        <v>444</v>
      </c>
      <c r="C506" s="36" t="e">
        <f>VLOOKUP(A506,'[3]Прейскурант 2019'!$A$12:$E$1358,5,0)</f>
        <v>#N/A</v>
      </c>
      <c r="D506" s="37">
        <v>0.8</v>
      </c>
      <c r="E506" s="37">
        <f t="shared" si="147"/>
        <v>70.432992000000013</v>
      </c>
      <c r="F506" s="44">
        <v>0</v>
      </c>
      <c r="G506" s="44">
        <f t="shared" si="149"/>
        <v>70.432992000000013</v>
      </c>
      <c r="H506" s="44">
        <f t="shared" si="142"/>
        <v>23.947217280000007</v>
      </c>
      <c r="I506" s="45">
        <f t="shared" si="150"/>
        <v>94.380209280000017</v>
      </c>
      <c r="J506" s="44">
        <f t="shared" si="143"/>
        <v>14.157031392000002</v>
      </c>
      <c r="K506" s="46">
        <f t="shared" si="151"/>
        <v>108.53724067200002</v>
      </c>
      <c r="L506" s="47">
        <f t="shared" si="144"/>
        <v>130.24468880640003</v>
      </c>
      <c r="M506" s="77" t="e">
        <f t="shared" si="148"/>
        <v>#N/A</v>
      </c>
      <c r="N506" s="48">
        <v>138</v>
      </c>
      <c r="O506" s="49" t="e">
        <f t="shared" si="145"/>
        <v>#N/A</v>
      </c>
      <c r="P506" s="93" t="e">
        <f t="shared" si="146"/>
        <v>#N/A</v>
      </c>
    </row>
    <row r="507" spans="1:16" ht="31.5" x14ac:dyDescent="0.25">
      <c r="A507" s="102">
        <v>60000073</v>
      </c>
      <c r="B507" s="61" t="s">
        <v>445</v>
      </c>
      <c r="C507" s="36" t="e">
        <f>VLOOKUP(A507,'[3]Прейскурант 2019'!$A$12:$E$1358,5,0)</f>
        <v>#N/A</v>
      </c>
      <c r="D507" s="37">
        <v>2.9</v>
      </c>
      <c r="E507" s="37">
        <f t="shared" si="147"/>
        <v>255.31959600000002</v>
      </c>
      <c r="F507" s="44">
        <v>36.93</v>
      </c>
      <c r="G507" s="44">
        <f t="shared" si="149"/>
        <v>292.249596</v>
      </c>
      <c r="H507" s="44">
        <f t="shared" si="142"/>
        <v>99.364862640000013</v>
      </c>
      <c r="I507" s="45">
        <f t="shared" si="150"/>
        <v>391.61445864000001</v>
      </c>
      <c r="J507" s="44">
        <f t="shared" si="143"/>
        <v>58.742168796000001</v>
      </c>
      <c r="K507" s="46">
        <f t="shared" si="151"/>
        <v>450.356627436</v>
      </c>
      <c r="L507" s="47">
        <f t="shared" si="144"/>
        <v>540.4279529232</v>
      </c>
      <c r="M507" s="77" t="e">
        <f t="shared" si="148"/>
        <v>#N/A</v>
      </c>
      <c r="N507" s="48">
        <v>575</v>
      </c>
      <c r="O507" s="49" t="e">
        <f t="shared" si="145"/>
        <v>#N/A</v>
      </c>
      <c r="P507" s="93" t="e">
        <f t="shared" si="146"/>
        <v>#N/A</v>
      </c>
    </row>
    <row r="508" spans="1:16" ht="63" x14ac:dyDescent="0.25">
      <c r="A508" s="102">
        <v>60000074</v>
      </c>
      <c r="B508" s="61" t="s">
        <v>446</v>
      </c>
      <c r="C508" s="36" t="e">
        <f>VLOOKUP(A508,'[3]Прейскурант 2019'!$A$12:$E$1358,5,0)</f>
        <v>#N/A</v>
      </c>
      <c r="D508" s="37">
        <v>3.1</v>
      </c>
      <c r="E508" s="37">
        <f t="shared" si="147"/>
        <v>272.92784400000005</v>
      </c>
      <c r="F508" s="44">
        <v>165.26</v>
      </c>
      <c r="G508" s="44">
        <f t="shared" si="149"/>
        <v>438.18784400000004</v>
      </c>
      <c r="H508" s="44">
        <f t="shared" si="142"/>
        <v>148.98386696000003</v>
      </c>
      <c r="I508" s="45">
        <f t="shared" si="150"/>
        <v>587.17171096000004</v>
      </c>
      <c r="J508" s="44">
        <f t="shared" si="143"/>
        <v>88.075756644000009</v>
      </c>
      <c r="K508" s="46">
        <f t="shared" si="151"/>
        <v>675.24746760400001</v>
      </c>
      <c r="L508" s="47">
        <f t="shared" si="144"/>
        <v>810.29696112479996</v>
      </c>
      <c r="M508" s="77" t="e">
        <f t="shared" si="148"/>
        <v>#N/A</v>
      </c>
      <c r="N508" s="48">
        <v>863</v>
      </c>
      <c r="O508" s="49" t="e">
        <f t="shared" si="145"/>
        <v>#N/A</v>
      </c>
      <c r="P508" s="93" t="e">
        <f t="shared" si="146"/>
        <v>#N/A</v>
      </c>
    </row>
    <row r="509" spans="1:16" ht="31.5" x14ac:dyDescent="0.25">
      <c r="A509" s="102">
        <v>60000075</v>
      </c>
      <c r="B509" s="61" t="s">
        <v>447</v>
      </c>
      <c r="C509" s="36" t="e">
        <f>VLOOKUP(A509,'[3]Прейскурант 2019'!$A$12:$E$1358,5,0)</f>
        <v>#N/A</v>
      </c>
      <c r="D509" s="37">
        <v>6</v>
      </c>
      <c r="E509" s="37">
        <f t="shared" si="147"/>
        <v>528.2474400000001</v>
      </c>
      <c r="F509" s="44">
        <v>52.49</v>
      </c>
      <c r="G509" s="44">
        <f t="shared" si="149"/>
        <v>580.73744000000011</v>
      </c>
      <c r="H509" s="44">
        <f t="shared" si="142"/>
        <v>197.45072960000005</v>
      </c>
      <c r="I509" s="45">
        <f t="shared" si="150"/>
        <v>778.18816960000015</v>
      </c>
      <c r="J509" s="44">
        <f t="shared" si="143"/>
        <v>116.72822544000002</v>
      </c>
      <c r="K509" s="46">
        <f t="shared" si="151"/>
        <v>894.91639504000022</v>
      </c>
      <c r="L509" s="47">
        <f t="shared" si="144"/>
        <v>1073.8996740480002</v>
      </c>
      <c r="M509" s="77" t="e">
        <f t="shared" si="148"/>
        <v>#N/A</v>
      </c>
      <c r="N509" s="48">
        <v>1144</v>
      </c>
      <c r="O509" s="49" t="e">
        <f t="shared" si="145"/>
        <v>#N/A</v>
      </c>
      <c r="P509" s="93" t="e">
        <f t="shared" si="146"/>
        <v>#N/A</v>
      </c>
    </row>
    <row r="510" spans="1:16" ht="15" customHeight="1" x14ac:dyDescent="0.2">
      <c r="A510" s="229" t="s">
        <v>448</v>
      </c>
      <c r="B510" s="230"/>
      <c r="C510" s="230"/>
      <c r="D510" s="230"/>
      <c r="E510" s="230"/>
      <c r="F510" s="230"/>
      <c r="G510" s="230"/>
      <c r="H510" s="230"/>
      <c r="I510" s="230"/>
      <c r="J510" s="230"/>
      <c r="K510" s="230"/>
      <c r="L510" s="230"/>
      <c r="M510" s="230"/>
      <c r="N510" s="230"/>
      <c r="O510" s="231"/>
    </row>
    <row r="511" spans="1:16" ht="31.5" x14ac:dyDescent="0.2">
      <c r="A511" s="57">
        <v>60000332</v>
      </c>
      <c r="B511" s="16" t="s">
        <v>449</v>
      </c>
      <c r="C511" s="36">
        <f>VLOOKUP(A511,'[3]Прейскурант 2019'!$A$12:$E$1358,5,0)</f>
        <v>451</v>
      </c>
      <c r="D511" s="37">
        <f>VLOOKUP(A511,'[1]Прейскурант( новый)'!$A$9:$C$1217,3,0)</f>
        <v>1.84</v>
      </c>
      <c r="E511" s="37">
        <f t="shared" si="147"/>
        <v>161.99588160000002</v>
      </c>
      <c r="F511" s="44">
        <f>VLOOKUP(A511,'[2]себ-ть 2019 год'!$A$2:$Q$1337,6,0)</f>
        <v>104.09100000000001</v>
      </c>
      <c r="G511" s="44">
        <f t="shared" si="149"/>
        <v>266.08688160000003</v>
      </c>
      <c r="H511" s="44">
        <f t="shared" si="142"/>
        <v>90.469539744000016</v>
      </c>
      <c r="I511" s="45">
        <f t="shared" si="150"/>
        <v>356.55642134400006</v>
      </c>
      <c r="J511" s="44">
        <f t="shared" si="143"/>
        <v>53.48346320160001</v>
      </c>
      <c r="K511" s="46">
        <f t="shared" si="151"/>
        <v>410.03988454560005</v>
      </c>
      <c r="L511" s="47">
        <f t="shared" si="144"/>
        <v>492.04786145472008</v>
      </c>
      <c r="M511" s="77">
        <f t="shared" ref="M511:M574" si="152">C511*6.5%+C511</f>
        <v>480.315</v>
      </c>
      <c r="N511" s="48">
        <f>N512+N513+N514+N515+N516</f>
        <v>464</v>
      </c>
      <c r="O511" s="49">
        <f t="shared" si="145"/>
        <v>6.4999999999999991</v>
      </c>
      <c r="P511" s="93">
        <f t="shared" si="146"/>
        <v>2.8824833702882469E-2</v>
      </c>
    </row>
    <row r="512" spans="1:16" ht="31.5" x14ac:dyDescent="0.2">
      <c r="A512" s="57">
        <v>60000335</v>
      </c>
      <c r="B512" s="16" t="s">
        <v>450</v>
      </c>
      <c r="C512" s="36">
        <f>VLOOKUP(A512,'[3]Прейскурант 2019'!$A$12:$E$1358,5,0)</f>
        <v>126</v>
      </c>
      <c r="D512" s="37">
        <f>VLOOKUP(A512,'[1]Прейскурант( новый)'!$A$9:$C$1217,3,0)</f>
        <v>0.33</v>
      </c>
      <c r="E512" s="37">
        <f t="shared" si="147"/>
        <v>29.053609200000004</v>
      </c>
      <c r="F512" s="44">
        <f>VLOOKUP(A512,'[2]себ-ть 2019 год'!$A$2:$Q$1337,6,0)</f>
        <v>42.024000000000001</v>
      </c>
      <c r="G512" s="44">
        <f t="shared" si="149"/>
        <v>71.077609200000012</v>
      </c>
      <c r="H512" s="44">
        <f t="shared" si="142"/>
        <v>24.166387128000007</v>
      </c>
      <c r="I512" s="45">
        <f t="shared" si="150"/>
        <v>95.243996328000023</v>
      </c>
      <c r="J512" s="44">
        <f t="shared" si="143"/>
        <v>14.286599449200002</v>
      </c>
      <c r="K512" s="46">
        <f t="shared" si="151"/>
        <v>109.53059577720002</v>
      </c>
      <c r="L512" s="47">
        <f t="shared" si="144"/>
        <v>131.43671493264003</v>
      </c>
      <c r="M512" s="77">
        <f t="shared" si="152"/>
        <v>134.19</v>
      </c>
      <c r="N512" s="48">
        <v>134</v>
      </c>
      <c r="O512" s="49">
        <f t="shared" si="145"/>
        <v>6.4999999999999991</v>
      </c>
      <c r="P512" s="93">
        <f t="shared" si="146"/>
        <v>6.3492063492063489E-2</v>
      </c>
    </row>
    <row r="513" spans="1:16" ht="31.5" x14ac:dyDescent="0.2">
      <c r="A513" s="57">
        <v>60000333</v>
      </c>
      <c r="B513" s="16" t="s">
        <v>513</v>
      </c>
      <c r="C513" s="36">
        <f>VLOOKUP(A513,'[3]Прейскурант 2019'!$A$12:$E$1358,5,0)</f>
        <v>34</v>
      </c>
      <c r="D513" s="37">
        <f>VLOOKUP(A513,'[1]Прейскурант( новый)'!$A$9:$C$1217,3,0)</f>
        <v>0.2</v>
      </c>
      <c r="E513" s="37">
        <f>67.62*D513*1.302</f>
        <v>17.608248000000003</v>
      </c>
      <c r="F513" s="44">
        <f>VLOOKUP(A513,'[2]себ-ть 2019 год'!$A$2:$Q$1337,6,0)</f>
        <v>0</v>
      </c>
      <c r="G513" s="44">
        <f>E513+F513</f>
        <v>17.608248000000003</v>
      </c>
      <c r="H513" s="44">
        <f>G513*$H$1</f>
        <v>5.9868043200000018</v>
      </c>
      <c r="I513" s="45">
        <f>G513+H513</f>
        <v>23.595052320000004</v>
      </c>
      <c r="J513" s="44">
        <f>I513*$J$1</f>
        <v>3.5392578480000005</v>
      </c>
      <c r="K513" s="46">
        <f>I513+J513</f>
        <v>27.134310168000006</v>
      </c>
      <c r="L513" s="47">
        <f>K513*$L$1+K513</f>
        <v>32.561172201600009</v>
      </c>
      <c r="M513" s="77">
        <f t="shared" si="152"/>
        <v>36.21</v>
      </c>
      <c r="N513" s="48">
        <v>36</v>
      </c>
      <c r="O513" s="49">
        <f>(M513-C513)/C513*100</f>
        <v>6.5000000000000027</v>
      </c>
      <c r="P513" s="93">
        <f t="shared" si="146"/>
        <v>5.8823529411764719E-2</v>
      </c>
    </row>
    <row r="514" spans="1:16" ht="31.5" x14ac:dyDescent="0.2">
      <c r="A514" s="57">
        <v>60000334</v>
      </c>
      <c r="B514" s="16" t="s">
        <v>514</v>
      </c>
      <c r="C514" s="36">
        <f>VLOOKUP(A514,'[3]Прейскурант 2019'!$A$12:$E$1358,5,0)</f>
        <v>59</v>
      </c>
      <c r="D514" s="37">
        <f>VLOOKUP(A514,'[1]Прейскурант( новый)'!$A$9:$C$1217,3,0)</f>
        <v>0.28999999999999998</v>
      </c>
      <c r="E514" s="37">
        <f>67.62*D514*1.302</f>
        <v>25.5319596</v>
      </c>
      <c r="F514" s="44">
        <f>VLOOKUP(A514,'[2]себ-ть 2019 год'!$A$2:$Q$1337,6,0)</f>
        <v>0</v>
      </c>
      <c r="G514" s="44">
        <f>E514+F514</f>
        <v>25.5319596</v>
      </c>
      <c r="H514" s="44">
        <f>G514*$H$1</f>
        <v>8.6808662640000005</v>
      </c>
      <c r="I514" s="45">
        <f>G514+H514</f>
        <v>34.212825864000003</v>
      </c>
      <c r="J514" s="44">
        <f>I514*$J$1</f>
        <v>5.1319238796000004</v>
      </c>
      <c r="K514" s="46">
        <f>I514+J514</f>
        <v>39.344749743600005</v>
      </c>
      <c r="L514" s="47">
        <f>K514*$L$1+K514</f>
        <v>47.213699692320006</v>
      </c>
      <c r="M514" s="77">
        <f t="shared" si="152"/>
        <v>62.835000000000001</v>
      </c>
      <c r="N514" s="48">
        <v>63</v>
      </c>
      <c r="O514" s="49">
        <f>(M514-C514)/C514*100</f>
        <v>6.5000000000000018</v>
      </c>
      <c r="P514" s="93">
        <f t="shared" si="146"/>
        <v>6.7796610169491567E-2</v>
      </c>
    </row>
    <row r="515" spans="1:16" ht="31.5" x14ac:dyDescent="0.2">
      <c r="A515" s="57">
        <v>60000336</v>
      </c>
      <c r="B515" s="16" t="s">
        <v>515</v>
      </c>
      <c r="C515" s="36">
        <f>VLOOKUP(A515,'[3]Прейскурант 2019'!$A$12:$E$1358,5,0)</f>
        <v>28</v>
      </c>
      <c r="D515" s="37">
        <f>VLOOKUP(A515,'[1]Прейскурант( новый)'!$A$9:$C$1217,3,0)</f>
        <v>0.28999999999999998</v>
      </c>
      <c r="E515" s="37">
        <f>67.62*D515*1.302</f>
        <v>25.5319596</v>
      </c>
      <c r="F515" s="44">
        <f>VLOOKUP(A515,'[2]себ-ть 2019 год'!$A$2:$Q$1337,6,0)</f>
        <v>0</v>
      </c>
      <c r="G515" s="44">
        <f>E515+F515</f>
        <v>25.5319596</v>
      </c>
      <c r="H515" s="44">
        <f>G515*$H$1</f>
        <v>8.6808662640000005</v>
      </c>
      <c r="I515" s="45">
        <f>G515+H515</f>
        <v>34.212825864000003</v>
      </c>
      <c r="J515" s="44">
        <f>I515*$J$1</f>
        <v>5.1319238796000004</v>
      </c>
      <c r="K515" s="46">
        <f>I515+J515</f>
        <v>39.344749743600005</v>
      </c>
      <c r="L515" s="47">
        <f>K515*$L$1+K515</f>
        <v>47.213699692320006</v>
      </c>
      <c r="M515" s="77">
        <f t="shared" si="152"/>
        <v>29.82</v>
      </c>
      <c r="N515" s="48">
        <v>30</v>
      </c>
      <c r="O515" s="49">
        <f>(M515-C515)/C515*100</f>
        <v>6.5000000000000018</v>
      </c>
      <c r="P515" s="93">
        <f t="shared" si="146"/>
        <v>7.1428571428571397E-2</v>
      </c>
    </row>
    <row r="516" spans="1:16" ht="31.5" x14ac:dyDescent="0.2">
      <c r="A516" s="57">
        <v>60000337</v>
      </c>
      <c r="B516" s="16" t="s">
        <v>516</v>
      </c>
      <c r="C516" s="36">
        <f>VLOOKUP(A516,'[3]Прейскурант 2019'!$A$12:$E$1358,5,0)</f>
        <v>189</v>
      </c>
      <c r="D516" s="37">
        <f>VLOOKUP(A516,'[1]Прейскурант( новый)'!$A$9:$C$1217,3,0)</f>
        <v>0.33</v>
      </c>
      <c r="E516" s="37">
        <f>67.62*D516*1.302</f>
        <v>29.053609200000004</v>
      </c>
      <c r="F516" s="44">
        <f>VLOOKUP(A516,'[2]себ-ть 2019 год'!$A$2:$Q$1337,6,0)</f>
        <v>62.067</v>
      </c>
      <c r="G516" s="44">
        <f>E516+F516</f>
        <v>91.120609200000004</v>
      </c>
      <c r="H516" s="44">
        <f>G516*$H$1</f>
        <v>30.981007128000005</v>
      </c>
      <c r="I516" s="45">
        <f>G516+H516</f>
        <v>122.10161632800001</v>
      </c>
      <c r="J516" s="44">
        <f>I516*$J$1</f>
        <v>18.315242449199999</v>
      </c>
      <c r="K516" s="46">
        <f>I516+J516</f>
        <v>140.41685877719999</v>
      </c>
      <c r="L516" s="47">
        <f>K516*$L$1+K516</f>
        <v>168.50023053263999</v>
      </c>
      <c r="M516" s="77">
        <f t="shared" si="152"/>
        <v>201.285</v>
      </c>
      <c r="N516" s="48">
        <v>201</v>
      </c>
      <c r="O516" s="49">
        <f>(M516-C516)/C516*100</f>
        <v>6.4999999999999991</v>
      </c>
      <c r="P516" s="93">
        <f t="shared" si="146"/>
        <v>6.3492063492063489E-2</v>
      </c>
    </row>
    <row r="517" spans="1:16" ht="15.75" x14ac:dyDescent="0.2">
      <c r="A517" s="57">
        <v>60001010</v>
      </c>
      <c r="B517" s="16" t="s">
        <v>451</v>
      </c>
      <c r="C517" s="36">
        <f>VLOOKUP(A517,'[3]Прейскурант 2019'!$A$12:$E$1358,5,0)</f>
        <v>2122</v>
      </c>
      <c r="D517" s="37">
        <f>VLOOKUP(A517,'[1]Прейскурант( новый)'!$A$9:$C$1217,3,0)</f>
        <v>15.59</v>
      </c>
      <c r="E517" s="37">
        <f t="shared" si="147"/>
        <v>1372.5629316</v>
      </c>
      <c r="F517" s="44">
        <v>0</v>
      </c>
      <c r="G517" s="44">
        <f t="shared" si="149"/>
        <v>1372.5629316</v>
      </c>
      <c r="H517" s="44">
        <f t="shared" si="142"/>
        <v>466.67139674399999</v>
      </c>
      <c r="I517" s="45">
        <f t="shared" si="150"/>
        <v>1839.234328344</v>
      </c>
      <c r="J517" s="44">
        <f t="shared" si="143"/>
        <v>275.88514925160001</v>
      </c>
      <c r="K517" s="46">
        <f t="shared" si="151"/>
        <v>2115.1194775956001</v>
      </c>
      <c r="L517" s="47">
        <f t="shared" si="144"/>
        <v>2538.1433731147199</v>
      </c>
      <c r="M517" s="77">
        <f t="shared" si="152"/>
        <v>2259.9299999999998</v>
      </c>
      <c r="N517" s="48">
        <f>N518+N519+N520+N521+N522+N523+N524</f>
        <v>2253</v>
      </c>
      <c r="O517" s="49">
        <f t="shared" si="145"/>
        <v>6.499999999999992</v>
      </c>
      <c r="P517" s="93">
        <f t="shared" si="146"/>
        <v>6.1734213006597649E-2</v>
      </c>
    </row>
    <row r="518" spans="1:16" ht="31.5" x14ac:dyDescent="0.2">
      <c r="A518" s="57">
        <v>60000375</v>
      </c>
      <c r="B518" s="16" t="s">
        <v>452</v>
      </c>
      <c r="C518" s="36">
        <f>VLOOKUP(A518,'[3]Прейскурант 2019'!$A$12:$E$1358,5,0)</f>
        <v>146</v>
      </c>
      <c r="D518" s="37">
        <f>VLOOKUP(A518,'[1]Прейскурант( новый)'!$A$9:$C$1217,3,0)</f>
        <v>0.28999999999999998</v>
      </c>
      <c r="E518" s="37">
        <f t="shared" si="147"/>
        <v>25.5319596</v>
      </c>
      <c r="F518" s="44">
        <f>VLOOKUP(A518,'[2]себ-ть 2019 год'!$A$2:$Q$1337,6,0)</f>
        <v>52.611599999999996</v>
      </c>
      <c r="G518" s="44">
        <f t="shared" si="149"/>
        <v>78.143559600000003</v>
      </c>
      <c r="H518" s="44">
        <f t="shared" si="142"/>
        <v>26.568810264000003</v>
      </c>
      <c r="I518" s="45">
        <f t="shared" si="150"/>
        <v>104.71236986400001</v>
      </c>
      <c r="J518" s="44">
        <f t="shared" si="143"/>
        <v>15.706855479600002</v>
      </c>
      <c r="K518" s="46">
        <f t="shared" si="151"/>
        <v>120.4192253436</v>
      </c>
      <c r="L518" s="47">
        <f t="shared" si="144"/>
        <v>144.50307041232</v>
      </c>
      <c r="M518" s="77">
        <f t="shared" si="152"/>
        <v>155.49</v>
      </c>
      <c r="N518" s="48">
        <v>155</v>
      </c>
      <c r="O518" s="49">
        <f t="shared" si="145"/>
        <v>6.5000000000000053</v>
      </c>
      <c r="P518" s="93">
        <f t="shared" si="146"/>
        <v>6.164383561643838E-2</v>
      </c>
    </row>
    <row r="519" spans="1:16" ht="31.5" x14ac:dyDescent="0.2">
      <c r="A519" s="57">
        <v>60000376</v>
      </c>
      <c r="B519" s="16" t="s">
        <v>453</v>
      </c>
      <c r="C519" s="36">
        <f>VLOOKUP(A519,'[3]Прейскурант 2019'!$A$12:$E$1358,5,0)</f>
        <v>135</v>
      </c>
      <c r="D519" s="37">
        <f>VLOOKUP(A519,'[1]Прейскурант( новый)'!$A$9:$C$1217,3,0)</f>
        <v>1.42</v>
      </c>
      <c r="E519" s="37">
        <f t="shared" si="147"/>
        <v>125.0185608</v>
      </c>
      <c r="F519" s="44">
        <f>VLOOKUP(A519,'[2]себ-ть 2019 год'!$A$2:$Q$1337,6,0)</f>
        <v>22.3992</v>
      </c>
      <c r="G519" s="44">
        <f t="shared" si="149"/>
        <v>147.4177608</v>
      </c>
      <c r="H519" s="44">
        <f t="shared" si="142"/>
        <v>50.122038672000002</v>
      </c>
      <c r="I519" s="45">
        <f t="shared" si="150"/>
        <v>197.539799472</v>
      </c>
      <c r="J519" s="44">
        <f t="shared" si="143"/>
        <v>29.630969920799998</v>
      </c>
      <c r="K519" s="46">
        <f t="shared" si="151"/>
        <v>227.1707693928</v>
      </c>
      <c r="L519" s="47">
        <f t="shared" si="144"/>
        <v>272.60492327136001</v>
      </c>
      <c r="M519" s="77">
        <f t="shared" si="152"/>
        <v>143.77500000000001</v>
      </c>
      <c r="N519" s="48">
        <v>144</v>
      </c>
      <c r="O519" s="49">
        <f t="shared" si="145"/>
        <v>6.5000000000000044</v>
      </c>
      <c r="P519" s="93">
        <f t="shared" si="146"/>
        <v>6.6666666666666652E-2</v>
      </c>
    </row>
    <row r="520" spans="1:16" ht="15.75" x14ac:dyDescent="0.2">
      <c r="A520" s="57">
        <v>60000377</v>
      </c>
      <c r="B520" s="16" t="s">
        <v>454</v>
      </c>
      <c r="C520" s="36">
        <f>VLOOKUP(A520,'[3]Прейскурант 2019'!$A$12:$E$1358,5,0)</f>
        <v>77</v>
      </c>
      <c r="D520" s="37">
        <f>VLOOKUP(A520,'[1]Прейскурант( новый)'!$A$9:$C$1217,3,0)</f>
        <v>0.75</v>
      </c>
      <c r="E520" s="37">
        <f t="shared" si="147"/>
        <v>66.030930000000012</v>
      </c>
      <c r="F520" s="44">
        <f>VLOOKUP(A520,'[2]себ-ть 2019 год'!$A$2:$Q$1337,6,0)</f>
        <v>0.3876</v>
      </c>
      <c r="G520" s="44">
        <f t="shared" si="149"/>
        <v>66.418530000000018</v>
      </c>
      <c r="H520" s="44">
        <f t="shared" si="142"/>
        <v>22.582300200000009</v>
      </c>
      <c r="I520" s="45">
        <f t="shared" si="150"/>
        <v>89.000830200000024</v>
      </c>
      <c r="J520" s="44">
        <f t="shared" si="143"/>
        <v>13.350124530000004</v>
      </c>
      <c r="K520" s="46">
        <f t="shared" si="151"/>
        <v>102.35095473000003</v>
      </c>
      <c r="L520" s="47">
        <f t="shared" si="144"/>
        <v>122.82114567600003</v>
      </c>
      <c r="M520" s="77">
        <f t="shared" si="152"/>
        <v>82.004999999999995</v>
      </c>
      <c r="N520" s="48">
        <v>82</v>
      </c>
      <c r="O520" s="49">
        <f t="shared" si="145"/>
        <v>6.4999999999999947</v>
      </c>
      <c r="P520" s="93">
        <f t="shared" si="146"/>
        <v>6.4935064935064846E-2</v>
      </c>
    </row>
    <row r="521" spans="1:16" ht="31.5" x14ac:dyDescent="0.2">
      <c r="A521" s="57">
        <v>60001011</v>
      </c>
      <c r="B521" s="16" t="s">
        <v>455</v>
      </c>
      <c r="C521" s="36">
        <f>VLOOKUP(A521,'[3]Прейскурант 2019'!$A$12:$E$1358,5,0)</f>
        <v>279</v>
      </c>
      <c r="D521" s="37">
        <f>VLOOKUP(A521,'[1]Прейскурант( новый)'!$A$9:$C$1217,3,0)</f>
        <v>4.08</v>
      </c>
      <c r="E521" s="37">
        <f t="shared" si="147"/>
        <v>359.20825920000004</v>
      </c>
      <c r="F521" s="44">
        <f>VLOOKUP(A521,'[2]себ-ть 2019 год'!$A$2:$Q$1337,6,0)</f>
        <v>1.0200000000000001E-2</v>
      </c>
      <c r="G521" s="44">
        <f t="shared" si="149"/>
        <v>359.21845920000004</v>
      </c>
      <c r="H521" s="44">
        <f t="shared" si="142"/>
        <v>122.13427612800002</v>
      </c>
      <c r="I521" s="45">
        <f t="shared" si="150"/>
        <v>481.35273532800005</v>
      </c>
      <c r="J521" s="44">
        <f t="shared" si="143"/>
        <v>72.202910299199999</v>
      </c>
      <c r="K521" s="46">
        <f t="shared" si="151"/>
        <v>553.55564562720008</v>
      </c>
      <c r="L521" s="47">
        <f t="shared" si="144"/>
        <v>664.26677475264012</v>
      </c>
      <c r="M521" s="77">
        <f t="shared" si="152"/>
        <v>297.13499999999999</v>
      </c>
      <c r="N521" s="48">
        <v>297</v>
      </c>
      <c r="O521" s="49">
        <f t="shared" si="145"/>
        <v>6.4999999999999964</v>
      </c>
      <c r="P521" s="93">
        <f t="shared" si="146"/>
        <v>6.4516129032258007E-2</v>
      </c>
    </row>
    <row r="522" spans="1:16" ht="31.5" x14ac:dyDescent="0.2">
      <c r="A522" s="57">
        <v>60000379</v>
      </c>
      <c r="B522" s="16" t="s">
        <v>456</v>
      </c>
      <c r="C522" s="36">
        <f>VLOOKUP(A522,'[3]Прейскурант 2019'!$A$12:$E$1358,5,0)</f>
        <v>518</v>
      </c>
      <c r="D522" s="37">
        <f>VLOOKUP(A522,'[1]Прейскурант( новый)'!$A$9:$C$1217,3,0)</f>
        <v>2.83</v>
      </c>
      <c r="E522" s="37">
        <f t="shared" si="147"/>
        <v>249.15670920000005</v>
      </c>
      <c r="F522" s="44">
        <f>VLOOKUP(A522,'[2]себ-ть 2019 год'!$A$2:$Q$1337,6,0)</f>
        <v>30.9162</v>
      </c>
      <c r="G522" s="44">
        <f t="shared" si="149"/>
        <v>280.07290920000003</v>
      </c>
      <c r="H522" s="44">
        <f t="shared" si="142"/>
        <v>95.224789128000012</v>
      </c>
      <c r="I522" s="45">
        <f t="shared" si="150"/>
        <v>375.29769832800002</v>
      </c>
      <c r="J522" s="44">
        <f t="shared" si="143"/>
        <v>56.294654749199999</v>
      </c>
      <c r="K522" s="46">
        <f t="shared" si="151"/>
        <v>431.59235307720002</v>
      </c>
      <c r="L522" s="47">
        <f t="shared" si="144"/>
        <v>517.91082369264007</v>
      </c>
      <c r="M522" s="77">
        <f t="shared" si="152"/>
        <v>551.66999999999996</v>
      </c>
      <c r="N522" s="48">
        <v>552</v>
      </c>
      <c r="O522" s="49">
        <f t="shared" si="145"/>
        <v>6.499999999999992</v>
      </c>
      <c r="P522" s="93">
        <f t="shared" ref="P522:P585" si="153">(N522/C522)-100%</f>
        <v>6.5637065637065728E-2</v>
      </c>
    </row>
    <row r="523" spans="1:16" ht="31.5" x14ac:dyDescent="0.2">
      <c r="A523" s="57">
        <v>60000380</v>
      </c>
      <c r="B523" s="16" t="s">
        <v>457</v>
      </c>
      <c r="C523" s="36">
        <f>VLOOKUP(A523,'[3]Прейскурант 2019'!$A$12:$E$1358,5,0)</f>
        <v>600</v>
      </c>
      <c r="D523" s="37">
        <f>VLOOKUP(A523,'[1]Прейскурант( новый)'!$A$9:$C$1217,3,0)</f>
        <v>4.83</v>
      </c>
      <c r="E523" s="37">
        <f t="shared" si="147"/>
        <v>425.2391892</v>
      </c>
      <c r="F523" s="44">
        <f>VLOOKUP(A523,'[2]себ-ть 2019 год'!$A$2:$Q$1337,6,0)</f>
        <v>20.552999999999997</v>
      </c>
      <c r="G523" s="44">
        <f t="shared" si="149"/>
        <v>445.7921892</v>
      </c>
      <c r="H523" s="44">
        <f t="shared" si="142"/>
        <v>151.569344328</v>
      </c>
      <c r="I523" s="45">
        <f t="shared" si="150"/>
        <v>597.361533528</v>
      </c>
      <c r="J523" s="44">
        <f t="shared" si="143"/>
        <v>89.604230029199996</v>
      </c>
      <c r="K523" s="46">
        <f t="shared" si="151"/>
        <v>686.96576355720003</v>
      </c>
      <c r="L523" s="47">
        <f t="shared" si="144"/>
        <v>824.35891626864009</v>
      </c>
      <c r="M523" s="77">
        <f t="shared" si="152"/>
        <v>639</v>
      </c>
      <c r="N523" s="48">
        <v>639</v>
      </c>
      <c r="O523" s="49">
        <f t="shared" si="145"/>
        <v>6.5</v>
      </c>
      <c r="P523" s="93">
        <f t="shared" si="153"/>
        <v>6.4999999999999947E-2</v>
      </c>
    </row>
    <row r="524" spans="1:16" ht="31.5" x14ac:dyDescent="0.2">
      <c r="A524" s="57">
        <v>60000381</v>
      </c>
      <c r="B524" s="16" t="s">
        <v>458</v>
      </c>
      <c r="C524" s="36">
        <f>VLOOKUP(A524,'[3]Прейскурант 2019'!$A$12:$E$1358,5,0)</f>
        <v>361</v>
      </c>
      <c r="D524" s="37">
        <f>VLOOKUP(A524,'[1]Прейскурант( новый)'!$A$9:$C$1217,3,0)</f>
        <v>1.75</v>
      </c>
      <c r="E524" s="37">
        <f t="shared" si="147"/>
        <v>154.07217000000003</v>
      </c>
      <c r="F524" s="44">
        <f>VLOOKUP(A524,'[2]себ-ть 2019 год'!$A$2:$Q$1337,6,0)</f>
        <v>4.7430000000000003</v>
      </c>
      <c r="G524" s="44">
        <f t="shared" si="149"/>
        <v>158.81517000000002</v>
      </c>
      <c r="H524" s="44">
        <f t="shared" si="142"/>
        <v>53.997157800000011</v>
      </c>
      <c r="I524" s="45">
        <f t="shared" si="150"/>
        <v>212.81232780000005</v>
      </c>
      <c r="J524" s="44">
        <f t="shared" si="143"/>
        <v>31.921849170000005</v>
      </c>
      <c r="K524" s="46">
        <f t="shared" si="151"/>
        <v>244.73417697000005</v>
      </c>
      <c r="L524" s="47">
        <f t="shared" si="144"/>
        <v>293.68101236400008</v>
      </c>
      <c r="M524" s="77">
        <f t="shared" si="152"/>
        <v>384.46499999999997</v>
      </c>
      <c r="N524" s="48">
        <v>384</v>
      </c>
      <c r="O524" s="49">
        <f t="shared" si="145"/>
        <v>6.4999999999999929</v>
      </c>
      <c r="P524" s="93">
        <f t="shared" si="153"/>
        <v>6.3711911357340778E-2</v>
      </c>
    </row>
    <row r="525" spans="1:16" ht="31.5" x14ac:dyDescent="0.2">
      <c r="A525" s="57">
        <v>60001012</v>
      </c>
      <c r="B525" s="16" t="s">
        <v>459</v>
      </c>
      <c r="C525" s="36">
        <f>VLOOKUP(A525,'[3]Прейскурант 2019'!$A$12:$E$1358,5,0)</f>
        <v>9239</v>
      </c>
      <c r="D525" s="37">
        <f>VLOOKUP(A525,'[1]Прейскурант( новый)'!$A$9:$C$1217,3,0)</f>
        <v>44.5</v>
      </c>
      <c r="E525" s="37">
        <f t="shared" si="147"/>
        <v>3917.8351800000005</v>
      </c>
      <c r="F525" s="44">
        <f>VLOOKUP(A525,'[2]себ-ть 2019 год'!$A$2:$Q$1337,6,0)</f>
        <v>1080.4656</v>
      </c>
      <c r="G525" s="44">
        <f t="shared" si="149"/>
        <v>4998.3007800000005</v>
      </c>
      <c r="H525" s="44">
        <f t="shared" ref="H525:H584" si="154">G525*$H$1</f>
        <v>1699.4222652000003</v>
      </c>
      <c r="I525" s="45">
        <f t="shared" si="150"/>
        <v>6697.7230452000003</v>
      </c>
      <c r="J525" s="44">
        <f t="shared" ref="J525:J584" si="155">I525*$J$1</f>
        <v>1004.6584567800001</v>
      </c>
      <c r="K525" s="46">
        <f t="shared" si="151"/>
        <v>7702.3815019800004</v>
      </c>
      <c r="L525" s="47">
        <f t="shared" ref="L525:L584" si="156">K525*$L$1+K525</f>
        <v>9242.8578023760001</v>
      </c>
      <c r="M525" s="77">
        <f t="shared" si="152"/>
        <v>9839.5349999999999</v>
      </c>
      <c r="N525" s="48">
        <v>9840</v>
      </c>
      <c r="O525" s="49">
        <f t="shared" ref="O525:O584" si="157">(M525-C525)/C525*100</f>
        <v>6.4999999999999991</v>
      </c>
      <c r="P525" s="93">
        <f t="shared" si="153"/>
        <v>6.5050330122307543E-2</v>
      </c>
    </row>
    <row r="526" spans="1:16" ht="15.75" x14ac:dyDescent="0.2">
      <c r="A526" s="57">
        <v>60000416</v>
      </c>
      <c r="B526" s="16" t="s">
        <v>460</v>
      </c>
      <c r="C526" s="36">
        <f>VLOOKUP(A526,'[3]Прейскурант 2019'!$A$12:$E$1358,5,0)</f>
        <v>434</v>
      </c>
      <c r="D526" s="37">
        <f>VLOOKUP(A526,'[1]Прейскурант( новый)'!$A$9:$C$1217,3,0)</f>
        <v>1.75</v>
      </c>
      <c r="E526" s="37">
        <f t="shared" ref="E526:E585" si="158">67.62*D526*1.302</f>
        <v>154.07217000000003</v>
      </c>
      <c r="F526" s="44">
        <f>VLOOKUP(A526,'[2]себ-ть 2019 год'!$A$2:$Q$1337,6,0)</f>
        <v>65.504400000000004</v>
      </c>
      <c r="G526" s="44">
        <f t="shared" si="149"/>
        <v>219.57657000000003</v>
      </c>
      <c r="H526" s="44">
        <f t="shared" si="154"/>
        <v>74.656033800000017</v>
      </c>
      <c r="I526" s="45">
        <f t="shared" si="150"/>
        <v>294.23260380000005</v>
      </c>
      <c r="J526" s="44">
        <f t="shared" si="155"/>
        <v>44.134890570000003</v>
      </c>
      <c r="K526" s="46">
        <f t="shared" si="151"/>
        <v>338.36749437000003</v>
      </c>
      <c r="L526" s="47">
        <f t="shared" si="156"/>
        <v>406.04099324400005</v>
      </c>
      <c r="M526" s="77">
        <f t="shared" si="152"/>
        <v>462.21</v>
      </c>
      <c r="N526" s="48">
        <v>462</v>
      </c>
      <c r="O526" s="49">
        <f t="shared" si="157"/>
        <v>6.4999999999999947</v>
      </c>
      <c r="P526" s="93">
        <f t="shared" si="153"/>
        <v>6.4516129032258007E-2</v>
      </c>
    </row>
    <row r="527" spans="1:16" ht="15.75" x14ac:dyDescent="0.2">
      <c r="A527" s="57">
        <v>60000396</v>
      </c>
      <c r="B527" s="16" t="s">
        <v>461</v>
      </c>
      <c r="C527" s="36">
        <f>VLOOKUP(A527,'[3]Прейскурант 2019'!$A$12:$E$1358,5,0)</f>
        <v>481</v>
      </c>
      <c r="D527" s="37">
        <f>VLOOKUP(A527,'[1]Прейскурант( новый)'!$A$9:$C$1217,3,0)</f>
        <v>2.42</v>
      </c>
      <c r="E527" s="37">
        <f t="shared" si="158"/>
        <v>213.0598008</v>
      </c>
      <c r="F527" s="44">
        <f>VLOOKUP(A527,'[2]себ-ть 2019 год'!$A$2:$Q$1337,6,0)</f>
        <v>44.798400000000001</v>
      </c>
      <c r="G527" s="44">
        <f t="shared" si="149"/>
        <v>257.85820080000002</v>
      </c>
      <c r="H527" s="44">
        <f t="shared" si="154"/>
        <v>87.671788272000015</v>
      </c>
      <c r="I527" s="45">
        <f t="shared" si="150"/>
        <v>345.52998907200003</v>
      </c>
      <c r="J527" s="44">
        <f t="shared" si="155"/>
        <v>51.829498360800002</v>
      </c>
      <c r="K527" s="46">
        <f t="shared" si="151"/>
        <v>397.35948743280005</v>
      </c>
      <c r="L527" s="47">
        <f t="shared" si="156"/>
        <v>476.83138491936006</v>
      </c>
      <c r="M527" s="77">
        <f t="shared" si="152"/>
        <v>512.26499999999999</v>
      </c>
      <c r="N527" s="48">
        <v>512</v>
      </c>
      <c r="O527" s="49">
        <f t="shared" si="157"/>
        <v>6.4999999999999973</v>
      </c>
      <c r="P527" s="93">
        <f t="shared" si="153"/>
        <v>6.4449064449064508E-2</v>
      </c>
    </row>
    <row r="528" spans="1:16" ht="15.75" x14ac:dyDescent="0.2">
      <c r="A528" s="57">
        <v>60000397</v>
      </c>
      <c r="B528" s="16" t="s">
        <v>462</v>
      </c>
      <c r="C528" s="36">
        <f>VLOOKUP(A528,'[3]Прейскурант 2019'!$A$12:$E$1358,5,0)</f>
        <v>1397</v>
      </c>
      <c r="D528" s="37">
        <f>VLOOKUP(A528,'[1]Прейскурант( новый)'!$A$9:$C$1217,3,0)</f>
        <v>8.17</v>
      </c>
      <c r="E528" s="37">
        <f t="shared" si="158"/>
        <v>719.29693080000004</v>
      </c>
      <c r="F528" s="44">
        <f>VLOOKUP(A528,'[2]себ-ть 2019 год'!$A$2:$Q$1337,6,0)</f>
        <v>54.498600000000003</v>
      </c>
      <c r="G528" s="44">
        <f t="shared" si="149"/>
        <v>773.79553080000005</v>
      </c>
      <c r="H528" s="44">
        <f t="shared" si="154"/>
        <v>263.09048047200002</v>
      </c>
      <c r="I528" s="45">
        <f t="shared" si="150"/>
        <v>1036.8860112720001</v>
      </c>
      <c r="J528" s="44">
        <f t="shared" si="155"/>
        <v>155.5329016908</v>
      </c>
      <c r="K528" s="46">
        <f t="shared" si="151"/>
        <v>1192.4189129628001</v>
      </c>
      <c r="L528" s="47">
        <f t="shared" si="156"/>
        <v>1430.90269555536</v>
      </c>
      <c r="M528" s="77">
        <f t="shared" si="152"/>
        <v>1487.8050000000001</v>
      </c>
      <c r="N528" s="48">
        <v>1488</v>
      </c>
      <c r="O528" s="49">
        <f t="shared" si="157"/>
        <v>6.5000000000000044</v>
      </c>
      <c r="P528" s="93">
        <f t="shared" si="153"/>
        <v>6.5139584824624119E-2</v>
      </c>
    </row>
    <row r="529" spans="1:16" ht="31.5" x14ac:dyDescent="0.2">
      <c r="A529" s="57">
        <v>60000385</v>
      </c>
      <c r="B529" s="16" t="s">
        <v>463</v>
      </c>
      <c r="C529" s="36">
        <f>VLOOKUP(A529,'[3]Прейскурант 2019'!$A$12:$E$1358,5,0)</f>
        <v>243</v>
      </c>
      <c r="D529" s="37">
        <f>VLOOKUP(A529,'[1]Прейскурант( новый)'!$A$9:$C$1217,3,0)</f>
        <v>1.17</v>
      </c>
      <c r="E529" s="37">
        <f t="shared" si="158"/>
        <v>103.0082508</v>
      </c>
      <c r="F529" s="44">
        <f>VLOOKUP(A529,'[2]себ-ть 2019 год'!$A$2:$Q$1337,6,0)</f>
        <v>34.537199999999999</v>
      </c>
      <c r="G529" s="44">
        <f t="shared" si="149"/>
        <v>137.5454508</v>
      </c>
      <c r="H529" s="44">
        <f t="shared" si="154"/>
        <v>46.765453272000002</v>
      </c>
      <c r="I529" s="45">
        <f t="shared" si="150"/>
        <v>184.310904072</v>
      </c>
      <c r="J529" s="44">
        <f t="shared" si="155"/>
        <v>27.646635610800001</v>
      </c>
      <c r="K529" s="46">
        <f t="shared" si="151"/>
        <v>211.95753968279999</v>
      </c>
      <c r="L529" s="47">
        <f t="shared" si="156"/>
        <v>254.34904761935999</v>
      </c>
      <c r="M529" s="77">
        <f t="shared" si="152"/>
        <v>258.79500000000002</v>
      </c>
      <c r="N529" s="48">
        <v>259</v>
      </c>
      <c r="O529" s="49">
        <f t="shared" si="157"/>
        <v>6.5000000000000071</v>
      </c>
      <c r="P529" s="93">
        <f t="shared" si="153"/>
        <v>6.5843621399176877E-2</v>
      </c>
    </row>
    <row r="530" spans="1:16" ht="15.75" x14ac:dyDescent="0.2">
      <c r="A530" s="57">
        <v>60000400</v>
      </c>
      <c r="B530" s="16" t="s">
        <v>464</v>
      </c>
      <c r="C530" s="36">
        <f>VLOOKUP(A530,'[3]Прейскурант 2019'!$A$12:$E$1358,5,0)</f>
        <v>417</v>
      </c>
      <c r="D530" s="37">
        <f>VLOOKUP(A530,'[1]Прейскурант( новый)'!$A$9:$C$1217,3,0)</f>
        <v>3.42</v>
      </c>
      <c r="E530" s="37">
        <f t="shared" si="158"/>
        <v>301.10104080000002</v>
      </c>
      <c r="F530" s="44">
        <f>VLOOKUP(A530,'[2]себ-ть 2019 год'!$A$2:$Q$1337,6,0)</f>
        <v>19.675799999999999</v>
      </c>
      <c r="G530" s="44">
        <f t="shared" si="149"/>
        <v>320.7768408</v>
      </c>
      <c r="H530" s="44">
        <f t="shared" si="154"/>
        <v>109.06412587200001</v>
      </c>
      <c r="I530" s="45">
        <f t="shared" si="150"/>
        <v>429.84096667200004</v>
      </c>
      <c r="J530" s="44">
        <f t="shared" si="155"/>
        <v>64.476145000800003</v>
      </c>
      <c r="K530" s="46">
        <f t="shared" si="151"/>
        <v>494.31711167280002</v>
      </c>
      <c r="L530" s="47">
        <f t="shared" si="156"/>
        <v>593.18053400736005</v>
      </c>
      <c r="M530" s="77">
        <f t="shared" si="152"/>
        <v>444.10500000000002</v>
      </c>
      <c r="N530" s="48">
        <v>444</v>
      </c>
      <c r="O530" s="49">
        <f t="shared" si="157"/>
        <v>6.5000000000000044</v>
      </c>
      <c r="P530" s="93">
        <f t="shared" si="153"/>
        <v>6.4748201438848962E-2</v>
      </c>
    </row>
    <row r="531" spans="1:16" ht="15.75" x14ac:dyDescent="0.2">
      <c r="A531" s="57">
        <v>60000392</v>
      </c>
      <c r="B531" s="16" t="s">
        <v>465</v>
      </c>
      <c r="C531" s="36">
        <f>VLOOKUP(A531,'[3]Прейскурант 2019'!$A$12:$E$1358,5,0)</f>
        <v>407</v>
      </c>
      <c r="D531" s="37">
        <f>VLOOKUP(A531,'[1]Прейскурант( новый)'!$A$9:$C$1217,3,0)</f>
        <v>1.42</v>
      </c>
      <c r="E531" s="37">
        <f t="shared" si="158"/>
        <v>125.0185608</v>
      </c>
      <c r="F531" s="44">
        <f>VLOOKUP(A531,'[2]себ-ть 2019 год'!$A$2:$Q$1337,6,0)</f>
        <v>91.871399999999994</v>
      </c>
      <c r="G531" s="44">
        <f t="shared" si="149"/>
        <v>216.88996079999998</v>
      </c>
      <c r="H531" s="44">
        <f t="shared" si="154"/>
        <v>73.742586672000002</v>
      </c>
      <c r="I531" s="45">
        <f t="shared" si="150"/>
        <v>290.632547472</v>
      </c>
      <c r="J531" s="44">
        <f t="shared" si="155"/>
        <v>43.594882120800001</v>
      </c>
      <c r="K531" s="46">
        <f t="shared" si="151"/>
        <v>334.22742959279998</v>
      </c>
      <c r="L531" s="47">
        <f t="shared" si="156"/>
        <v>401.07291551135995</v>
      </c>
      <c r="M531" s="77">
        <f t="shared" si="152"/>
        <v>433.45499999999998</v>
      </c>
      <c r="N531" s="48">
        <v>433</v>
      </c>
      <c r="O531" s="49">
        <f t="shared" si="157"/>
        <v>6.4999999999999964</v>
      </c>
      <c r="P531" s="93">
        <f t="shared" si="153"/>
        <v>6.3882063882063855E-2</v>
      </c>
    </row>
    <row r="532" spans="1:16" ht="15.75" x14ac:dyDescent="0.2">
      <c r="A532" s="57">
        <v>60000394</v>
      </c>
      <c r="B532" s="16" t="s">
        <v>466</v>
      </c>
      <c r="C532" s="36">
        <f>VLOOKUP(A532,'[3]Прейскурант 2019'!$A$12:$E$1358,5,0)</f>
        <v>462</v>
      </c>
      <c r="D532" s="37">
        <f>VLOOKUP(A532,'[1]Прейскурант( новый)'!$A$9:$C$1217,3,0)</f>
        <v>3.25</v>
      </c>
      <c r="E532" s="37">
        <f t="shared" si="158"/>
        <v>286.13403000000005</v>
      </c>
      <c r="F532" s="44">
        <f>VLOOKUP(A532,'[2]себ-ть 2019 год'!$A$2:$Q$1337,6,0)</f>
        <v>21.144600000000001</v>
      </c>
      <c r="G532" s="44">
        <f t="shared" si="149"/>
        <v>307.27863000000008</v>
      </c>
      <c r="H532" s="44">
        <f t="shared" si="154"/>
        <v>104.47473420000003</v>
      </c>
      <c r="I532" s="45">
        <f t="shared" si="150"/>
        <v>411.75336420000008</v>
      </c>
      <c r="J532" s="44">
        <f t="shared" si="155"/>
        <v>61.763004630000012</v>
      </c>
      <c r="K532" s="46">
        <f t="shared" si="151"/>
        <v>473.51636883000009</v>
      </c>
      <c r="L532" s="47">
        <f t="shared" si="156"/>
        <v>568.21964259600009</v>
      </c>
      <c r="M532" s="77">
        <f t="shared" si="152"/>
        <v>492.03</v>
      </c>
      <c r="N532" s="48">
        <v>492</v>
      </c>
      <c r="O532" s="49">
        <f t="shared" si="157"/>
        <v>6.4999999999999947</v>
      </c>
      <c r="P532" s="93">
        <f t="shared" si="153"/>
        <v>6.4935064935064846E-2</v>
      </c>
    </row>
    <row r="533" spans="1:16" ht="15.75" x14ac:dyDescent="0.2">
      <c r="A533" s="57">
        <v>60000388</v>
      </c>
      <c r="B533" s="16" t="s">
        <v>467</v>
      </c>
      <c r="C533" s="36">
        <f>VLOOKUP(A533,'[3]Прейскурант 2019'!$A$12:$E$1358,5,0)</f>
        <v>462</v>
      </c>
      <c r="D533" s="37">
        <f>VLOOKUP(A533,'[1]Прейскурант( новый)'!$A$9:$C$1217,3,0)</f>
        <v>2.0499999999999998</v>
      </c>
      <c r="E533" s="37">
        <f t="shared" si="158"/>
        <v>180.484542</v>
      </c>
      <c r="F533" s="44">
        <f>VLOOKUP(A533,'[2]себ-ть 2019 год'!$A$2:$Q$1337,6,0)</f>
        <v>101.1942</v>
      </c>
      <c r="G533" s="44">
        <f t="shared" si="149"/>
        <v>281.678742</v>
      </c>
      <c r="H533" s="44">
        <f t="shared" si="154"/>
        <v>95.770772280000003</v>
      </c>
      <c r="I533" s="45">
        <f t="shared" si="150"/>
        <v>377.44951428000002</v>
      </c>
      <c r="J533" s="44">
        <f t="shared" si="155"/>
        <v>56.617427142000004</v>
      </c>
      <c r="K533" s="46">
        <f t="shared" si="151"/>
        <v>434.06694142200001</v>
      </c>
      <c r="L533" s="47">
        <f t="shared" si="156"/>
        <v>520.88032970640006</v>
      </c>
      <c r="M533" s="77">
        <f t="shared" si="152"/>
        <v>492.03</v>
      </c>
      <c r="N533" s="48">
        <v>492</v>
      </c>
      <c r="O533" s="49">
        <f t="shared" si="157"/>
        <v>6.4999999999999947</v>
      </c>
      <c r="P533" s="93">
        <f t="shared" si="153"/>
        <v>6.4935064935064846E-2</v>
      </c>
    </row>
    <row r="534" spans="1:16" ht="15.75" x14ac:dyDescent="0.2">
      <c r="A534" s="57">
        <v>60000356</v>
      </c>
      <c r="B534" s="16" t="s">
        <v>468</v>
      </c>
      <c r="C534" s="36">
        <f>VLOOKUP(A534,'[3]Прейскурант 2019'!$A$12:$E$1358,5,0)</f>
        <v>465</v>
      </c>
      <c r="D534" s="37">
        <f>VLOOKUP(A534,'[1]Прейскурант( новый)'!$A$9:$C$1217,3,0)</f>
        <v>2.42</v>
      </c>
      <c r="E534" s="37">
        <f t="shared" si="158"/>
        <v>213.0598008</v>
      </c>
      <c r="F534" s="44">
        <f>VLOOKUP(A534,'[2]себ-ть 2019 год'!$A$2:$Q$1337,6,0)</f>
        <v>36.148800000000001</v>
      </c>
      <c r="G534" s="44">
        <f t="shared" si="149"/>
        <v>249.2086008</v>
      </c>
      <c r="H534" s="44">
        <f t="shared" si="154"/>
        <v>84.73092427200001</v>
      </c>
      <c r="I534" s="45">
        <f t="shared" si="150"/>
        <v>333.93952507200004</v>
      </c>
      <c r="J534" s="44">
        <f t="shared" si="155"/>
        <v>50.090928760800004</v>
      </c>
      <c r="K534" s="46">
        <f t="shared" si="151"/>
        <v>384.03045383280005</v>
      </c>
      <c r="L534" s="47">
        <f t="shared" si="156"/>
        <v>460.83654459936008</v>
      </c>
      <c r="M534" s="77">
        <f t="shared" si="152"/>
        <v>495.22500000000002</v>
      </c>
      <c r="N534" s="48">
        <v>495</v>
      </c>
      <c r="O534" s="49">
        <f t="shared" si="157"/>
        <v>6.5000000000000044</v>
      </c>
      <c r="P534" s="93">
        <f t="shared" si="153"/>
        <v>6.4516129032258007E-2</v>
      </c>
    </row>
    <row r="535" spans="1:16" ht="31.5" x14ac:dyDescent="0.2">
      <c r="A535" s="57">
        <v>60000398</v>
      </c>
      <c r="B535" s="16" t="s">
        <v>469</v>
      </c>
      <c r="C535" s="36">
        <f>VLOOKUP(A535,'[3]Прейскурант 2019'!$A$12:$E$1358,5,0)</f>
        <v>863</v>
      </c>
      <c r="D535" s="37">
        <f>VLOOKUP(A535,'[1]Прейскурант( новый)'!$A$9:$C$1217,3,0)</f>
        <v>5</v>
      </c>
      <c r="E535" s="37">
        <f t="shared" si="158"/>
        <v>440.20620000000002</v>
      </c>
      <c r="F535" s="44">
        <f>VLOOKUP(A535,'[2]себ-ть 2019 год'!$A$2:$Q$1337,6,0)</f>
        <v>13.923</v>
      </c>
      <c r="G535" s="44">
        <f t="shared" si="149"/>
        <v>454.12920000000003</v>
      </c>
      <c r="H535" s="44">
        <f t="shared" si="154"/>
        <v>154.40392800000001</v>
      </c>
      <c r="I535" s="45">
        <f t="shared" si="150"/>
        <v>608.53312800000003</v>
      </c>
      <c r="J535" s="44">
        <f t="shared" si="155"/>
        <v>91.279969199999996</v>
      </c>
      <c r="K535" s="46">
        <f t="shared" si="151"/>
        <v>699.81309720000002</v>
      </c>
      <c r="L535" s="47">
        <f t="shared" si="156"/>
        <v>839.77571664000004</v>
      </c>
      <c r="M535" s="77">
        <f t="shared" si="152"/>
        <v>919.09500000000003</v>
      </c>
      <c r="N535" s="48">
        <v>919</v>
      </c>
      <c r="O535" s="49">
        <f t="shared" si="157"/>
        <v>6.5000000000000027</v>
      </c>
      <c r="P535" s="93">
        <f t="shared" si="153"/>
        <v>6.4889918887601317E-2</v>
      </c>
    </row>
    <row r="536" spans="1:16" ht="31.5" x14ac:dyDescent="0.2">
      <c r="A536" s="57">
        <v>60000366</v>
      </c>
      <c r="B536" s="16" t="s">
        <v>470</v>
      </c>
      <c r="C536" s="36">
        <f>VLOOKUP(A536,'[3]Прейскурант 2019'!$A$12:$E$1358,5,0)</f>
        <v>417</v>
      </c>
      <c r="D536" s="37">
        <f>VLOOKUP(A536,'[1]Прейскурант( новый)'!$A$9:$C$1217,3,0)</f>
        <v>1.42</v>
      </c>
      <c r="E536" s="37">
        <f t="shared" si="158"/>
        <v>125.0185608</v>
      </c>
      <c r="F536" s="44">
        <f>VLOOKUP(A536,'[2]себ-ть 2019 год'!$A$2:$Q$1337,6,0)</f>
        <v>106.947</v>
      </c>
      <c r="G536" s="44">
        <f t="shared" si="149"/>
        <v>231.96556079999999</v>
      </c>
      <c r="H536" s="44">
        <f t="shared" si="154"/>
        <v>78.868290672000001</v>
      </c>
      <c r="I536" s="45">
        <f t="shared" si="150"/>
        <v>310.83385147199999</v>
      </c>
      <c r="J536" s="44">
        <f t="shared" si="155"/>
        <v>46.6250777208</v>
      </c>
      <c r="K536" s="46">
        <f t="shared" si="151"/>
        <v>357.45892919279999</v>
      </c>
      <c r="L536" s="47">
        <f t="shared" si="156"/>
        <v>428.95071503136001</v>
      </c>
      <c r="M536" s="77">
        <f t="shared" si="152"/>
        <v>444.10500000000002</v>
      </c>
      <c r="N536" s="48">
        <v>444</v>
      </c>
      <c r="O536" s="49">
        <f t="shared" si="157"/>
        <v>6.5000000000000044</v>
      </c>
      <c r="P536" s="93">
        <f t="shared" si="153"/>
        <v>6.4748201438848962E-2</v>
      </c>
    </row>
    <row r="537" spans="1:16" ht="31.5" x14ac:dyDescent="0.2">
      <c r="A537" s="57">
        <v>60000389</v>
      </c>
      <c r="B537" s="16" t="s">
        <v>471</v>
      </c>
      <c r="C537" s="36">
        <f>VLOOKUP(A537,'[3]Прейскурант 2019'!$A$12:$E$1358,5,0)</f>
        <v>249</v>
      </c>
      <c r="D537" s="37">
        <f>VLOOKUP(A537,'[1]Прейскурант( новый)'!$A$9:$C$1217,3,0)</f>
        <v>1.08</v>
      </c>
      <c r="E537" s="37">
        <f t="shared" si="158"/>
        <v>95.084539200000023</v>
      </c>
      <c r="F537" s="44">
        <f>VLOOKUP(A537,'[2]себ-ть 2019 год'!$A$2:$Q$1337,6,0)</f>
        <v>35.159399999999998</v>
      </c>
      <c r="G537" s="44">
        <f t="shared" si="149"/>
        <v>130.24393920000003</v>
      </c>
      <c r="H537" s="44">
        <f t="shared" si="154"/>
        <v>44.282939328000012</v>
      </c>
      <c r="I537" s="45">
        <f t="shared" si="150"/>
        <v>174.52687852800005</v>
      </c>
      <c r="J537" s="44">
        <f t="shared" si="155"/>
        <v>26.179031779200006</v>
      </c>
      <c r="K537" s="46">
        <f t="shared" si="151"/>
        <v>200.70591030720007</v>
      </c>
      <c r="L537" s="47">
        <f t="shared" si="156"/>
        <v>240.84709236864009</v>
      </c>
      <c r="M537" s="77">
        <f t="shared" si="152"/>
        <v>265.185</v>
      </c>
      <c r="N537" s="48">
        <v>265</v>
      </c>
      <c r="O537" s="49">
        <f t="shared" si="157"/>
        <v>6.5</v>
      </c>
      <c r="P537" s="93">
        <f t="shared" si="153"/>
        <v>6.425702811244971E-2</v>
      </c>
    </row>
    <row r="538" spans="1:16" ht="15.75" x14ac:dyDescent="0.2">
      <c r="A538" s="57">
        <v>60000390</v>
      </c>
      <c r="B538" s="16" t="s">
        <v>472</v>
      </c>
      <c r="C538" s="36">
        <f>VLOOKUP(A538,'[3]Прейскурант 2019'!$A$12:$E$1358,5,0)</f>
        <v>262</v>
      </c>
      <c r="D538" s="37">
        <f>VLOOKUP(A538,'[1]Прейскурант( новый)'!$A$9:$C$1217,3,0)</f>
        <v>1.33</v>
      </c>
      <c r="E538" s="37">
        <f t="shared" si="158"/>
        <v>117.09484920000003</v>
      </c>
      <c r="F538" s="44">
        <f>VLOOKUP(A538,'[2]себ-ть 2019 год'!$A$2:$Q$1337,6,0)</f>
        <v>20.8386</v>
      </c>
      <c r="G538" s="44">
        <f t="shared" si="149"/>
        <v>137.93344920000004</v>
      </c>
      <c r="H538" s="44">
        <f t="shared" si="154"/>
        <v>46.897372728000015</v>
      </c>
      <c r="I538" s="45">
        <f t="shared" si="150"/>
        <v>184.83082192800006</v>
      </c>
      <c r="J538" s="44">
        <f t="shared" si="155"/>
        <v>27.724623289200007</v>
      </c>
      <c r="K538" s="46">
        <f t="shared" si="151"/>
        <v>212.55544521720006</v>
      </c>
      <c r="L538" s="47">
        <f t="shared" si="156"/>
        <v>255.06653426064008</v>
      </c>
      <c r="M538" s="77">
        <f t="shared" si="152"/>
        <v>279.02999999999997</v>
      </c>
      <c r="N538" s="48">
        <v>279</v>
      </c>
      <c r="O538" s="49">
        <f t="shared" si="157"/>
        <v>6.4999999999999893</v>
      </c>
      <c r="P538" s="93">
        <f t="shared" si="153"/>
        <v>6.4885496183206159E-2</v>
      </c>
    </row>
    <row r="539" spans="1:16" ht="15.75" x14ac:dyDescent="0.2">
      <c r="A539" s="57">
        <v>60000384</v>
      </c>
      <c r="B539" s="16" t="s">
        <v>473</v>
      </c>
      <c r="C539" s="36">
        <f>VLOOKUP(A539,'[3]Прейскурант 2019'!$A$12:$E$1358,5,0)</f>
        <v>450</v>
      </c>
      <c r="D539" s="37">
        <f>VLOOKUP(A539,'[1]Прейскурант( новый)'!$A$9:$C$1217,3,0)</f>
        <v>2.4700000000000002</v>
      </c>
      <c r="E539" s="37">
        <f t="shared" si="158"/>
        <v>217.46186280000003</v>
      </c>
      <c r="F539" s="44">
        <f>VLOOKUP(A539,'[2]себ-ть 2019 год'!$A$2:$Q$1337,6,0)</f>
        <v>34.659599999999998</v>
      </c>
      <c r="G539" s="44">
        <f t="shared" si="149"/>
        <v>252.12146280000002</v>
      </c>
      <c r="H539" s="44">
        <f t="shared" si="154"/>
        <v>85.721297352000008</v>
      </c>
      <c r="I539" s="45">
        <f t="shared" si="150"/>
        <v>337.84276015200004</v>
      </c>
      <c r="J539" s="44">
        <f t="shared" si="155"/>
        <v>50.676414022800003</v>
      </c>
      <c r="K539" s="46">
        <f t="shared" si="151"/>
        <v>388.51917417480001</v>
      </c>
      <c r="L539" s="47">
        <f t="shared" si="156"/>
        <v>466.22300900976001</v>
      </c>
      <c r="M539" s="77">
        <f t="shared" si="152"/>
        <v>479.25</v>
      </c>
      <c r="N539" s="48">
        <v>479</v>
      </c>
      <c r="O539" s="49">
        <f t="shared" si="157"/>
        <v>6.5</v>
      </c>
      <c r="P539" s="93">
        <f t="shared" si="153"/>
        <v>6.4444444444444526E-2</v>
      </c>
    </row>
    <row r="540" spans="1:16" ht="15.75" x14ac:dyDescent="0.2">
      <c r="A540" s="57">
        <v>60000395</v>
      </c>
      <c r="B540" s="16" t="s">
        <v>474</v>
      </c>
      <c r="C540" s="36">
        <f>VLOOKUP(A540,'[3]Прейскурант 2019'!$A$12:$E$1358,5,0)</f>
        <v>353</v>
      </c>
      <c r="D540" s="37">
        <f>VLOOKUP(A540,'[1]Прейскурант( новый)'!$A$9:$C$1217,3,0)</f>
        <v>1.47</v>
      </c>
      <c r="E540" s="37">
        <f t="shared" si="158"/>
        <v>129.42062280000002</v>
      </c>
      <c r="F540" s="44">
        <f>VLOOKUP(A540,'[2]себ-ть 2019 год'!$A$2:$Q$1337,6,0)</f>
        <v>96.400200000000012</v>
      </c>
      <c r="G540" s="44">
        <f t="shared" si="149"/>
        <v>225.82082280000003</v>
      </c>
      <c r="H540" s="44">
        <f t="shared" si="154"/>
        <v>76.779079752000015</v>
      </c>
      <c r="I540" s="45">
        <f t="shared" si="150"/>
        <v>302.59990255200006</v>
      </c>
      <c r="J540" s="44">
        <f t="shared" si="155"/>
        <v>45.389985382800006</v>
      </c>
      <c r="K540" s="46">
        <f t="shared" si="151"/>
        <v>347.98988793480009</v>
      </c>
      <c r="L540" s="47">
        <f t="shared" si="156"/>
        <v>417.58786552176014</v>
      </c>
      <c r="M540" s="77">
        <f t="shared" si="152"/>
        <v>375.94499999999999</v>
      </c>
      <c r="N540" s="48">
        <v>376</v>
      </c>
      <c r="O540" s="49">
        <f t="shared" si="157"/>
        <v>6.4999999999999973</v>
      </c>
      <c r="P540" s="93">
        <f t="shared" si="153"/>
        <v>6.5155807365439022E-2</v>
      </c>
    </row>
    <row r="541" spans="1:16" ht="31.5" x14ac:dyDescent="0.2">
      <c r="A541" s="57">
        <v>60000368</v>
      </c>
      <c r="B541" s="16" t="s">
        <v>475</v>
      </c>
      <c r="C541" s="36">
        <f>VLOOKUP(A541,'[3]Прейскурант 2019'!$A$12:$E$1358,5,0)</f>
        <v>804</v>
      </c>
      <c r="D541" s="37">
        <f>VLOOKUP(A541,'[1]Прейскурант( новый)'!$A$9:$C$1217,3,0)</f>
        <v>4</v>
      </c>
      <c r="E541" s="37">
        <f t="shared" si="158"/>
        <v>352.16496000000006</v>
      </c>
      <c r="F541" s="44">
        <f>VLOOKUP(A541,'[2]себ-ть 2019 год'!$A$2:$Q$1337,6,0)</f>
        <v>66.116399999999999</v>
      </c>
      <c r="G541" s="44">
        <f t="shared" si="149"/>
        <v>418.28136000000006</v>
      </c>
      <c r="H541" s="44">
        <f t="shared" si="154"/>
        <v>142.21566240000004</v>
      </c>
      <c r="I541" s="45">
        <f t="shared" si="150"/>
        <v>560.49702240000011</v>
      </c>
      <c r="J541" s="44">
        <f t="shared" si="155"/>
        <v>84.07455336000001</v>
      </c>
      <c r="K541" s="46">
        <f t="shared" si="151"/>
        <v>644.57157576000009</v>
      </c>
      <c r="L541" s="47">
        <f t="shared" si="156"/>
        <v>773.48589091200006</v>
      </c>
      <c r="M541" s="77">
        <f t="shared" si="152"/>
        <v>856.26</v>
      </c>
      <c r="N541" s="48">
        <v>856</v>
      </c>
      <c r="O541" s="49">
        <f t="shared" si="157"/>
        <v>6.4999999999999991</v>
      </c>
      <c r="P541" s="93">
        <f t="shared" si="153"/>
        <v>6.4676616915422924E-2</v>
      </c>
    </row>
    <row r="542" spans="1:16" ht="31.5" x14ac:dyDescent="0.2">
      <c r="A542" s="57">
        <v>60000369</v>
      </c>
      <c r="B542" s="16" t="s">
        <v>476</v>
      </c>
      <c r="C542" s="36">
        <f>VLOOKUP(A542,'[3]Прейскурант 2019'!$A$12:$E$1358,5,0)</f>
        <v>402</v>
      </c>
      <c r="D542" s="37">
        <f>VLOOKUP(A542,'[1]Прейскурант( новый)'!$A$9:$C$1217,3,0)</f>
        <v>1</v>
      </c>
      <c r="E542" s="37">
        <f t="shared" si="158"/>
        <v>88.041240000000016</v>
      </c>
      <c r="F542" s="44">
        <f>VLOOKUP(A542,'[2]себ-ть 2019 год'!$A$2:$Q$1337,6,0)</f>
        <v>106.20240000000001</v>
      </c>
      <c r="G542" s="44">
        <f t="shared" si="149"/>
        <v>194.24364000000003</v>
      </c>
      <c r="H542" s="44">
        <f t="shared" si="154"/>
        <v>66.042837600000013</v>
      </c>
      <c r="I542" s="45">
        <f t="shared" si="150"/>
        <v>260.28647760000001</v>
      </c>
      <c r="J542" s="44">
        <f t="shared" si="155"/>
        <v>39.042971639999998</v>
      </c>
      <c r="K542" s="46">
        <f t="shared" si="151"/>
        <v>299.32944924000003</v>
      </c>
      <c r="L542" s="47">
        <f t="shared" si="156"/>
        <v>359.19533908800003</v>
      </c>
      <c r="M542" s="77">
        <f t="shared" si="152"/>
        <v>428.13</v>
      </c>
      <c r="N542" s="48">
        <v>428</v>
      </c>
      <c r="O542" s="49">
        <f t="shared" si="157"/>
        <v>6.4999999999999991</v>
      </c>
      <c r="P542" s="93">
        <f t="shared" si="153"/>
        <v>6.4676616915422924E-2</v>
      </c>
    </row>
    <row r="543" spans="1:16" ht="31.5" x14ac:dyDescent="0.2">
      <c r="A543" s="57">
        <v>60000370</v>
      </c>
      <c r="B543" s="16" t="s">
        <v>477</v>
      </c>
      <c r="C543" s="36">
        <f>VLOOKUP(A543,'[3]Прейскурант 2019'!$A$12:$E$1358,5,0)</f>
        <v>394</v>
      </c>
      <c r="D543" s="37">
        <f>VLOOKUP(A543,'[1]Прейскурант( новый)'!$A$9:$C$1217,3,0)</f>
        <v>1</v>
      </c>
      <c r="E543" s="37">
        <f t="shared" si="158"/>
        <v>88.041240000000016</v>
      </c>
      <c r="F543" s="44">
        <f>VLOOKUP(A543,'[2]себ-ть 2019 год'!$A$2:$Q$1337,6,0)</f>
        <v>106.20240000000001</v>
      </c>
      <c r="G543" s="44">
        <f t="shared" si="149"/>
        <v>194.24364000000003</v>
      </c>
      <c r="H543" s="44">
        <f t="shared" si="154"/>
        <v>66.042837600000013</v>
      </c>
      <c r="I543" s="45">
        <f t="shared" si="150"/>
        <v>260.28647760000001</v>
      </c>
      <c r="J543" s="44">
        <f t="shared" si="155"/>
        <v>39.042971639999998</v>
      </c>
      <c r="K543" s="46">
        <f t="shared" si="151"/>
        <v>299.32944924000003</v>
      </c>
      <c r="L543" s="47">
        <f t="shared" si="156"/>
        <v>359.19533908800003</v>
      </c>
      <c r="M543" s="77">
        <f t="shared" si="152"/>
        <v>419.61</v>
      </c>
      <c r="N543" s="48">
        <v>420</v>
      </c>
      <c r="O543" s="49">
        <f t="shared" si="157"/>
        <v>6.5000000000000027</v>
      </c>
      <c r="P543" s="93">
        <f t="shared" si="153"/>
        <v>6.5989847715736127E-2</v>
      </c>
    </row>
    <row r="544" spans="1:16" ht="15.75" x14ac:dyDescent="0.2">
      <c r="A544" s="57">
        <v>60000386</v>
      </c>
      <c r="B544" s="16" t="s">
        <v>478</v>
      </c>
      <c r="C544" s="36">
        <f>VLOOKUP(A544,'[3]Прейскурант 2019'!$A$12:$E$1358,5,0)</f>
        <v>153</v>
      </c>
      <c r="D544" s="37">
        <f>VLOOKUP(A544,'[1]Прейскурант( новый)'!$A$9:$C$1217,3,0)</f>
        <v>0.92</v>
      </c>
      <c r="E544" s="37">
        <f t="shared" si="158"/>
        <v>80.997940800000009</v>
      </c>
      <c r="F544" s="44">
        <f>VLOOKUP(A544,'[2]себ-ть 2019 год'!$A$2:$Q$1337,6,0)</f>
        <v>5.2733999999999996</v>
      </c>
      <c r="G544" s="44">
        <f t="shared" si="149"/>
        <v>86.271340800000004</v>
      </c>
      <c r="H544" s="44">
        <f t="shared" si="154"/>
        <v>29.332255872000005</v>
      </c>
      <c r="I544" s="45">
        <f t="shared" si="150"/>
        <v>115.60359667200001</v>
      </c>
      <c r="J544" s="44">
        <f t="shared" si="155"/>
        <v>17.340539500800002</v>
      </c>
      <c r="K544" s="46">
        <f t="shared" si="151"/>
        <v>132.9441361728</v>
      </c>
      <c r="L544" s="47">
        <f t="shared" si="156"/>
        <v>159.53296340736</v>
      </c>
      <c r="M544" s="77">
        <f t="shared" si="152"/>
        <v>162.94499999999999</v>
      </c>
      <c r="N544" s="48">
        <v>163</v>
      </c>
      <c r="O544" s="49">
        <f t="shared" si="157"/>
        <v>6.4999999999999964</v>
      </c>
      <c r="P544" s="93">
        <f t="shared" si="153"/>
        <v>6.5359477124182996E-2</v>
      </c>
    </row>
    <row r="545" spans="1:16" ht="15.75" x14ac:dyDescent="0.2">
      <c r="A545" s="57">
        <v>60000387</v>
      </c>
      <c r="B545" s="16" t="s">
        <v>479</v>
      </c>
      <c r="C545" s="36">
        <f>VLOOKUP(A545,'[3]Прейскурант 2019'!$A$12:$E$1358,5,0)</f>
        <v>208</v>
      </c>
      <c r="D545" s="37">
        <f>VLOOKUP(A545,'[1]Прейскурант( новый)'!$A$9:$C$1217,3,0)</f>
        <v>1.25</v>
      </c>
      <c r="E545" s="37">
        <f t="shared" si="158"/>
        <v>110.05155000000001</v>
      </c>
      <c r="F545" s="44">
        <f>VLOOKUP(A545,'[2]себ-ть 2019 год'!$A$2:$Q$1337,6,0)</f>
        <v>19.369799999999998</v>
      </c>
      <c r="G545" s="44">
        <f t="shared" si="149"/>
        <v>129.42135000000002</v>
      </c>
      <c r="H545" s="44">
        <f t="shared" si="154"/>
        <v>44.003259000000007</v>
      </c>
      <c r="I545" s="45">
        <f t="shared" si="150"/>
        <v>173.42460900000003</v>
      </c>
      <c r="J545" s="44">
        <f t="shared" si="155"/>
        <v>26.013691350000006</v>
      </c>
      <c r="K545" s="46">
        <f t="shared" si="151"/>
        <v>199.43830035000005</v>
      </c>
      <c r="L545" s="47">
        <f t="shared" si="156"/>
        <v>239.32596042000006</v>
      </c>
      <c r="M545" s="77">
        <f t="shared" si="152"/>
        <v>221.52</v>
      </c>
      <c r="N545" s="48">
        <v>222</v>
      </c>
      <c r="O545" s="49">
        <f t="shared" si="157"/>
        <v>6.5000000000000044</v>
      </c>
      <c r="P545" s="93">
        <f t="shared" si="153"/>
        <v>6.7307692307692291E-2</v>
      </c>
    </row>
    <row r="546" spans="1:16" ht="15.75" x14ac:dyDescent="0.2">
      <c r="A546" s="57">
        <v>60000662</v>
      </c>
      <c r="B546" s="16" t="s">
        <v>480</v>
      </c>
      <c r="C546" s="36">
        <f>VLOOKUP(A546,'[3]Прейскурант 2019'!$A$12:$E$1358,5,0)</f>
        <v>383</v>
      </c>
      <c r="D546" s="37">
        <f>VLOOKUP(A546,'[1]Прейскурант( новый)'!$A$9:$C$1217,3,0)</f>
        <v>0.5</v>
      </c>
      <c r="E546" s="37">
        <f t="shared" si="158"/>
        <v>44.020620000000008</v>
      </c>
      <c r="F546" s="44">
        <f>VLOOKUP(A546,'[2]себ-ть 2019 год'!$A$2:$Q$1337,6,0)</f>
        <v>179.96879999999999</v>
      </c>
      <c r="G546" s="44">
        <f t="shared" si="149"/>
        <v>223.98942</v>
      </c>
      <c r="H546" s="44">
        <f t="shared" si="154"/>
        <v>76.156402800000009</v>
      </c>
      <c r="I546" s="45">
        <f t="shared" si="150"/>
        <v>300.14582280000002</v>
      </c>
      <c r="J546" s="44">
        <f t="shared" si="155"/>
        <v>45.021873419999999</v>
      </c>
      <c r="K546" s="46">
        <f t="shared" si="151"/>
        <v>345.16769622000004</v>
      </c>
      <c r="L546" s="47">
        <f t="shared" si="156"/>
        <v>414.20123546400004</v>
      </c>
      <c r="M546" s="77">
        <f t="shared" si="152"/>
        <v>407.89499999999998</v>
      </c>
      <c r="N546" s="48">
        <v>408</v>
      </c>
      <c r="O546" s="49">
        <f t="shared" si="157"/>
        <v>6.4999999999999947</v>
      </c>
      <c r="P546" s="93">
        <f t="shared" si="153"/>
        <v>6.5274151436031325E-2</v>
      </c>
    </row>
    <row r="547" spans="1:16" ht="63" x14ac:dyDescent="0.2">
      <c r="A547" s="57">
        <v>60000669</v>
      </c>
      <c r="B547" s="16" t="s">
        <v>481</v>
      </c>
      <c r="C547" s="36">
        <f>VLOOKUP(A547,'[3]Прейскурант 2019'!$A$12:$E$1358,5,0)</f>
        <v>1383</v>
      </c>
      <c r="D547" s="37">
        <f>VLOOKUP(A547,'[1]Прейскурант( новый)'!$A$9:$C$1217,3,0)</f>
        <v>5</v>
      </c>
      <c r="E547" s="37">
        <f t="shared" si="158"/>
        <v>440.20620000000002</v>
      </c>
      <c r="F547" s="44">
        <f>VLOOKUP(A547,'[2]себ-ть 2019 год'!$A$2:$Q$1337,6,0)</f>
        <v>299.73720000000003</v>
      </c>
      <c r="G547" s="44">
        <f t="shared" si="149"/>
        <v>739.94340000000011</v>
      </c>
      <c r="H547" s="44">
        <f t="shared" si="154"/>
        <v>251.58075600000006</v>
      </c>
      <c r="I547" s="45">
        <f t="shared" si="150"/>
        <v>991.52415600000018</v>
      </c>
      <c r="J547" s="44">
        <f t="shared" si="155"/>
        <v>148.72862340000003</v>
      </c>
      <c r="K547" s="46">
        <f t="shared" si="151"/>
        <v>1140.2527794000002</v>
      </c>
      <c r="L547" s="47">
        <f t="shared" si="156"/>
        <v>1368.3033352800003</v>
      </c>
      <c r="M547" s="77">
        <f t="shared" si="152"/>
        <v>1472.895</v>
      </c>
      <c r="N547" s="48">
        <v>1473</v>
      </c>
      <c r="O547" s="49">
        <f t="shared" si="157"/>
        <v>6.4999999999999991</v>
      </c>
      <c r="P547" s="93">
        <f t="shared" si="153"/>
        <v>6.5075921908893664E-2</v>
      </c>
    </row>
    <row r="548" spans="1:16" ht="31.5" x14ac:dyDescent="0.2">
      <c r="A548" s="57">
        <v>60000421</v>
      </c>
      <c r="B548" s="16" t="s">
        <v>482</v>
      </c>
      <c r="C548" s="36">
        <f>VLOOKUP(A548,'[3]Прейскурант 2019'!$A$12:$E$1358,5,0)</f>
        <v>1383</v>
      </c>
      <c r="D548" s="37">
        <f>VLOOKUP(A548,'[1]Прейскурант( новый)'!$A$9:$C$1217,3,0)</f>
        <v>5</v>
      </c>
      <c r="E548" s="37">
        <f t="shared" si="158"/>
        <v>440.20620000000002</v>
      </c>
      <c r="F548" s="44">
        <f>VLOOKUP(A548,'[2]себ-ть 2019 год'!$A$2:$Q$1337,6,0)</f>
        <v>323.34000000000003</v>
      </c>
      <c r="G548" s="44">
        <f t="shared" si="149"/>
        <v>763.5462</v>
      </c>
      <c r="H548" s="44">
        <f t="shared" si="154"/>
        <v>259.60570799999999</v>
      </c>
      <c r="I548" s="45">
        <f t="shared" si="150"/>
        <v>1023.151908</v>
      </c>
      <c r="J548" s="44">
        <f t="shared" si="155"/>
        <v>153.4727862</v>
      </c>
      <c r="K548" s="46">
        <f t="shared" si="151"/>
        <v>1176.6246942</v>
      </c>
      <c r="L548" s="47">
        <f t="shared" si="156"/>
        <v>1411.94963304</v>
      </c>
      <c r="M548" s="77">
        <f t="shared" si="152"/>
        <v>1472.895</v>
      </c>
      <c r="N548" s="48">
        <v>1473</v>
      </c>
      <c r="O548" s="49">
        <f t="shared" si="157"/>
        <v>6.4999999999999991</v>
      </c>
      <c r="P548" s="93">
        <f t="shared" si="153"/>
        <v>6.5075921908893664E-2</v>
      </c>
    </row>
    <row r="549" spans="1:16" ht="15.75" x14ac:dyDescent="0.2">
      <c r="A549" s="57">
        <v>60000383</v>
      </c>
      <c r="B549" s="16" t="s">
        <v>483</v>
      </c>
      <c r="C549" s="36">
        <f>VLOOKUP(A549,'[3]Прейскурант 2019'!$A$12:$E$1358,5,0)</f>
        <v>127</v>
      </c>
      <c r="D549" s="37">
        <f>VLOOKUP(A549,'[1]Прейскурант( новый)'!$A$9:$C$1217,3,0)</f>
        <v>0.42</v>
      </c>
      <c r="E549" s="37">
        <f t="shared" si="158"/>
        <v>36.977320800000001</v>
      </c>
      <c r="F549" s="44">
        <f>VLOOKUP(A549,'[2]себ-ть 2019 год'!$A$2:$Q$1337,6,0)</f>
        <v>30.9162</v>
      </c>
      <c r="G549" s="44">
        <f t="shared" si="149"/>
        <v>67.893520800000005</v>
      </c>
      <c r="H549" s="44">
        <f t="shared" si="154"/>
        <v>23.083797072000003</v>
      </c>
      <c r="I549" s="45">
        <f t="shared" si="150"/>
        <v>90.977317872000015</v>
      </c>
      <c r="J549" s="44">
        <f t="shared" si="155"/>
        <v>13.646597680800001</v>
      </c>
      <c r="K549" s="46">
        <f t="shared" si="151"/>
        <v>104.62391555280001</v>
      </c>
      <c r="L549" s="47">
        <f t="shared" si="156"/>
        <v>125.54869866336001</v>
      </c>
      <c r="M549" s="77">
        <f t="shared" si="152"/>
        <v>135.255</v>
      </c>
      <c r="N549" s="48">
        <v>135</v>
      </c>
      <c r="O549" s="49">
        <f t="shared" si="157"/>
        <v>6.4999999999999964</v>
      </c>
      <c r="P549" s="93">
        <f t="shared" si="153"/>
        <v>6.2992125984252079E-2</v>
      </c>
    </row>
    <row r="550" spans="1:16" ht="31.5" x14ac:dyDescent="0.2">
      <c r="A550" s="57">
        <v>60000393</v>
      </c>
      <c r="B550" s="16" t="s">
        <v>484</v>
      </c>
      <c r="C550" s="36">
        <f>VLOOKUP(A550,'[3]Прейскурант 2019'!$A$12:$E$1358,5,0)</f>
        <v>417</v>
      </c>
      <c r="D550" s="37">
        <f>VLOOKUP(A550,'[1]Прейскурант( новый)'!$A$9:$C$1217,3,0)</f>
        <v>1.63</v>
      </c>
      <c r="E550" s="37">
        <f t="shared" si="158"/>
        <v>143.5072212</v>
      </c>
      <c r="F550" s="44">
        <f>VLOOKUP(A550,'[2]себ-ть 2019 год'!$A$2:$Q$1337,6,0)</f>
        <v>114.6888</v>
      </c>
      <c r="G550" s="44">
        <f t="shared" si="149"/>
        <v>258.19602120000002</v>
      </c>
      <c r="H550" s="44">
        <f t="shared" si="154"/>
        <v>87.786647208000019</v>
      </c>
      <c r="I550" s="45">
        <f t="shared" si="150"/>
        <v>345.98266840800005</v>
      </c>
      <c r="J550" s="44">
        <f t="shared" si="155"/>
        <v>51.897400261200005</v>
      </c>
      <c r="K550" s="46">
        <f t="shared" si="151"/>
        <v>397.88006866920006</v>
      </c>
      <c r="L550" s="47">
        <f t="shared" si="156"/>
        <v>477.45608240304006</v>
      </c>
      <c r="M550" s="77">
        <f t="shared" si="152"/>
        <v>444.10500000000002</v>
      </c>
      <c r="N550" s="48">
        <v>444</v>
      </c>
      <c r="O550" s="49">
        <f t="shared" si="157"/>
        <v>6.5000000000000044</v>
      </c>
      <c r="P550" s="93">
        <f t="shared" si="153"/>
        <v>6.4748201438848962E-2</v>
      </c>
    </row>
    <row r="551" spans="1:16" ht="15.75" x14ac:dyDescent="0.2">
      <c r="A551" s="57">
        <v>60000406</v>
      </c>
      <c r="B551" s="7" t="s">
        <v>485</v>
      </c>
      <c r="C551" s="36">
        <f>VLOOKUP(A551,'[3]Прейскурант 2019'!$A$12:$E$1358,5,0)</f>
        <v>315</v>
      </c>
      <c r="D551" s="37">
        <f>VLOOKUP(A551,'[1]Прейскурант( новый)'!$A$9:$C$1217,3,0)</f>
        <v>1.63</v>
      </c>
      <c r="E551" s="37">
        <f t="shared" si="158"/>
        <v>143.5072212</v>
      </c>
      <c r="F551" s="44">
        <f>VLOOKUP(A551,'[2]себ-ть 2019 год'!$A$2:$Q$1337,6,0)</f>
        <v>30.9162</v>
      </c>
      <c r="G551" s="44">
        <f t="shared" si="149"/>
        <v>174.42342120000001</v>
      </c>
      <c r="H551" s="44">
        <f t="shared" si="154"/>
        <v>59.303963208000006</v>
      </c>
      <c r="I551" s="45">
        <f t="shared" si="150"/>
        <v>233.72738440800001</v>
      </c>
      <c r="J551" s="44">
        <f t="shared" si="155"/>
        <v>35.059107661200002</v>
      </c>
      <c r="K551" s="46">
        <f t="shared" si="151"/>
        <v>268.78649206919999</v>
      </c>
      <c r="L551" s="47">
        <f t="shared" si="156"/>
        <v>322.54379048303997</v>
      </c>
      <c r="M551" s="77">
        <f t="shared" si="152"/>
        <v>335.47500000000002</v>
      </c>
      <c r="N551" s="48">
        <v>335</v>
      </c>
      <c r="O551" s="49">
        <f t="shared" si="157"/>
        <v>6.5000000000000071</v>
      </c>
      <c r="P551" s="93">
        <f t="shared" si="153"/>
        <v>6.3492063492063489E-2</v>
      </c>
    </row>
    <row r="552" spans="1:16" ht="31.5" x14ac:dyDescent="0.2">
      <c r="A552" s="57">
        <v>60000407</v>
      </c>
      <c r="B552" s="7" t="s">
        <v>486</v>
      </c>
      <c r="C552" s="36">
        <f>VLOOKUP(A552,'[3]Прейскурант 2019'!$A$12:$E$1358,5,0)</f>
        <v>236</v>
      </c>
      <c r="D552" s="37">
        <f>VLOOKUP(A552,'[1]Прейскурант( новый)'!$A$9:$C$1217,3,0)</f>
        <v>0.67</v>
      </c>
      <c r="E552" s="37">
        <f t="shared" si="158"/>
        <v>58.987630800000012</v>
      </c>
      <c r="F552" s="44">
        <f>VLOOKUP(A552,'[2]себ-ть 2019 год'!$A$2:$Q$1337,6,0)</f>
        <v>61.516200000000005</v>
      </c>
      <c r="G552" s="44">
        <f t="shared" si="149"/>
        <v>120.50383080000002</v>
      </c>
      <c r="H552" s="44">
        <f t="shared" si="154"/>
        <v>40.971302472000012</v>
      </c>
      <c r="I552" s="45">
        <f t="shared" si="150"/>
        <v>161.47513327200002</v>
      </c>
      <c r="J552" s="44">
        <f t="shared" si="155"/>
        <v>24.221269990800003</v>
      </c>
      <c r="K552" s="46">
        <f t="shared" si="151"/>
        <v>185.69640326280003</v>
      </c>
      <c r="L552" s="47">
        <f t="shared" si="156"/>
        <v>222.83568391536005</v>
      </c>
      <c r="M552" s="77">
        <f t="shared" si="152"/>
        <v>251.34</v>
      </c>
      <c r="N552" s="48">
        <v>251</v>
      </c>
      <c r="O552" s="49">
        <f t="shared" si="157"/>
        <v>6.5000000000000018</v>
      </c>
      <c r="P552" s="93">
        <f t="shared" si="153"/>
        <v>6.3559322033898358E-2</v>
      </c>
    </row>
    <row r="553" spans="1:16" ht="31.5" x14ac:dyDescent="0.2">
      <c r="A553" s="57">
        <v>60000409</v>
      </c>
      <c r="B553" s="7" t="s">
        <v>487</v>
      </c>
      <c r="C553" s="36">
        <f>VLOOKUP(A553,'[3]Прейскурант 2019'!$A$12:$E$1358,5,0)</f>
        <v>486</v>
      </c>
      <c r="D553" s="37">
        <f>VLOOKUP(A553,'[1]Прейскурант( новый)'!$A$9:$C$1217,3,0)</f>
        <v>2</v>
      </c>
      <c r="E553" s="37">
        <f t="shared" si="158"/>
        <v>176.08248000000003</v>
      </c>
      <c r="F553" s="44">
        <f>VLOOKUP(A553,'[2]себ-ть 2019 год'!$A$2:$Q$1337,6,0)</f>
        <v>64.2804</v>
      </c>
      <c r="G553" s="44">
        <f t="shared" si="149"/>
        <v>240.36288000000002</v>
      </c>
      <c r="H553" s="44">
        <f t="shared" si="154"/>
        <v>81.723379200000011</v>
      </c>
      <c r="I553" s="45">
        <f t="shared" si="150"/>
        <v>322.08625920000003</v>
      </c>
      <c r="J553" s="44">
        <f t="shared" si="155"/>
        <v>48.312938880000004</v>
      </c>
      <c r="K553" s="46">
        <f t="shared" si="151"/>
        <v>370.39919808000002</v>
      </c>
      <c r="L553" s="47">
        <f t="shared" si="156"/>
        <v>444.47903769600003</v>
      </c>
      <c r="M553" s="77">
        <f t="shared" si="152"/>
        <v>517.59</v>
      </c>
      <c r="N553" s="48">
        <v>518</v>
      </c>
      <c r="O553" s="49">
        <f t="shared" si="157"/>
        <v>6.5000000000000071</v>
      </c>
      <c r="P553" s="93">
        <f t="shared" si="153"/>
        <v>6.5843621399176877E-2</v>
      </c>
    </row>
    <row r="554" spans="1:16" ht="47.25" x14ac:dyDescent="0.2">
      <c r="A554" s="57">
        <v>60000410</v>
      </c>
      <c r="B554" s="7" t="s">
        <v>488</v>
      </c>
      <c r="C554" s="36">
        <f>VLOOKUP(A554,'[3]Прейскурант 2019'!$A$12:$E$1358,5,0)</f>
        <v>181</v>
      </c>
      <c r="D554" s="37">
        <f>VLOOKUP(A554,'[1]Прейскурант( новый)'!$A$9:$C$1217,3,0)</f>
        <v>0.92</v>
      </c>
      <c r="E554" s="37">
        <f t="shared" si="158"/>
        <v>80.997940800000009</v>
      </c>
      <c r="F554" s="44">
        <f>VLOOKUP(A554,'[2]себ-ть 2019 год'!$A$2:$Q$1337,6,0)</f>
        <v>20.491800000000001</v>
      </c>
      <c r="G554" s="44">
        <f t="shared" si="149"/>
        <v>101.48974080000001</v>
      </c>
      <c r="H554" s="44">
        <f t="shared" si="154"/>
        <v>34.506511872000004</v>
      </c>
      <c r="I554" s="45">
        <f t="shared" si="150"/>
        <v>135.99625267200003</v>
      </c>
      <c r="J554" s="44">
        <f t="shared" si="155"/>
        <v>20.399437900800002</v>
      </c>
      <c r="K554" s="46">
        <f t="shared" si="151"/>
        <v>156.39569057280002</v>
      </c>
      <c r="L554" s="47">
        <f t="shared" si="156"/>
        <v>187.67482868736002</v>
      </c>
      <c r="M554" s="77">
        <f t="shared" si="152"/>
        <v>192.76499999999999</v>
      </c>
      <c r="N554" s="48">
        <v>193</v>
      </c>
      <c r="O554" s="49">
        <f t="shared" si="157"/>
        <v>6.499999999999992</v>
      </c>
      <c r="P554" s="93">
        <f t="shared" si="153"/>
        <v>6.6298342541436517E-2</v>
      </c>
    </row>
    <row r="555" spans="1:16" ht="31.5" x14ac:dyDescent="0.25">
      <c r="A555" s="57">
        <v>60000411</v>
      </c>
      <c r="B555" s="61" t="s">
        <v>489</v>
      </c>
      <c r="C555" s="36">
        <f>VLOOKUP(A555,'[3]Прейскурант 2019'!$A$12:$E$1358,5,0)</f>
        <v>269</v>
      </c>
      <c r="D555" s="37">
        <f>VLOOKUP(A555,'[1]Прейскурант( новый)'!$A$9:$C$1217,3,0)</f>
        <v>1.47</v>
      </c>
      <c r="E555" s="37">
        <f t="shared" si="158"/>
        <v>129.42062280000002</v>
      </c>
      <c r="F555" s="44">
        <f>VLOOKUP(A555,'[2]себ-ть 2019 год'!$A$2:$Q$1337,6,0)</f>
        <v>45.400199999999998</v>
      </c>
      <c r="G555" s="44">
        <f t="shared" si="149"/>
        <v>174.82082280000003</v>
      </c>
      <c r="H555" s="44">
        <f t="shared" si="154"/>
        <v>59.439079752000012</v>
      </c>
      <c r="I555" s="45">
        <f t="shared" si="150"/>
        <v>234.25990255200003</v>
      </c>
      <c r="J555" s="44">
        <f t="shared" si="155"/>
        <v>35.138985382800001</v>
      </c>
      <c r="K555" s="46">
        <f t="shared" si="151"/>
        <v>269.39888793480003</v>
      </c>
      <c r="L555" s="47">
        <f t="shared" si="156"/>
        <v>323.27866552176005</v>
      </c>
      <c r="M555" s="77">
        <f t="shared" si="152"/>
        <v>286.48500000000001</v>
      </c>
      <c r="N555" s="48">
        <v>286</v>
      </c>
      <c r="O555" s="49">
        <f t="shared" si="157"/>
        <v>6.5000000000000044</v>
      </c>
      <c r="P555" s="93">
        <f t="shared" si="153"/>
        <v>6.3197026022304925E-2</v>
      </c>
    </row>
    <row r="556" spans="1:16" ht="15.75" x14ac:dyDescent="0.2">
      <c r="A556" s="57">
        <v>60000412</v>
      </c>
      <c r="B556" s="16" t="s">
        <v>490</v>
      </c>
      <c r="C556" s="36">
        <f>VLOOKUP(A556,'[3]Прейскурант 2019'!$A$12:$E$1358,5,0)</f>
        <v>133</v>
      </c>
      <c r="D556" s="37">
        <f>VLOOKUP(A556,'[1]Прейскурант( новый)'!$A$9:$C$1217,3,0)</f>
        <v>0.67</v>
      </c>
      <c r="E556" s="37">
        <f t="shared" si="158"/>
        <v>58.987630800000012</v>
      </c>
      <c r="F556" s="44">
        <f>VLOOKUP(A556,'[2]себ-ть 2019 год'!$A$2:$Q$1337,6,0)</f>
        <v>13.7088</v>
      </c>
      <c r="G556" s="44">
        <f t="shared" si="149"/>
        <v>72.696430800000016</v>
      </c>
      <c r="H556" s="44">
        <f t="shared" si="154"/>
        <v>24.716786472000006</v>
      </c>
      <c r="I556" s="45">
        <f t="shared" si="150"/>
        <v>97.413217272000026</v>
      </c>
      <c r="J556" s="44">
        <f t="shared" si="155"/>
        <v>14.611982590800004</v>
      </c>
      <c r="K556" s="46">
        <f t="shared" si="151"/>
        <v>112.02519986280004</v>
      </c>
      <c r="L556" s="47">
        <f t="shared" si="156"/>
        <v>134.43023983536006</v>
      </c>
      <c r="M556" s="77">
        <f t="shared" si="152"/>
        <v>141.64500000000001</v>
      </c>
      <c r="N556" s="48">
        <v>142</v>
      </c>
      <c r="O556" s="49">
        <f t="shared" si="157"/>
        <v>6.5000000000000071</v>
      </c>
      <c r="P556" s="93">
        <f t="shared" si="153"/>
        <v>6.7669172932330879E-2</v>
      </c>
    </row>
    <row r="557" spans="1:16" ht="15.75" x14ac:dyDescent="0.2">
      <c r="A557" s="57">
        <v>60000413</v>
      </c>
      <c r="B557" s="16" t="s">
        <v>491</v>
      </c>
      <c r="C557" s="36">
        <f>VLOOKUP(A557,'[3]Прейскурант 2019'!$A$12:$E$1358,5,0)</f>
        <v>78</v>
      </c>
      <c r="D557" s="37">
        <f>VLOOKUP(A557,'[1]Прейскурант( новый)'!$A$9:$C$1217,3,0)</f>
        <v>0.33</v>
      </c>
      <c r="E557" s="37">
        <f t="shared" si="158"/>
        <v>29.053609200000004</v>
      </c>
      <c r="F557" s="44">
        <f>VLOOKUP(A557,'[2]себ-ть 2019 год'!$A$2:$Q$1337,6,0)</f>
        <v>13.7088</v>
      </c>
      <c r="G557" s="44">
        <f t="shared" si="149"/>
        <v>42.762409200000008</v>
      </c>
      <c r="H557" s="44">
        <f t="shared" si="154"/>
        <v>14.539219128000004</v>
      </c>
      <c r="I557" s="45">
        <f t="shared" si="150"/>
        <v>57.301628328000014</v>
      </c>
      <c r="J557" s="44">
        <f t="shared" si="155"/>
        <v>8.5952442492000021</v>
      </c>
      <c r="K557" s="46">
        <f t="shared" si="151"/>
        <v>65.896872577200014</v>
      </c>
      <c r="L557" s="47">
        <f t="shared" si="156"/>
        <v>79.076247092640017</v>
      </c>
      <c r="M557" s="77">
        <f t="shared" si="152"/>
        <v>83.07</v>
      </c>
      <c r="N557" s="48">
        <v>83</v>
      </c>
      <c r="O557" s="49">
        <f t="shared" si="157"/>
        <v>6.499999999999992</v>
      </c>
      <c r="P557" s="93">
        <f t="shared" si="153"/>
        <v>6.4102564102564097E-2</v>
      </c>
    </row>
    <row r="558" spans="1:16" ht="31.5" x14ac:dyDescent="0.2">
      <c r="A558" s="57">
        <v>60000414</v>
      </c>
      <c r="B558" s="16" t="s">
        <v>492</v>
      </c>
      <c r="C558" s="36">
        <f>VLOOKUP(A558,'[3]Прейскурант 2019'!$A$12:$E$1358,5,0)</f>
        <v>44</v>
      </c>
      <c r="D558" s="37">
        <f>VLOOKUP(A558,'[1]Прейскурант( новый)'!$A$9:$C$1217,3,0)</f>
        <v>1.5</v>
      </c>
      <c r="E558" s="37">
        <f t="shared" si="158"/>
        <v>132.06186000000002</v>
      </c>
      <c r="F558" s="44">
        <f>VLOOKUP(A558,'[2]себ-ть 2019 год'!$A$2:$Q$1337,6,0)</f>
        <v>0</v>
      </c>
      <c r="G558" s="44">
        <f t="shared" si="149"/>
        <v>132.06186000000002</v>
      </c>
      <c r="H558" s="44">
        <f t="shared" si="154"/>
        <v>44.901032400000013</v>
      </c>
      <c r="I558" s="45">
        <f t="shared" si="150"/>
        <v>176.96289240000004</v>
      </c>
      <c r="J558" s="44">
        <f t="shared" si="155"/>
        <v>26.544433860000005</v>
      </c>
      <c r="K558" s="46">
        <f t="shared" si="151"/>
        <v>203.50732626000004</v>
      </c>
      <c r="L558" s="47">
        <f t="shared" si="156"/>
        <v>244.20879151200006</v>
      </c>
      <c r="M558" s="77">
        <f t="shared" si="152"/>
        <v>46.86</v>
      </c>
      <c r="N558" s="48">
        <v>47</v>
      </c>
      <c r="O558" s="49">
        <f t="shared" si="157"/>
        <v>6.4999999999999991</v>
      </c>
      <c r="P558" s="93">
        <f t="shared" si="153"/>
        <v>6.8181818181818121E-2</v>
      </c>
    </row>
    <row r="559" spans="1:16" ht="31.5" x14ac:dyDescent="0.2">
      <c r="A559" s="57">
        <v>60000415</v>
      </c>
      <c r="B559" s="16" t="s">
        <v>493</v>
      </c>
      <c r="C559" s="36">
        <f>VLOOKUP(A559,'[3]Прейскурант 2019'!$A$12:$E$1358,5,0)</f>
        <v>64</v>
      </c>
      <c r="D559" s="37">
        <f>VLOOKUP(A559,'[1]Прейскурант( новый)'!$A$9:$C$1217,3,0)</f>
        <v>0.33</v>
      </c>
      <c r="E559" s="37">
        <f t="shared" si="158"/>
        <v>29.053609200000004</v>
      </c>
      <c r="F559" s="44">
        <f>VLOOKUP(A559,'[2]себ-ть 2019 год'!$A$2:$Q$1337,6,0)</f>
        <v>4.5288000000000004</v>
      </c>
      <c r="G559" s="44">
        <f t="shared" si="149"/>
        <v>33.582409200000001</v>
      </c>
      <c r="H559" s="44">
        <f t="shared" si="154"/>
        <v>11.418019128000001</v>
      </c>
      <c r="I559" s="45">
        <f t="shared" si="150"/>
        <v>45.000428327999998</v>
      </c>
      <c r="J559" s="44">
        <f t="shared" si="155"/>
        <v>6.7500642491999994</v>
      </c>
      <c r="K559" s="46">
        <f t="shared" si="151"/>
        <v>51.750492577199999</v>
      </c>
      <c r="L559" s="47">
        <f t="shared" si="156"/>
        <v>62.100591092640002</v>
      </c>
      <c r="M559" s="77">
        <f t="shared" si="152"/>
        <v>68.16</v>
      </c>
      <c r="N559" s="48">
        <v>68</v>
      </c>
      <c r="O559" s="49">
        <f t="shared" si="157"/>
        <v>6.4999999999999947</v>
      </c>
      <c r="P559" s="93">
        <f t="shared" si="153"/>
        <v>6.25E-2</v>
      </c>
    </row>
    <row r="560" spans="1:16" ht="31.5" x14ac:dyDescent="0.2">
      <c r="A560" s="57">
        <v>60000417</v>
      </c>
      <c r="B560" s="16" t="s">
        <v>494</v>
      </c>
      <c r="C560" s="36">
        <f>VLOOKUP(A560,'[3]Прейскурант 2019'!$A$12:$E$1358,5,0)</f>
        <v>199</v>
      </c>
      <c r="D560" s="37">
        <f>VLOOKUP(A560,'[1]Прейскурант( новый)'!$A$9:$C$1217,3,0)</f>
        <v>1</v>
      </c>
      <c r="E560" s="37">
        <f t="shared" si="158"/>
        <v>88.041240000000016</v>
      </c>
      <c r="F560" s="44">
        <f>VLOOKUP(A560,'[2]себ-ть 2019 год'!$A$2:$Q$1337,6,0)</f>
        <v>14.7288</v>
      </c>
      <c r="G560" s="44">
        <f t="shared" si="149"/>
        <v>102.77004000000002</v>
      </c>
      <c r="H560" s="44">
        <f t="shared" si="154"/>
        <v>34.94181360000001</v>
      </c>
      <c r="I560" s="45">
        <f t="shared" si="150"/>
        <v>137.71185360000004</v>
      </c>
      <c r="J560" s="44">
        <f t="shared" si="155"/>
        <v>20.656778040000006</v>
      </c>
      <c r="K560" s="46">
        <f t="shared" si="151"/>
        <v>158.36863164000005</v>
      </c>
      <c r="L560" s="47">
        <f t="shared" si="156"/>
        <v>190.04235796800006</v>
      </c>
      <c r="M560" s="77">
        <f t="shared" si="152"/>
        <v>211.935</v>
      </c>
      <c r="N560" s="48">
        <v>212</v>
      </c>
      <c r="O560" s="49">
        <f t="shared" si="157"/>
        <v>6.5000000000000018</v>
      </c>
      <c r="P560" s="93">
        <f t="shared" si="153"/>
        <v>6.5326633165829096E-2</v>
      </c>
    </row>
    <row r="561" spans="1:16" ht="31.5" x14ac:dyDescent="0.2">
      <c r="A561" s="57">
        <v>60000418</v>
      </c>
      <c r="B561" s="16" t="s">
        <v>495</v>
      </c>
      <c r="C561" s="36">
        <f>VLOOKUP(A561,'[3]Прейскурант 2019'!$A$12:$E$1358,5,0)</f>
        <v>1106</v>
      </c>
      <c r="D561" s="37">
        <f>VLOOKUP(A561,'[1]Прейскурант( новый)'!$A$9:$C$1217,3,0)</f>
        <v>1</v>
      </c>
      <c r="E561" s="37">
        <f t="shared" si="158"/>
        <v>88.041240000000016</v>
      </c>
      <c r="F561" s="44">
        <f>VLOOKUP(A561,'[2]себ-ть 2019 год'!$A$2:$Q$1337,6,0)</f>
        <v>506.12400000000002</v>
      </c>
      <c r="G561" s="44">
        <f t="shared" si="149"/>
        <v>594.16524000000004</v>
      </c>
      <c r="H561" s="44">
        <f t="shared" si="154"/>
        <v>202.01618160000004</v>
      </c>
      <c r="I561" s="45">
        <f t="shared" si="150"/>
        <v>796.18142160000002</v>
      </c>
      <c r="J561" s="44">
        <f t="shared" si="155"/>
        <v>119.42721324</v>
      </c>
      <c r="K561" s="46">
        <f t="shared" si="151"/>
        <v>915.60863484000004</v>
      </c>
      <c r="L561" s="47">
        <f t="shared" si="156"/>
        <v>1098.730361808</v>
      </c>
      <c r="M561" s="77">
        <f t="shared" si="152"/>
        <v>1177.8900000000001</v>
      </c>
      <c r="N561" s="48">
        <v>1178</v>
      </c>
      <c r="O561" s="49">
        <f t="shared" si="157"/>
        <v>6.5000000000000089</v>
      </c>
      <c r="P561" s="93">
        <f t="shared" si="153"/>
        <v>6.509945750452073E-2</v>
      </c>
    </row>
    <row r="562" spans="1:16" ht="31.5" x14ac:dyDescent="0.2">
      <c r="A562" s="57">
        <v>60001017</v>
      </c>
      <c r="B562" s="7" t="s">
        <v>496</v>
      </c>
      <c r="C562" s="36">
        <f>VLOOKUP(A562,'[3]Прейскурант 2019'!$A$12:$E$1358,5,0)</f>
        <v>252</v>
      </c>
      <c r="D562" s="37">
        <f>VLOOKUP(A562,'[1]Прейскурант( новый)'!$A$9:$C$1217,3,0)</f>
        <v>1.17</v>
      </c>
      <c r="E562" s="37">
        <f t="shared" si="158"/>
        <v>103.0082508</v>
      </c>
      <c r="F562" s="44">
        <f>VLOOKUP(A562,'[2]себ-ть 2019 год'!$A$2:$Q$1337,6,0)</f>
        <v>29.947199999999999</v>
      </c>
      <c r="G562" s="44">
        <f t="shared" si="149"/>
        <v>132.95545079999999</v>
      </c>
      <c r="H562" s="44">
        <f t="shared" si="154"/>
        <v>45.204853272000001</v>
      </c>
      <c r="I562" s="45">
        <f t="shared" si="150"/>
        <v>178.160304072</v>
      </c>
      <c r="J562" s="44">
        <f t="shared" si="155"/>
        <v>26.724045610800001</v>
      </c>
      <c r="K562" s="46">
        <f t="shared" si="151"/>
        <v>204.88434968280001</v>
      </c>
      <c r="L562" s="47">
        <f t="shared" si="156"/>
        <v>245.86121961936001</v>
      </c>
      <c r="M562" s="77">
        <f t="shared" si="152"/>
        <v>268.38</v>
      </c>
      <c r="N562" s="48">
        <v>268</v>
      </c>
      <c r="O562" s="49">
        <f t="shared" si="157"/>
        <v>6.4999999999999991</v>
      </c>
      <c r="P562" s="93">
        <f t="shared" si="153"/>
        <v>6.3492063492063489E-2</v>
      </c>
    </row>
    <row r="563" spans="1:16" ht="31.5" x14ac:dyDescent="0.2">
      <c r="A563" s="25">
        <v>60000778</v>
      </c>
      <c r="B563" s="2" t="s">
        <v>497</v>
      </c>
      <c r="C563" s="36">
        <f>VLOOKUP(A563,'[3]Прейскурант 2019'!$A$12:$E$1358,5,0)</f>
        <v>634</v>
      </c>
      <c r="D563" s="37">
        <f>VLOOKUP(A563,'[1]Прейскурант( новый)'!$A$9:$C$1217,3,0)</f>
        <v>2.5</v>
      </c>
      <c r="E563" s="37">
        <f t="shared" si="158"/>
        <v>220.10310000000001</v>
      </c>
      <c r="F563" s="44">
        <f>VLOOKUP(A563,'[2]себ-ть 2019 год'!$A$2:$Q$1337,6,0)</f>
        <v>119.6358</v>
      </c>
      <c r="G563" s="44">
        <f t="shared" si="149"/>
        <v>339.7389</v>
      </c>
      <c r="H563" s="44">
        <f t="shared" si="154"/>
        <v>115.51122600000001</v>
      </c>
      <c r="I563" s="45">
        <f t="shared" si="150"/>
        <v>455.25012600000002</v>
      </c>
      <c r="J563" s="44">
        <f t="shared" si="155"/>
        <v>68.287518899999995</v>
      </c>
      <c r="K563" s="46">
        <f t="shared" si="151"/>
        <v>523.53764490000003</v>
      </c>
      <c r="L563" s="47">
        <f t="shared" si="156"/>
        <v>628.24517388000004</v>
      </c>
      <c r="M563" s="77">
        <f t="shared" si="152"/>
        <v>675.21</v>
      </c>
      <c r="N563" s="48">
        <v>675</v>
      </c>
      <c r="O563" s="49">
        <f t="shared" si="157"/>
        <v>6.5000000000000053</v>
      </c>
      <c r="P563" s="93">
        <f t="shared" si="153"/>
        <v>6.466876971608837E-2</v>
      </c>
    </row>
    <row r="564" spans="1:16" ht="31.5" x14ac:dyDescent="0.2">
      <c r="A564" s="25">
        <v>60000779</v>
      </c>
      <c r="B564" s="2" t="s">
        <v>498</v>
      </c>
      <c r="C564" s="36">
        <f>VLOOKUP(A564,'[3]Прейскурант 2019'!$A$12:$E$1358,5,0)</f>
        <v>634</v>
      </c>
      <c r="D564" s="37">
        <f>VLOOKUP(A564,'[1]Прейскурант( новый)'!$A$9:$C$1217,3,0)</f>
        <v>2.5</v>
      </c>
      <c r="E564" s="37">
        <f t="shared" si="158"/>
        <v>220.10310000000001</v>
      </c>
      <c r="F564" s="44">
        <f>VLOOKUP(A564,'[2]себ-ть 2019 год'!$A$2:$Q$1337,6,0)</f>
        <v>119.6358</v>
      </c>
      <c r="G564" s="44">
        <f t="shared" ref="G564:G623" si="159">E564+F564</f>
        <v>339.7389</v>
      </c>
      <c r="H564" s="44">
        <f t="shared" si="154"/>
        <v>115.51122600000001</v>
      </c>
      <c r="I564" s="45">
        <f t="shared" ref="I564:I623" si="160">G564+H564</f>
        <v>455.25012600000002</v>
      </c>
      <c r="J564" s="44">
        <f t="shared" si="155"/>
        <v>68.287518899999995</v>
      </c>
      <c r="K564" s="46">
        <f t="shared" ref="K564:K623" si="161">I564+J564</f>
        <v>523.53764490000003</v>
      </c>
      <c r="L564" s="47">
        <f t="shared" si="156"/>
        <v>628.24517388000004</v>
      </c>
      <c r="M564" s="77">
        <f t="shared" si="152"/>
        <v>675.21</v>
      </c>
      <c r="N564" s="48">
        <v>675</v>
      </c>
      <c r="O564" s="49">
        <f t="shared" si="157"/>
        <v>6.5000000000000053</v>
      </c>
      <c r="P564" s="93">
        <f t="shared" si="153"/>
        <v>6.466876971608837E-2</v>
      </c>
    </row>
    <row r="565" spans="1:16" ht="31.5" x14ac:dyDescent="0.2">
      <c r="A565" s="25">
        <v>60000780</v>
      </c>
      <c r="B565" s="2" t="s">
        <v>499</v>
      </c>
      <c r="C565" s="36">
        <f>VLOOKUP(A565,'[3]Прейскурант 2019'!$A$12:$E$1358,5,0)</f>
        <v>634</v>
      </c>
      <c r="D565" s="37">
        <f>VLOOKUP(A565,'[1]Прейскурант( новый)'!$A$9:$C$1217,3,0)</f>
        <v>2.5</v>
      </c>
      <c r="E565" s="37">
        <f t="shared" si="158"/>
        <v>220.10310000000001</v>
      </c>
      <c r="F565" s="44">
        <f>VLOOKUP(A565,'[2]себ-ть 2019 год'!$A$2:$Q$1337,6,0)</f>
        <v>119.6358</v>
      </c>
      <c r="G565" s="44">
        <f t="shared" si="159"/>
        <v>339.7389</v>
      </c>
      <c r="H565" s="44">
        <f t="shared" si="154"/>
        <v>115.51122600000001</v>
      </c>
      <c r="I565" s="45">
        <f t="shared" si="160"/>
        <v>455.25012600000002</v>
      </c>
      <c r="J565" s="44">
        <f t="shared" si="155"/>
        <v>68.287518899999995</v>
      </c>
      <c r="K565" s="46">
        <f t="shared" si="161"/>
        <v>523.53764490000003</v>
      </c>
      <c r="L565" s="47">
        <f t="shared" si="156"/>
        <v>628.24517388000004</v>
      </c>
      <c r="M565" s="77">
        <f t="shared" si="152"/>
        <v>675.21</v>
      </c>
      <c r="N565" s="48">
        <v>675</v>
      </c>
      <c r="O565" s="49">
        <f t="shared" si="157"/>
        <v>6.5000000000000053</v>
      </c>
      <c r="P565" s="93">
        <f t="shared" si="153"/>
        <v>6.466876971608837E-2</v>
      </c>
    </row>
    <row r="566" spans="1:16" ht="15.75" x14ac:dyDescent="0.2">
      <c r="A566" s="25">
        <v>60000781</v>
      </c>
      <c r="B566" s="2" t="s">
        <v>500</v>
      </c>
      <c r="C566" s="36">
        <f>VLOOKUP(A566,'[3]Прейскурант 2019'!$A$12:$E$1358,5,0)</f>
        <v>560</v>
      </c>
      <c r="D566" s="37">
        <f>VLOOKUP(A566,'[1]Прейскурант( новый)'!$A$9:$C$1217,3,0)</f>
        <v>2</v>
      </c>
      <c r="E566" s="37">
        <f t="shared" si="158"/>
        <v>176.08248000000003</v>
      </c>
      <c r="F566" s="44">
        <f>VLOOKUP(A566,'[2]себ-ть 2019 год'!$A$2:$Q$1337,6,0)</f>
        <v>146.56379999999999</v>
      </c>
      <c r="G566" s="44">
        <f t="shared" si="159"/>
        <v>322.64628000000005</v>
      </c>
      <c r="H566" s="44">
        <f t="shared" si="154"/>
        <v>109.69973520000002</v>
      </c>
      <c r="I566" s="45">
        <f t="shared" si="160"/>
        <v>432.34601520000007</v>
      </c>
      <c r="J566" s="44">
        <f t="shared" si="155"/>
        <v>64.851902280000004</v>
      </c>
      <c r="K566" s="46">
        <f t="shared" si="161"/>
        <v>497.19791748000006</v>
      </c>
      <c r="L566" s="47">
        <f t="shared" si="156"/>
        <v>596.63750097600007</v>
      </c>
      <c r="M566" s="77">
        <f t="shared" si="152"/>
        <v>596.4</v>
      </c>
      <c r="N566" s="48">
        <v>596</v>
      </c>
      <c r="O566" s="49">
        <f t="shared" si="157"/>
        <v>6.4999999999999964</v>
      </c>
      <c r="P566" s="93">
        <f t="shared" si="153"/>
        <v>6.4285714285714279E-2</v>
      </c>
    </row>
    <row r="567" spans="1:16" ht="31.5" x14ac:dyDescent="0.2">
      <c r="A567" s="25">
        <v>60000782</v>
      </c>
      <c r="B567" s="2" t="s">
        <v>501</v>
      </c>
      <c r="C567" s="36">
        <f>VLOOKUP(A567,'[3]Прейскурант 2019'!$A$12:$E$1358,5,0)</f>
        <v>560</v>
      </c>
      <c r="D567" s="37">
        <f>VLOOKUP(A567,'[1]Прейскурант( новый)'!$A$9:$C$1217,3,0)</f>
        <v>2</v>
      </c>
      <c r="E567" s="37">
        <f t="shared" si="158"/>
        <v>176.08248000000003</v>
      </c>
      <c r="F567" s="44">
        <f>VLOOKUP(A567,'[2]себ-ть 2019 год'!$A$2:$Q$1337,6,0)</f>
        <v>146.625</v>
      </c>
      <c r="G567" s="44">
        <f t="shared" si="159"/>
        <v>322.70748000000003</v>
      </c>
      <c r="H567" s="44">
        <f t="shared" si="154"/>
        <v>109.72054320000002</v>
      </c>
      <c r="I567" s="45">
        <f t="shared" si="160"/>
        <v>432.42802320000004</v>
      </c>
      <c r="J567" s="44">
        <f t="shared" si="155"/>
        <v>64.86420348</v>
      </c>
      <c r="K567" s="46">
        <f t="shared" si="161"/>
        <v>497.29222668000006</v>
      </c>
      <c r="L567" s="47">
        <f t="shared" si="156"/>
        <v>596.75067201600007</v>
      </c>
      <c r="M567" s="77">
        <f t="shared" si="152"/>
        <v>596.4</v>
      </c>
      <c r="N567" s="48">
        <v>596</v>
      </c>
      <c r="O567" s="49">
        <f t="shared" si="157"/>
        <v>6.4999999999999964</v>
      </c>
      <c r="P567" s="93">
        <f t="shared" si="153"/>
        <v>6.4285714285714279E-2</v>
      </c>
    </row>
    <row r="568" spans="1:16" ht="31.5" x14ac:dyDescent="0.2">
      <c r="A568" s="25">
        <v>60000783</v>
      </c>
      <c r="B568" s="2" t="s">
        <v>502</v>
      </c>
      <c r="C568" s="36">
        <f>VLOOKUP(A568,'[3]Прейскурант 2019'!$A$12:$E$1358,5,0)</f>
        <v>524</v>
      </c>
      <c r="D568" s="37">
        <f>VLOOKUP(A568,'[1]Прейскурант( новый)'!$A$9:$C$1217,3,0)</f>
        <v>2</v>
      </c>
      <c r="E568" s="37">
        <f t="shared" si="158"/>
        <v>176.08248000000003</v>
      </c>
      <c r="F568" s="44">
        <f>VLOOKUP(A568,'[2]себ-ть 2019 год'!$A$2:$Q$1337,6,0)</f>
        <v>108.09960000000001</v>
      </c>
      <c r="G568" s="44">
        <f t="shared" si="159"/>
        <v>284.18208000000004</v>
      </c>
      <c r="H568" s="44">
        <f t="shared" si="154"/>
        <v>96.621907200000024</v>
      </c>
      <c r="I568" s="45">
        <f t="shared" si="160"/>
        <v>380.80398720000005</v>
      </c>
      <c r="J568" s="44">
        <f t="shared" si="155"/>
        <v>57.120598080000008</v>
      </c>
      <c r="K568" s="46">
        <f t="shared" si="161"/>
        <v>437.92458528000009</v>
      </c>
      <c r="L568" s="47">
        <f t="shared" si="156"/>
        <v>525.50950233600008</v>
      </c>
      <c r="M568" s="77">
        <f t="shared" si="152"/>
        <v>558.05999999999995</v>
      </c>
      <c r="N568" s="48">
        <v>558</v>
      </c>
      <c r="O568" s="49">
        <f t="shared" si="157"/>
        <v>6.4999999999999893</v>
      </c>
      <c r="P568" s="93">
        <f t="shared" si="153"/>
        <v>6.4885496183206159E-2</v>
      </c>
    </row>
    <row r="569" spans="1:16" ht="31.5" x14ac:dyDescent="0.2">
      <c r="A569" s="25">
        <v>60000784</v>
      </c>
      <c r="B569" s="2" t="s">
        <v>503</v>
      </c>
      <c r="C569" s="36">
        <f>VLOOKUP(A569,'[3]Прейскурант 2019'!$A$12:$E$1358,5,0)</f>
        <v>524</v>
      </c>
      <c r="D569" s="37">
        <f>VLOOKUP(A569,'[1]Прейскурант( новый)'!$A$9:$C$1217,3,0)</f>
        <v>2</v>
      </c>
      <c r="E569" s="37">
        <f t="shared" si="158"/>
        <v>176.08248000000003</v>
      </c>
      <c r="F569" s="44">
        <f>VLOOKUP(A569,'[2]себ-ть 2019 год'!$A$2:$Q$1337,6,0)</f>
        <v>108.09960000000001</v>
      </c>
      <c r="G569" s="44">
        <f t="shared" si="159"/>
        <v>284.18208000000004</v>
      </c>
      <c r="H569" s="44">
        <f t="shared" si="154"/>
        <v>96.621907200000024</v>
      </c>
      <c r="I569" s="45">
        <f t="shared" si="160"/>
        <v>380.80398720000005</v>
      </c>
      <c r="J569" s="44">
        <f t="shared" si="155"/>
        <v>57.120598080000008</v>
      </c>
      <c r="K569" s="46">
        <f t="shared" si="161"/>
        <v>437.92458528000009</v>
      </c>
      <c r="L569" s="47">
        <f t="shared" si="156"/>
        <v>525.50950233600008</v>
      </c>
      <c r="M569" s="77">
        <f t="shared" si="152"/>
        <v>558.05999999999995</v>
      </c>
      <c r="N569" s="48">
        <v>558</v>
      </c>
      <c r="O569" s="49">
        <f t="shared" si="157"/>
        <v>6.4999999999999893</v>
      </c>
      <c r="P569" s="93">
        <f t="shared" si="153"/>
        <v>6.4885496183206159E-2</v>
      </c>
    </row>
    <row r="570" spans="1:16" ht="15.75" x14ac:dyDescent="0.2">
      <c r="A570" s="25">
        <v>60000785</v>
      </c>
      <c r="B570" s="2" t="s">
        <v>504</v>
      </c>
      <c r="C570" s="36">
        <f>VLOOKUP(A570,'[3]Прейскурант 2019'!$A$12:$E$1358,5,0)</f>
        <v>634</v>
      </c>
      <c r="D570" s="37">
        <f>VLOOKUP(A570,'[1]Прейскурант( новый)'!$A$9:$C$1217,3,0)</f>
        <v>2</v>
      </c>
      <c r="E570" s="37">
        <f t="shared" si="158"/>
        <v>176.08248000000003</v>
      </c>
      <c r="F570" s="44">
        <f>VLOOKUP(A570,'[2]себ-ть 2019 год'!$A$2:$Q$1337,6,0)</f>
        <v>108.09960000000001</v>
      </c>
      <c r="G570" s="44">
        <f t="shared" si="159"/>
        <v>284.18208000000004</v>
      </c>
      <c r="H570" s="44">
        <f t="shared" si="154"/>
        <v>96.621907200000024</v>
      </c>
      <c r="I570" s="45">
        <f t="shared" si="160"/>
        <v>380.80398720000005</v>
      </c>
      <c r="J570" s="44">
        <f t="shared" si="155"/>
        <v>57.120598080000008</v>
      </c>
      <c r="K570" s="46">
        <f t="shared" si="161"/>
        <v>437.92458528000009</v>
      </c>
      <c r="L570" s="47">
        <f t="shared" si="156"/>
        <v>525.50950233600008</v>
      </c>
      <c r="M570" s="77">
        <f t="shared" si="152"/>
        <v>675.21</v>
      </c>
      <c r="N570" s="48">
        <v>675</v>
      </c>
      <c r="O570" s="49">
        <f t="shared" si="157"/>
        <v>6.5000000000000053</v>
      </c>
      <c r="P570" s="93">
        <f t="shared" si="153"/>
        <v>6.466876971608837E-2</v>
      </c>
    </row>
    <row r="571" spans="1:16" ht="31.5" x14ac:dyDescent="0.2">
      <c r="A571" s="57">
        <v>60000100</v>
      </c>
      <c r="B571" s="2" t="s">
        <v>505</v>
      </c>
      <c r="C571" s="36">
        <f>VLOOKUP(A571,'[3]Прейскурант 2019'!$A$12:$E$1358,5,0)</f>
        <v>384</v>
      </c>
      <c r="D571" s="37">
        <f>VLOOKUP(A571,'[1]Прейскурант( новый)'!$A$9:$C$1217,3,0)</f>
        <v>0.92</v>
      </c>
      <c r="E571" s="37">
        <f t="shared" si="158"/>
        <v>80.997940800000009</v>
      </c>
      <c r="F571" s="44">
        <f>VLOOKUP(A571,'[2]себ-ть 2019 год'!$A$2:$Q$1337,6,0)</f>
        <v>127.28580000000001</v>
      </c>
      <c r="G571" s="44">
        <f t="shared" si="159"/>
        <v>208.28374080000003</v>
      </c>
      <c r="H571" s="44">
        <f t="shared" si="154"/>
        <v>70.816471872000022</v>
      </c>
      <c r="I571" s="45">
        <f t="shared" si="160"/>
        <v>279.10021267200005</v>
      </c>
      <c r="J571" s="44">
        <f t="shared" si="155"/>
        <v>41.865031900800005</v>
      </c>
      <c r="K571" s="46">
        <f t="shared" si="161"/>
        <v>320.96524457280009</v>
      </c>
      <c r="L571" s="47">
        <f t="shared" si="156"/>
        <v>385.15829348736008</v>
      </c>
      <c r="M571" s="77">
        <f t="shared" si="152"/>
        <v>408.96</v>
      </c>
      <c r="N571" s="48">
        <v>409</v>
      </c>
      <c r="O571" s="49">
        <f t="shared" si="157"/>
        <v>6.4999999999999947</v>
      </c>
      <c r="P571" s="93">
        <f t="shared" si="153"/>
        <v>6.5104166666666741E-2</v>
      </c>
    </row>
    <row r="572" spans="1:16" ht="47.25" x14ac:dyDescent="0.2">
      <c r="A572" s="57">
        <v>60000101</v>
      </c>
      <c r="B572" s="2" t="s">
        <v>506</v>
      </c>
      <c r="C572" s="36">
        <f>VLOOKUP(A572,'[3]Прейскурант 2019'!$A$12:$E$1358,5,0)</f>
        <v>592</v>
      </c>
      <c r="D572" s="37">
        <f>VLOOKUP(A572,'[1]Прейскурант( новый)'!$A$9:$C$1217,3,0)</f>
        <v>0.92</v>
      </c>
      <c r="E572" s="37">
        <f t="shared" si="158"/>
        <v>80.997940800000009</v>
      </c>
      <c r="F572" s="44">
        <f>VLOOKUP(A572,'[2]себ-ть 2019 год'!$A$2:$Q$1337,6,0)</f>
        <v>229.4796</v>
      </c>
      <c r="G572" s="44">
        <f t="shared" si="159"/>
        <v>310.47754080000004</v>
      </c>
      <c r="H572" s="44">
        <f t="shared" si="154"/>
        <v>105.56236387200002</v>
      </c>
      <c r="I572" s="45">
        <f t="shared" si="160"/>
        <v>416.03990467200003</v>
      </c>
      <c r="J572" s="44">
        <f t="shared" si="155"/>
        <v>62.405985700800002</v>
      </c>
      <c r="K572" s="46">
        <f t="shared" si="161"/>
        <v>478.44589037280002</v>
      </c>
      <c r="L572" s="47">
        <f t="shared" si="156"/>
        <v>574.13506844736003</v>
      </c>
      <c r="M572" s="77">
        <f t="shared" si="152"/>
        <v>630.48</v>
      </c>
      <c r="N572" s="48">
        <v>630</v>
      </c>
      <c r="O572" s="49">
        <f t="shared" si="157"/>
        <v>6.5000000000000027</v>
      </c>
      <c r="P572" s="93">
        <f t="shared" si="153"/>
        <v>6.4189189189189255E-2</v>
      </c>
    </row>
    <row r="573" spans="1:16" ht="31.5" x14ac:dyDescent="0.2">
      <c r="A573" s="57">
        <v>60000006</v>
      </c>
      <c r="B573" s="8" t="s">
        <v>507</v>
      </c>
      <c r="C573" s="36">
        <f>VLOOKUP(A573,'[3]Прейскурант 2019'!$A$12:$E$1358,5,0)</f>
        <v>2150</v>
      </c>
      <c r="D573" s="37">
        <f>VLOOKUP(A573,'[1]Прейскурант( новый)'!$A$9:$C$1217,3,0)</f>
        <v>16</v>
      </c>
      <c r="E573" s="37">
        <f t="shared" si="158"/>
        <v>1408.6598400000003</v>
      </c>
      <c r="F573" s="44">
        <f>VLOOKUP(A573,'[2]себ-ть 2019 год'!$A$2:$Q$1337,6,0)</f>
        <v>53.896800000000006</v>
      </c>
      <c r="G573" s="44">
        <f t="shared" si="159"/>
        <v>1462.5566400000002</v>
      </c>
      <c r="H573" s="44">
        <f t="shared" si="154"/>
        <v>497.26925760000012</v>
      </c>
      <c r="I573" s="45">
        <f t="shared" si="160"/>
        <v>1959.8258976000004</v>
      </c>
      <c r="J573" s="44">
        <f t="shared" si="155"/>
        <v>293.97388464000005</v>
      </c>
      <c r="K573" s="46">
        <f t="shared" si="161"/>
        <v>2253.7997822400002</v>
      </c>
      <c r="L573" s="47">
        <f t="shared" si="156"/>
        <v>2704.5597386880004</v>
      </c>
      <c r="M573" s="77">
        <f t="shared" si="152"/>
        <v>2289.75</v>
      </c>
      <c r="N573" s="48">
        <v>2290</v>
      </c>
      <c r="O573" s="49">
        <f t="shared" si="157"/>
        <v>6.5</v>
      </c>
      <c r="P573" s="93">
        <f t="shared" si="153"/>
        <v>6.5116279069767469E-2</v>
      </c>
    </row>
    <row r="574" spans="1:16" ht="63" x14ac:dyDescent="0.2">
      <c r="A574" s="57">
        <v>60000013</v>
      </c>
      <c r="B574" s="2" t="s">
        <v>508</v>
      </c>
      <c r="C574" s="36">
        <f>VLOOKUP(A574,'[3]Прейскурант 2019'!$A$12:$E$1358,5,0)</f>
        <v>956</v>
      </c>
      <c r="D574" s="37">
        <f>VLOOKUP(A574,'[1]Прейскурант( новый)'!$A$9:$C$1217,3,0)</f>
        <v>2.25</v>
      </c>
      <c r="E574" s="37">
        <f t="shared" si="158"/>
        <v>198.09279000000001</v>
      </c>
      <c r="F574" s="44">
        <f>VLOOKUP(A574,'[2]себ-ть 2019 год'!$A$2:$Q$1337,6,0)</f>
        <v>282.6114</v>
      </c>
      <c r="G574" s="44">
        <f t="shared" si="159"/>
        <v>480.70419000000004</v>
      </c>
      <c r="H574" s="44">
        <f t="shared" si="154"/>
        <v>163.43942460000002</v>
      </c>
      <c r="I574" s="45">
        <f t="shared" si="160"/>
        <v>644.14361460000009</v>
      </c>
      <c r="J574" s="44">
        <f t="shared" si="155"/>
        <v>96.621542190000014</v>
      </c>
      <c r="K574" s="46">
        <f t="shared" si="161"/>
        <v>740.76515679000011</v>
      </c>
      <c r="L574" s="47">
        <f t="shared" si="156"/>
        <v>888.91818814800013</v>
      </c>
      <c r="M574" s="77">
        <f t="shared" si="152"/>
        <v>1018.14</v>
      </c>
      <c r="N574" s="48">
        <v>1018</v>
      </c>
      <c r="O574" s="49">
        <f t="shared" si="157"/>
        <v>6.4999999999999991</v>
      </c>
      <c r="P574" s="93">
        <f t="shared" si="153"/>
        <v>6.4853556485355623E-2</v>
      </c>
    </row>
    <row r="575" spans="1:16" ht="47.25" x14ac:dyDescent="0.25">
      <c r="A575" s="57">
        <v>60001323</v>
      </c>
      <c r="B575" s="61" t="s">
        <v>509</v>
      </c>
      <c r="C575" s="36">
        <f>VLOOKUP(A575,'[3]Прейскурант 2019'!$A$12:$E$1358,5,0)</f>
        <v>1006</v>
      </c>
      <c r="D575" s="37">
        <f>VLOOKUP(A575,'[1]Прейскурант( новый)'!$A$9:$C$1217,3,0)</f>
        <v>4</v>
      </c>
      <c r="E575" s="37">
        <f t="shared" si="158"/>
        <v>352.16496000000006</v>
      </c>
      <c r="F575" s="44">
        <f>VLOOKUP(A575,'[2]себ-ть 2019 год'!$A$2:$Q$1337,6,0)</f>
        <v>124.2666</v>
      </c>
      <c r="G575" s="44">
        <f t="shared" si="159"/>
        <v>476.43156000000005</v>
      </c>
      <c r="H575" s="44">
        <f t="shared" si="154"/>
        <v>161.98673040000003</v>
      </c>
      <c r="I575" s="45">
        <f t="shared" si="160"/>
        <v>638.41829040000005</v>
      </c>
      <c r="J575" s="44">
        <f t="shared" si="155"/>
        <v>95.762743560000004</v>
      </c>
      <c r="K575" s="46">
        <f t="shared" si="161"/>
        <v>734.18103396000004</v>
      </c>
      <c r="L575" s="47">
        <f t="shared" si="156"/>
        <v>881.01724075200002</v>
      </c>
      <c r="M575" s="77">
        <f t="shared" ref="M575:M578" si="162">C575*6.5%+C575</f>
        <v>1071.3900000000001</v>
      </c>
      <c r="N575" s="48">
        <v>1071</v>
      </c>
      <c r="O575" s="49">
        <f t="shared" si="157"/>
        <v>6.5000000000000098</v>
      </c>
      <c r="P575" s="93">
        <f t="shared" si="153"/>
        <v>6.4612326043737678E-2</v>
      </c>
    </row>
    <row r="576" spans="1:16" ht="31.5" x14ac:dyDescent="0.2">
      <c r="A576" s="57">
        <v>60000037</v>
      </c>
      <c r="B576" s="8" t="s">
        <v>510</v>
      </c>
      <c r="C576" s="36">
        <f>VLOOKUP(A576,'[3]Прейскурант 2019'!$A$12:$E$1358,5,0)</f>
        <v>224</v>
      </c>
      <c r="D576" s="37">
        <f>VLOOKUP(A576,'[1]Прейскурант( новый)'!$A$9:$C$1217,3,0)</f>
        <v>0.5</v>
      </c>
      <c r="E576" s="37">
        <f t="shared" si="158"/>
        <v>44.020620000000008</v>
      </c>
      <c r="F576" s="44">
        <f>VLOOKUP(A576,'[2]себ-ть 2019 год'!$A$2:$Q$1337,6,0)</f>
        <v>72.705600000000004</v>
      </c>
      <c r="G576" s="44">
        <f t="shared" si="159"/>
        <v>116.72622000000001</v>
      </c>
      <c r="H576" s="44">
        <f t="shared" si="154"/>
        <v>39.686914800000004</v>
      </c>
      <c r="I576" s="45">
        <f t="shared" si="160"/>
        <v>156.41313480000002</v>
      </c>
      <c r="J576" s="44">
        <f t="shared" si="155"/>
        <v>23.461970220000001</v>
      </c>
      <c r="K576" s="46">
        <f t="shared" si="161"/>
        <v>179.87510502000003</v>
      </c>
      <c r="L576" s="47">
        <f t="shared" si="156"/>
        <v>215.85012602400005</v>
      </c>
      <c r="M576" s="77">
        <f t="shared" si="162"/>
        <v>238.56</v>
      </c>
      <c r="N576" s="48">
        <v>239</v>
      </c>
      <c r="O576" s="49">
        <f t="shared" si="157"/>
        <v>6.5000000000000018</v>
      </c>
      <c r="P576" s="93">
        <f t="shared" si="153"/>
        <v>6.6964285714285809E-2</v>
      </c>
    </row>
    <row r="577" spans="1:16" ht="31.5" x14ac:dyDescent="0.2">
      <c r="A577" s="57">
        <v>60000038</v>
      </c>
      <c r="B577" s="8" t="s">
        <v>511</v>
      </c>
      <c r="C577" s="36">
        <f>VLOOKUP(A577,'[3]Прейскурант 2019'!$A$12:$E$1358,5,0)</f>
        <v>224</v>
      </c>
      <c r="D577" s="37">
        <f>VLOOKUP(A577,'[1]Прейскурант( новый)'!$A$9:$C$1217,3,0)</f>
        <v>0.5</v>
      </c>
      <c r="E577" s="37">
        <f t="shared" si="158"/>
        <v>44.020620000000008</v>
      </c>
      <c r="F577" s="44">
        <f>VLOOKUP(A577,'[2]себ-ть 2019 год'!$A$2:$Q$1337,6,0)</f>
        <v>72.705600000000004</v>
      </c>
      <c r="G577" s="44">
        <f t="shared" si="159"/>
        <v>116.72622000000001</v>
      </c>
      <c r="H577" s="44">
        <f t="shared" si="154"/>
        <v>39.686914800000004</v>
      </c>
      <c r="I577" s="45">
        <f t="shared" si="160"/>
        <v>156.41313480000002</v>
      </c>
      <c r="J577" s="44">
        <f t="shared" si="155"/>
        <v>23.461970220000001</v>
      </c>
      <c r="K577" s="46">
        <f t="shared" si="161"/>
        <v>179.87510502000003</v>
      </c>
      <c r="L577" s="47">
        <f t="shared" si="156"/>
        <v>215.85012602400005</v>
      </c>
      <c r="M577" s="77">
        <f t="shared" si="162"/>
        <v>238.56</v>
      </c>
      <c r="N577" s="48">
        <v>239</v>
      </c>
      <c r="O577" s="49">
        <f t="shared" si="157"/>
        <v>6.5000000000000018</v>
      </c>
      <c r="P577" s="93">
        <f t="shared" si="153"/>
        <v>6.6964285714285809E-2</v>
      </c>
    </row>
    <row r="578" spans="1:16" ht="31.5" x14ac:dyDescent="0.2">
      <c r="A578" s="57">
        <v>60000696</v>
      </c>
      <c r="B578" s="8" t="s">
        <v>512</v>
      </c>
      <c r="C578" s="36">
        <f>VLOOKUP(A578,'[3]Прейскурант 2019'!$A$12:$E$1358,5,0)</f>
        <v>1664</v>
      </c>
      <c r="D578" s="37">
        <f>VLOOKUP(A578,'[1]Прейскурант( новый)'!$A$9:$C$1217,3,0)</f>
        <v>4</v>
      </c>
      <c r="E578" s="37">
        <f t="shared" si="158"/>
        <v>352.16496000000006</v>
      </c>
      <c r="F578" s="44">
        <f>VLOOKUP(A578,'[2]себ-ть 2019 год'!$A$2:$Q$1337,6,0)</f>
        <v>13.079000000000002</v>
      </c>
      <c r="G578" s="44">
        <f t="shared" si="159"/>
        <v>365.24396000000007</v>
      </c>
      <c r="H578" s="44">
        <f t="shared" si="154"/>
        <v>124.18294640000003</v>
      </c>
      <c r="I578" s="45">
        <f t="shared" si="160"/>
        <v>489.42690640000012</v>
      </c>
      <c r="J578" s="44">
        <f t="shared" si="155"/>
        <v>73.414035960000021</v>
      </c>
      <c r="K578" s="46">
        <f t="shared" si="161"/>
        <v>562.8409423600001</v>
      </c>
      <c r="L578" s="47">
        <f t="shared" si="156"/>
        <v>675.40913083200007</v>
      </c>
      <c r="M578" s="77">
        <f t="shared" si="162"/>
        <v>1772.16</v>
      </c>
      <c r="N578" s="48">
        <v>1772</v>
      </c>
      <c r="O578" s="49">
        <f t="shared" si="157"/>
        <v>6.5000000000000044</v>
      </c>
      <c r="P578" s="93">
        <f t="shared" si="153"/>
        <v>6.4903846153846256E-2</v>
      </c>
    </row>
    <row r="579" spans="1:16" ht="15" customHeight="1" x14ac:dyDescent="0.2">
      <c r="A579" s="229" t="s">
        <v>517</v>
      </c>
      <c r="B579" s="230"/>
      <c r="C579" s="230"/>
      <c r="D579" s="230"/>
      <c r="E579" s="230"/>
      <c r="F579" s="230"/>
      <c r="G579" s="230"/>
      <c r="H579" s="230"/>
      <c r="I579" s="230"/>
      <c r="J579" s="230"/>
      <c r="K579" s="230"/>
      <c r="L579" s="230"/>
      <c r="M579" s="230"/>
      <c r="N579" s="230"/>
      <c r="O579" s="231"/>
    </row>
    <row r="580" spans="1:16" ht="31.5" x14ac:dyDescent="0.2">
      <c r="A580" s="60">
        <v>60001018</v>
      </c>
      <c r="B580" s="7" t="s">
        <v>518</v>
      </c>
      <c r="C580" s="36">
        <f>VLOOKUP(A580,'[3]Прейскурант 2019'!$A$12:$E$1358,5,0)</f>
        <v>179</v>
      </c>
      <c r="D580" s="37">
        <f>VLOOKUP(A580,'[1]Прейскурант( новый)'!$A$9:$C$1217,3,0)</f>
        <v>1</v>
      </c>
      <c r="E580" s="37">
        <f t="shared" si="158"/>
        <v>88.041240000000016</v>
      </c>
      <c r="F580" s="44">
        <f>VLOOKUP(A580,'[2]себ-ть 2019 год'!$A$2:$Q$1337,6,0)</f>
        <v>0</v>
      </c>
      <c r="G580" s="44">
        <f t="shared" si="159"/>
        <v>88.041240000000016</v>
      </c>
      <c r="H580" s="44">
        <f t="shared" si="154"/>
        <v>29.934021600000008</v>
      </c>
      <c r="I580" s="45">
        <f t="shared" si="160"/>
        <v>117.97526160000002</v>
      </c>
      <c r="J580" s="44">
        <f t="shared" si="155"/>
        <v>17.696289240000002</v>
      </c>
      <c r="K580" s="46">
        <f t="shared" si="161"/>
        <v>135.67155084000004</v>
      </c>
      <c r="L580" s="47">
        <f t="shared" si="156"/>
        <v>162.80586100800005</v>
      </c>
      <c r="M580" s="77">
        <f t="shared" ref="M580:M604" si="163">C580*6.5%+C580</f>
        <v>190.63499999999999</v>
      </c>
      <c r="N580" s="48">
        <v>191</v>
      </c>
      <c r="O580" s="49">
        <f t="shared" si="157"/>
        <v>6.4999999999999947</v>
      </c>
      <c r="P580" s="93">
        <f t="shared" si="153"/>
        <v>6.7039106145251326E-2</v>
      </c>
    </row>
    <row r="581" spans="1:16" ht="31.5" x14ac:dyDescent="0.2">
      <c r="A581" s="20">
        <v>60001019</v>
      </c>
      <c r="B581" s="16" t="s">
        <v>519</v>
      </c>
      <c r="C581" s="36">
        <f>VLOOKUP(A581,'[3]Прейскурант 2019'!$A$12:$E$1358,5,0)</f>
        <v>158</v>
      </c>
      <c r="D581" s="37">
        <f>VLOOKUP(A581,'[1]Прейскурант( новый)'!$A$9:$C$1217,3,0)</f>
        <v>0.42</v>
      </c>
      <c r="E581" s="37">
        <f t="shared" si="158"/>
        <v>36.977320800000001</v>
      </c>
      <c r="F581" s="44">
        <f>VLOOKUP(A581,'[2]себ-ть 2019 год'!$A$2:$Q$1337,6,0)</f>
        <v>40.871400000000001</v>
      </c>
      <c r="G581" s="44">
        <f t="shared" si="159"/>
        <v>77.848720799999995</v>
      </c>
      <c r="H581" s="44">
        <f t="shared" si="154"/>
        <v>26.468565072000001</v>
      </c>
      <c r="I581" s="45">
        <f t="shared" si="160"/>
        <v>104.317285872</v>
      </c>
      <c r="J581" s="44">
        <f t="shared" si="155"/>
        <v>15.6475928808</v>
      </c>
      <c r="K581" s="46">
        <f t="shared" si="161"/>
        <v>119.9648787528</v>
      </c>
      <c r="L581" s="47">
        <f t="shared" si="156"/>
        <v>143.95785450336001</v>
      </c>
      <c r="M581" s="77">
        <f t="shared" si="163"/>
        <v>168.27</v>
      </c>
      <c r="N581" s="48">
        <v>168</v>
      </c>
      <c r="O581" s="49">
        <f t="shared" si="157"/>
        <v>6.5000000000000071</v>
      </c>
      <c r="P581" s="93">
        <f t="shared" si="153"/>
        <v>6.3291139240506222E-2</v>
      </c>
    </row>
    <row r="582" spans="1:16" ht="15.75" x14ac:dyDescent="0.2">
      <c r="A582" s="20">
        <v>60000433</v>
      </c>
      <c r="B582" s="16" t="s">
        <v>520</v>
      </c>
      <c r="C582" s="36">
        <f>VLOOKUP(A582,'[3]Прейскурант 2019'!$A$12:$E$1358,5,0)</f>
        <v>139</v>
      </c>
      <c r="D582" s="37">
        <f>VLOOKUP(A582,'[1]Прейскурант( новый)'!$A$9:$C$1217,3,0)</f>
        <v>0.28999999999999998</v>
      </c>
      <c r="E582" s="37">
        <f t="shared" si="158"/>
        <v>25.5319596</v>
      </c>
      <c r="F582" s="44">
        <f>VLOOKUP(A582,'[2]себ-ть 2019 год'!$A$2:$Q$1337,6,0)</f>
        <v>42.095400000000005</v>
      </c>
      <c r="G582" s="44">
        <f t="shared" si="159"/>
        <v>67.627359600000005</v>
      </c>
      <c r="H582" s="44">
        <f t="shared" si="154"/>
        <v>22.993302264000004</v>
      </c>
      <c r="I582" s="45">
        <f t="shared" si="160"/>
        <v>90.620661864000013</v>
      </c>
      <c r="J582" s="44">
        <f t="shared" si="155"/>
        <v>13.593099279600002</v>
      </c>
      <c r="K582" s="46">
        <f t="shared" si="161"/>
        <v>104.21376114360001</v>
      </c>
      <c r="L582" s="47">
        <f t="shared" si="156"/>
        <v>125.05651337232001</v>
      </c>
      <c r="M582" s="77">
        <f t="shared" si="163"/>
        <v>148.035</v>
      </c>
      <c r="N582" s="48">
        <v>148</v>
      </c>
      <c r="O582" s="49">
        <f t="shared" si="157"/>
        <v>6.4999999999999973</v>
      </c>
      <c r="P582" s="93">
        <f t="shared" si="153"/>
        <v>6.4748201438848962E-2</v>
      </c>
    </row>
    <row r="583" spans="1:16" ht="31.5" x14ac:dyDescent="0.2">
      <c r="A583" s="20">
        <v>60000434</v>
      </c>
      <c r="B583" s="16" t="s">
        <v>521</v>
      </c>
      <c r="C583" s="36">
        <f>VLOOKUP(A583,'[3]Прейскурант 2019'!$A$12:$E$1358,5,0)</f>
        <v>208</v>
      </c>
      <c r="D583" s="37">
        <f>VLOOKUP(A583,'[1]Прейскурант( новый)'!$A$9:$C$1217,3,0)</f>
        <v>1</v>
      </c>
      <c r="E583" s="37">
        <f t="shared" si="158"/>
        <v>88.041240000000016</v>
      </c>
      <c r="F583" s="44">
        <f>VLOOKUP(A583,'[2]себ-ть 2019 год'!$A$2:$Q$1337,6,0)</f>
        <v>21.695399999999999</v>
      </c>
      <c r="G583" s="44">
        <f t="shared" si="159"/>
        <v>109.73664000000002</v>
      </c>
      <c r="H583" s="44">
        <f t="shared" si="154"/>
        <v>37.310457600000014</v>
      </c>
      <c r="I583" s="45">
        <f t="shared" si="160"/>
        <v>147.04709760000003</v>
      </c>
      <c r="J583" s="44">
        <f t="shared" si="155"/>
        <v>22.057064640000004</v>
      </c>
      <c r="K583" s="46">
        <f t="shared" si="161"/>
        <v>169.10416224000002</v>
      </c>
      <c r="L583" s="47">
        <f t="shared" si="156"/>
        <v>202.92499468800003</v>
      </c>
      <c r="M583" s="77">
        <f t="shared" si="163"/>
        <v>221.52</v>
      </c>
      <c r="N583" s="48">
        <v>222</v>
      </c>
      <c r="O583" s="49">
        <f t="shared" si="157"/>
        <v>6.5000000000000044</v>
      </c>
      <c r="P583" s="93">
        <f t="shared" si="153"/>
        <v>6.7307692307692291E-2</v>
      </c>
    </row>
    <row r="584" spans="1:16" ht="15.75" x14ac:dyDescent="0.2">
      <c r="A584" s="20">
        <v>60000449</v>
      </c>
      <c r="B584" s="16" t="s">
        <v>522</v>
      </c>
      <c r="C584" s="36">
        <f>VLOOKUP(A584,'[3]Прейскурант 2019'!$A$12:$E$1358,5,0)</f>
        <v>117</v>
      </c>
      <c r="D584" s="37">
        <f>VLOOKUP(A584,'[1]Прейскурант( новый)'!$A$9:$C$1217,3,0)</f>
        <v>0.67</v>
      </c>
      <c r="E584" s="37">
        <f t="shared" si="158"/>
        <v>58.987630800000012</v>
      </c>
      <c r="F584" s="44">
        <f>VLOOKUP(A584,'[2]себ-ть 2019 год'!$A$2:$Q$1337,6,0)</f>
        <v>1.8156000000000001</v>
      </c>
      <c r="G584" s="44">
        <f t="shared" si="159"/>
        <v>60.803230800000016</v>
      </c>
      <c r="H584" s="44">
        <f t="shared" si="154"/>
        <v>20.673098472000007</v>
      </c>
      <c r="I584" s="45">
        <f t="shared" si="160"/>
        <v>81.476329272000015</v>
      </c>
      <c r="J584" s="44">
        <f t="shared" si="155"/>
        <v>12.221449390800002</v>
      </c>
      <c r="K584" s="46">
        <f t="shared" si="161"/>
        <v>93.697778662800019</v>
      </c>
      <c r="L584" s="47">
        <f t="shared" si="156"/>
        <v>112.43733439536003</v>
      </c>
      <c r="M584" s="77">
        <f t="shared" si="163"/>
        <v>124.605</v>
      </c>
      <c r="N584" s="48">
        <v>125</v>
      </c>
      <c r="O584" s="49">
        <f t="shared" si="157"/>
        <v>6.5000000000000027</v>
      </c>
      <c r="P584" s="93">
        <f t="shared" si="153"/>
        <v>6.8376068376068355E-2</v>
      </c>
    </row>
    <row r="585" spans="1:16" ht="15.75" x14ac:dyDescent="0.2">
      <c r="A585" s="20">
        <v>60000450</v>
      </c>
      <c r="B585" s="16" t="s">
        <v>523</v>
      </c>
      <c r="C585" s="36">
        <f>VLOOKUP(A585,'[3]Прейскурант 2019'!$A$12:$E$1358,5,0)</f>
        <v>80</v>
      </c>
      <c r="D585" s="37">
        <f>VLOOKUP(A585,'[1]Прейскурант( новый)'!$A$9:$C$1217,3,0)</f>
        <v>0.67</v>
      </c>
      <c r="E585" s="37">
        <f t="shared" si="158"/>
        <v>58.987630800000012</v>
      </c>
      <c r="F585" s="44">
        <f>VLOOKUP(A585,'[2]себ-ть 2019 год'!$A$2:$Q$1337,6,0)</f>
        <v>0.35699999999999998</v>
      </c>
      <c r="G585" s="44">
        <f t="shared" si="159"/>
        <v>59.344630800000012</v>
      </c>
      <c r="H585" s="44">
        <f t="shared" ref="H585:H648" si="164">G585*$H$1</f>
        <v>20.177174472000004</v>
      </c>
      <c r="I585" s="45">
        <f t="shared" si="160"/>
        <v>79.521805272000023</v>
      </c>
      <c r="J585" s="44">
        <f t="shared" ref="J585:J648" si="165">I585*$J$1</f>
        <v>11.928270790800003</v>
      </c>
      <c r="K585" s="46">
        <f t="shared" si="161"/>
        <v>91.450076062800022</v>
      </c>
      <c r="L585" s="47">
        <f t="shared" ref="L585:L648" si="166">K585*$L$1+K585</f>
        <v>109.74009127536003</v>
      </c>
      <c r="M585" s="77">
        <f t="shared" si="163"/>
        <v>85.2</v>
      </c>
      <c r="N585" s="48">
        <v>85</v>
      </c>
      <c r="O585" s="49">
        <f t="shared" ref="O585:O648" si="167">(M585-C585)/C585*100</f>
        <v>6.5000000000000027</v>
      </c>
      <c r="P585" s="93">
        <f t="shared" si="153"/>
        <v>6.25E-2</v>
      </c>
    </row>
    <row r="586" spans="1:16" ht="15.75" x14ac:dyDescent="0.2">
      <c r="A586" s="20">
        <v>60000437</v>
      </c>
      <c r="B586" s="16" t="s">
        <v>524</v>
      </c>
      <c r="C586" s="36">
        <f>VLOOKUP(A586,'[3]Прейскурант 2019'!$A$12:$E$1358,5,0)</f>
        <v>450</v>
      </c>
      <c r="D586" s="37">
        <f>VLOOKUP(A586,'[1]Прейскурант( новый)'!$A$9:$C$1217,3,0)</f>
        <v>2.4700000000000002</v>
      </c>
      <c r="E586" s="37">
        <f t="shared" ref="E586:E649" si="168">67.62*D586*1.302</f>
        <v>217.46186280000003</v>
      </c>
      <c r="F586" s="44">
        <f>VLOOKUP(A586,'[2]себ-ть 2019 год'!$A$2:$Q$1337,6,0)</f>
        <v>34.588200000000001</v>
      </c>
      <c r="G586" s="44">
        <f t="shared" si="159"/>
        <v>252.05006280000003</v>
      </c>
      <c r="H586" s="44">
        <f t="shared" si="164"/>
        <v>85.697021352000021</v>
      </c>
      <c r="I586" s="45">
        <f t="shared" si="160"/>
        <v>337.74708415200007</v>
      </c>
      <c r="J586" s="44">
        <f t="shared" si="165"/>
        <v>50.662062622800008</v>
      </c>
      <c r="K586" s="46">
        <f t="shared" si="161"/>
        <v>388.40914677480009</v>
      </c>
      <c r="L586" s="47">
        <f t="shared" si="166"/>
        <v>466.09097612976012</v>
      </c>
      <c r="M586" s="77">
        <f t="shared" si="163"/>
        <v>479.25</v>
      </c>
      <c r="N586" s="48">
        <v>479</v>
      </c>
      <c r="O586" s="49">
        <f t="shared" si="167"/>
        <v>6.5</v>
      </c>
      <c r="P586" s="93">
        <f t="shared" ref="P586:P649" si="169">(N586/C586)-100%</f>
        <v>6.4444444444444526E-2</v>
      </c>
    </row>
    <row r="587" spans="1:16" ht="15.75" x14ac:dyDescent="0.2">
      <c r="A587" s="20">
        <v>60000438</v>
      </c>
      <c r="B587" s="16" t="s">
        <v>525</v>
      </c>
      <c r="C587" s="36">
        <f>VLOOKUP(A587,'[3]Прейскурант 2019'!$A$12:$E$1358,5,0)</f>
        <v>276</v>
      </c>
      <c r="D587" s="37">
        <f>VLOOKUP(A587,'[1]Прейскурант( новый)'!$A$9:$C$1217,3,0)</f>
        <v>1.17</v>
      </c>
      <c r="E587" s="37">
        <f t="shared" si="168"/>
        <v>103.0082508</v>
      </c>
      <c r="F587" s="44">
        <f>VLOOKUP(A587,'[2]себ-ть 2019 год'!$A$2:$Q$1337,6,0)</f>
        <v>34.1496</v>
      </c>
      <c r="G587" s="44">
        <f t="shared" si="159"/>
        <v>137.15785080000001</v>
      </c>
      <c r="H587" s="44">
        <f t="shared" si="164"/>
        <v>46.633669272000006</v>
      </c>
      <c r="I587" s="45">
        <f t="shared" si="160"/>
        <v>183.79152007200003</v>
      </c>
      <c r="J587" s="44">
        <f t="shared" si="165"/>
        <v>27.568728010800005</v>
      </c>
      <c r="K587" s="46">
        <f t="shared" si="161"/>
        <v>211.36024808280004</v>
      </c>
      <c r="L587" s="47">
        <f t="shared" si="166"/>
        <v>253.63229769936004</v>
      </c>
      <c r="M587" s="77">
        <f t="shared" si="163"/>
        <v>293.94</v>
      </c>
      <c r="N587" s="48">
        <v>294</v>
      </c>
      <c r="O587" s="49">
        <f t="shared" si="167"/>
        <v>6.4999999999999991</v>
      </c>
      <c r="P587" s="93">
        <f t="shared" si="169"/>
        <v>6.5217391304347894E-2</v>
      </c>
    </row>
    <row r="588" spans="1:16" ht="15.75" x14ac:dyDescent="0.2">
      <c r="A588" s="20">
        <v>60000439</v>
      </c>
      <c r="B588" s="16" t="s">
        <v>526</v>
      </c>
      <c r="C588" s="36">
        <f>VLOOKUP(A588,'[3]Прейскурант 2019'!$A$12:$E$1358,5,0)</f>
        <v>129</v>
      </c>
      <c r="D588" s="37">
        <f>VLOOKUP(A588,'[1]Прейскурант( новый)'!$A$9:$C$1217,3,0)</f>
        <v>0.92</v>
      </c>
      <c r="E588" s="37">
        <f t="shared" si="168"/>
        <v>80.997940800000009</v>
      </c>
      <c r="F588" s="44">
        <f>VLOOKUP(A588,'[2]себ-ть 2019 год'!$A$2:$Q$1337,6,0)</f>
        <v>8.67</v>
      </c>
      <c r="G588" s="44">
        <f t="shared" si="159"/>
        <v>89.667940800000011</v>
      </c>
      <c r="H588" s="44">
        <f t="shared" si="164"/>
        <v>30.487099872000005</v>
      </c>
      <c r="I588" s="45">
        <f t="shared" si="160"/>
        <v>120.15504067200001</v>
      </c>
      <c r="J588" s="44">
        <f t="shared" si="165"/>
        <v>18.023256100800001</v>
      </c>
      <c r="K588" s="46">
        <f t="shared" si="161"/>
        <v>138.17829677280002</v>
      </c>
      <c r="L588" s="47">
        <f t="shared" si="166"/>
        <v>165.81395612736003</v>
      </c>
      <c r="M588" s="77">
        <f t="shared" si="163"/>
        <v>137.38499999999999</v>
      </c>
      <c r="N588" s="48">
        <v>137</v>
      </c>
      <c r="O588" s="49">
        <f t="shared" si="167"/>
        <v>6.4999999999999929</v>
      </c>
      <c r="P588" s="93">
        <f t="shared" si="169"/>
        <v>6.2015503875969102E-2</v>
      </c>
    </row>
    <row r="589" spans="1:16" ht="15.75" x14ac:dyDescent="0.2">
      <c r="A589" s="20">
        <v>60000440</v>
      </c>
      <c r="B589" s="16" t="s">
        <v>527</v>
      </c>
      <c r="C589" s="36">
        <f>VLOOKUP(A589,'[3]Прейскурант 2019'!$A$12:$E$1358,5,0)</f>
        <v>129</v>
      </c>
      <c r="D589" s="37">
        <f>VLOOKUP(A589,'[1]Прейскурант( новый)'!$A$9:$C$1217,3,0)</f>
        <v>1.25</v>
      </c>
      <c r="E589" s="37">
        <f t="shared" si="168"/>
        <v>110.05155000000001</v>
      </c>
      <c r="F589" s="44">
        <f>VLOOKUP(A589,'[2]себ-ть 2019 год'!$A$2:$Q$1337,6,0)</f>
        <v>3.5700000000000003</v>
      </c>
      <c r="G589" s="44">
        <f t="shared" si="159"/>
        <v>113.62155000000001</v>
      </c>
      <c r="H589" s="44">
        <f t="shared" si="164"/>
        <v>38.631327000000006</v>
      </c>
      <c r="I589" s="45">
        <f t="shared" si="160"/>
        <v>152.25287700000001</v>
      </c>
      <c r="J589" s="44">
        <f t="shared" si="165"/>
        <v>22.83793155</v>
      </c>
      <c r="K589" s="46">
        <f t="shared" si="161"/>
        <v>175.09080855000002</v>
      </c>
      <c r="L589" s="47">
        <f t="shared" si="166"/>
        <v>210.10897026000004</v>
      </c>
      <c r="M589" s="77">
        <f t="shared" si="163"/>
        <v>137.38499999999999</v>
      </c>
      <c r="N589" s="48">
        <v>137</v>
      </c>
      <c r="O589" s="49">
        <f t="shared" si="167"/>
        <v>6.4999999999999929</v>
      </c>
      <c r="P589" s="93">
        <f t="shared" si="169"/>
        <v>6.2015503875969102E-2</v>
      </c>
    </row>
    <row r="590" spans="1:16" ht="15.75" x14ac:dyDescent="0.2">
      <c r="A590" s="20">
        <v>60000441</v>
      </c>
      <c r="B590" s="16" t="s">
        <v>528</v>
      </c>
      <c r="C590" s="36">
        <f>VLOOKUP(A590,'[3]Прейскурант 2019'!$A$12:$E$1358,5,0)</f>
        <v>232</v>
      </c>
      <c r="D590" s="37">
        <f>VLOOKUP(A590,'[1]Прейскурант( новый)'!$A$9:$C$1217,3,0)</f>
        <v>2.0499999999999998</v>
      </c>
      <c r="E590" s="37">
        <f t="shared" si="168"/>
        <v>180.484542</v>
      </c>
      <c r="F590" s="44">
        <f>VLOOKUP(A590,'[2]себ-ть 2019 год'!$A$2:$Q$1337,6,0)</f>
        <v>10.404</v>
      </c>
      <c r="G590" s="44">
        <f t="shared" si="159"/>
        <v>190.888542</v>
      </c>
      <c r="H590" s="44">
        <f t="shared" si="164"/>
        <v>64.902104280000003</v>
      </c>
      <c r="I590" s="45">
        <f t="shared" si="160"/>
        <v>255.79064628</v>
      </c>
      <c r="J590" s="44">
        <f t="shared" si="165"/>
        <v>38.368596941999996</v>
      </c>
      <c r="K590" s="46">
        <f t="shared" si="161"/>
        <v>294.15924322199999</v>
      </c>
      <c r="L590" s="47">
        <f t="shared" si="166"/>
        <v>352.99109186639998</v>
      </c>
      <c r="M590" s="77">
        <f t="shared" si="163"/>
        <v>247.08</v>
      </c>
      <c r="N590" s="48">
        <v>247</v>
      </c>
      <c r="O590" s="49">
        <f t="shared" si="167"/>
        <v>6.5000000000000053</v>
      </c>
      <c r="P590" s="93">
        <f t="shared" si="169"/>
        <v>6.4655172413793149E-2</v>
      </c>
    </row>
    <row r="591" spans="1:16" ht="15.75" x14ac:dyDescent="0.2">
      <c r="A591" s="20">
        <v>60000442</v>
      </c>
      <c r="B591" s="16" t="s">
        <v>529</v>
      </c>
      <c r="C591" s="36">
        <f>VLOOKUP(A591,'[3]Прейскурант 2019'!$A$12:$E$1358,5,0)</f>
        <v>248</v>
      </c>
      <c r="D591" s="37">
        <f>VLOOKUP(A591,'[1]Прейскурант( новый)'!$A$9:$C$1217,3,0)</f>
        <v>1.08</v>
      </c>
      <c r="E591" s="37">
        <f t="shared" si="168"/>
        <v>95.084539200000023</v>
      </c>
      <c r="F591" s="44">
        <f>VLOOKUP(A591,'[2]себ-ть 2019 год'!$A$2:$Q$1337,6,0)</f>
        <v>43.288800000000002</v>
      </c>
      <c r="G591" s="44">
        <f t="shared" si="159"/>
        <v>138.37333920000003</v>
      </c>
      <c r="H591" s="44">
        <f t="shared" si="164"/>
        <v>47.046935328000018</v>
      </c>
      <c r="I591" s="45">
        <f t="shared" si="160"/>
        <v>185.42027452800005</v>
      </c>
      <c r="J591" s="44">
        <f t="shared" si="165"/>
        <v>27.813041179200006</v>
      </c>
      <c r="K591" s="46">
        <f t="shared" si="161"/>
        <v>213.23331570720006</v>
      </c>
      <c r="L591" s="47">
        <f t="shared" si="166"/>
        <v>255.87997884864006</v>
      </c>
      <c r="M591" s="77">
        <f t="shared" si="163"/>
        <v>264.12</v>
      </c>
      <c r="N591" s="48">
        <v>264</v>
      </c>
      <c r="O591" s="49">
        <f t="shared" si="167"/>
        <v>6.5000000000000018</v>
      </c>
      <c r="P591" s="93">
        <f t="shared" si="169"/>
        <v>6.4516129032258007E-2</v>
      </c>
    </row>
    <row r="592" spans="1:16" ht="31.5" x14ac:dyDescent="0.2">
      <c r="A592" s="20">
        <v>60000451</v>
      </c>
      <c r="B592" s="16" t="s">
        <v>530</v>
      </c>
      <c r="C592" s="36">
        <f>VLOOKUP(A592,'[3]Прейскурант 2019'!$A$12:$E$1358,5,0)</f>
        <v>470</v>
      </c>
      <c r="D592" s="37">
        <f>VLOOKUP(A592,'[1]Прейскурант( новый)'!$A$9:$C$1217,3,0)</f>
        <v>1.5</v>
      </c>
      <c r="E592" s="37">
        <f t="shared" si="168"/>
        <v>132.06186000000002</v>
      </c>
      <c r="F592" s="44">
        <f>VLOOKUP(A592,'[2]себ-ть 2019 год'!$A$2:$Q$1337,6,0)</f>
        <v>104.4888</v>
      </c>
      <c r="G592" s="44">
        <f t="shared" si="159"/>
        <v>236.55066000000002</v>
      </c>
      <c r="H592" s="44">
        <f t="shared" si="164"/>
        <v>80.427224400000014</v>
      </c>
      <c r="I592" s="45">
        <f t="shared" si="160"/>
        <v>316.97788440000005</v>
      </c>
      <c r="J592" s="44">
        <f t="shared" si="165"/>
        <v>47.546682660000009</v>
      </c>
      <c r="K592" s="46">
        <f t="shared" si="161"/>
        <v>364.52456706000004</v>
      </c>
      <c r="L592" s="47">
        <f t="shared" si="166"/>
        <v>437.42948047200002</v>
      </c>
      <c r="M592" s="77">
        <f t="shared" si="163"/>
        <v>500.55</v>
      </c>
      <c r="N592" s="48">
        <v>501</v>
      </c>
      <c r="O592" s="49">
        <f t="shared" si="167"/>
        <v>6.5000000000000027</v>
      </c>
      <c r="P592" s="93">
        <f t="shared" si="169"/>
        <v>6.5957446808510678E-2</v>
      </c>
    </row>
    <row r="593" spans="1:16" ht="47.25" x14ac:dyDescent="0.2">
      <c r="A593" s="20">
        <v>60000453</v>
      </c>
      <c r="B593" s="16" t="s">
        <v>531</v>
      </c>
      <c r="C593" s="36">
        <f>VLOOKUP(A593,'[3]Прейскурант 2019'!$A$12:$E$1358,5,0)</f>
        <v>251</v>
      </c>
      <c r="D593" s="37">
        <f>VLOOKUP(A593,'[1]Прейскурант( новый)'!$A$9:$C$1217,3,0)</f>
        <v>2</v>
      </c>
      <c r="E593" s="37">
        <f t="shared" si="168"/>
        <v>176.08248000000003</v>
      </c>
      <c r="F593" s="44">
        <f>VLOOKUP(A593,'[2]себ-ть 2019 год'!$A$2:$Q$1337,6,0)</f>
        <v>0</v>
      </c>
      <c r="G593" s="44">
        <f t="shared" si="159"/>
        <v>176.08248000000003</v>
      </c>
      <c r="H593" s="44">
        <f t="shared" si="164"/>
        <v>59.868043200000017</v>
      </c>
      <c r="I593" s="45">
        <f t="shared" si="160"/>
        <v>235.95052320000005</v>
      </c>
      <c r="J593" s="44">
        <f t="shared" si="165"/>
        <v>35.392578480000005</v>
      </c>
      <c r="K593" s="46">
        <f t="shared" si="161"/>
        <v>271.34310168000007</v>
      </c>
      <c r="L593" s="47">
        <f t="shared" si="166"/>
        <v>325.6117220160001</v>
      </c>
      <c r="M593" s="77">
        <f t="shared" si="163"/>
        <v>267.315</v>
      </c>
      <c r="N593" s="48">
        <v>267</v>
      </c>
      <c r="O593" s="49">
        <f t="shared" si="167"/>
        <v>6.4999999999999991</v>
      </c>
      <c r="P593" s="93">
        <f t="shared" si="169"/>
        <v>6.3745019920318668E-2</v>
      </c>
    </row>
    <row r="594" spans="1:16" ht="31.5" x14ac:dyDescent="0.2">
      <c r="A594" s="20">
        <v>60000454</v>
      </c>
      <c r="B594" s="16" t="s">
        <v>532</v>
      </c>
      <c r="C594" s="36">
        <f>VLOOKUP(A594,'[3]Прейскурант 2019'!$A$12:$E$1358,5,0)</f>
        <v>1370</v>
      </c>
      <c r="D594" s="37">
        <f>VLOOKUP(A594,'[1]Прейскурант( новый)'!$A$9:$C$1217,3,0)</f>
        <v>5</v>
      </c>
      <c r="E594" s="37">
        <f t="shared" si="168"/>
        <v>440.20620000000002</v>
      </c>
      <c r="F594" s="44">
        <f>VLOOKUP(A594,'[2]себ-ть 2019 год'!$A$2:$Q$1337,6,0)</f>
        <v>228.58199999999999</v>
      </c>
      <c r="G594" s="44">
        <f t="shared" si="159"/>
        <v>668.78819999999996</v>
      </c>
      <c r="H594" s="44">
        <f t="shared" si="164"/>
        <v>227.38798800000001</v>
      </c>
      <c r="I594" s="45">
        <f t="shared" si="160"/>
        <v>896.17618799999991</v>
      </c>
      <c r="J594" s="44">
        <f t="shared" si="165"/>
        <v>134.42642819999998</v>
      </c>
      <c r="K594" s="46">
        <f t="shared" si="161"/>
        <v>1030.6026161999998</v>
      </c>
      <c r="L594" s="47">
        <f t="shared" si="166"/>
        <v>1236.7231394399998</v>
      </c>
      <c r="M594" s="77">
        <f t="shared" si="163"/>
        <v>1459.05</v>
      </c>
      <c r="N594" s="48">
        <v>1459</v>
      </c>
      <c r="O594" s="49">
        <f t="shared" si="167"/>
        <v>6.4999999999999964</v>
      </c>
      <c r="P594" s="93">
        <f t="shared" si="169"/>
        <v>6.496350364963499E-2</v>
      </c>
    </row>
    <row r="595" spans="1:16" ht="31.5" x14ac:dyDescent="0.2">
      <c r="A595" s="20">
        <v>60000455</v>
      </c>
      <c r="B595" s="16" t="s">
        <v>533</v>
      </c>
      <c r="C595" s="36">
        <f>VLOOKUP(A595,'[3]Прейскурант 2019'!$A$12:$E$1358,5,0)</f>
        <v>332</v>
      </c>
      <c r="D595" s="37">
        <f>VLOOKUP(A595,'[1]Прейскурант( новый)'!$A$9:$C$1217,3,0)</f>
        <v>1.5</v>
      </c>
      <c r="E595" s="37">
        <f t="shared" si="168"/>
        <v>132.06186000000002</v>
      </c>
      <c r="F595" s="44">
        <f>VLOOKUP(A595,'[2]себ-ть 2019 год'!$A$2:$Q$1337,6,0)</f>
        <v>54.110999999999997</v>
      </c>
      <c r="G595" s="44">
        <f t="shared" si="159"/>
        <v>186.17286000000001</v>
      </c>
      <c r="H595" s="44">
        <f t="shared" si="164"/>
        <v>63.298772400000011</v>
      </c>
      <c r="I595" s="45">
        <f t="shared" si="160"/>
        <v>249.47163240000003</v>
      </c>
      <c r="J595" s="44">
        <f t="shared" si="165"/>
        <v>37.420744860000006</v>
      </c>
      <c r="K595" s="46">
        <f t="shared" si="161"/>
        <v>286.89237726000005</v>
      </c>
      <c r="L595" s="47">
        <f t="shared" si="166"/>
        <v>344.27085271200008</v>
      </c>
      <c r="M595" s="77">
        <f t="shared" si="163"/>
        <v>353.58</v>
      </c>
      <c r="N595" s="48">
        <v>354</v>
      </c>
      <c r="O595" s="49">
        <f t="shared" si="167"/>
        <v>6.4999999999999947</v>
      </c>
      <c r="P595" s="93">
        <f t="shared" si="169"/>
        <v>6.6265060240963791E-2</v>
      </c>
    </row>
    <row r="596" spans="1:16" ht="15.75" x14ac:dyDescent="0.2">
      <c r="A596" s="20">
        <v>60000457</v>
      </c>
      <c r="B596" s="16" t="s">
        <v>534</v>
      </c>
      <c r="C596" s="36">
        <f>VLOOKUP(A596,'[3]Прейскурант 2019'!$A$12:$E$1358,5,0)</f>
        <v>1113</v>
      </c>
      <c r="D596" s="37">
        <f>VLOOKUP(A596,'[1]Прейскурант( новый)'!$A$9:$C$1217,3,0)</f>
        <v>6.58</v>
      </c>
      <c r="E596" s="37">
        <f t="shared" si="168"/>
        <v>579.31135920000008</v>
      </c>
      <c r="F596" s="44">
        <f>VLOOKUP(A596,'[2]себ-ть 2019 год'!$A$2:$Q$1337,6,0)</f>
        <v>30.803999999999998</v>
      </c>
      <c r="G596" s="44">
        <f t="shared" si="159"/>
        <v>610.11535920000006</v>
      </c>
      <c r="H596" s="44">
        <f t="shared" si="164"/>
        <v>207.43922212800004</v>
      </c>
      <c r="I596" s="45">
        <f t="shared" si="160"/>
        <v>817.55458132800004</v>
      </c>
      <c r="J596" s="44">
        <f t="shared" si="165"/>
        <v>122.63318719919999</v>
      </c>
      <c r="K596" s="46">
        <f t="shared" si="161"/>
        <v>940.18776852719998</v>
      </c>
      <c r="L596" s="47">
        <f t="shared" si="166"/>
        <v>1128.2253222326399</v>
      </c>
      <c r="M596" s="77">
        <f t="shared" si="163"/>
        <v>1185.345</v>
      </c>
      <c r="N596" s="48">
        <v>1185</v>
      </c>
      <c r="O596" s="49">
        <f t="shared" si="167"/>
        <v>6.5000000000000027</v>
      </c>
      <c r="P596" s="93">
        <f t="shared" si="169"/>
        <v>6.4690026954177915E-2</v>
      </c>
    </row>
    <row r="597" spans="1:16" ht="31.5" x14ac:dyDescent="0.2">
      <c r="A597" s="20">
        <v>60000443</v>
      </c>
      <c r="B597" s="16" t="s">
        <v>535</v>
      </c>
      <c r="C597" s="36">
        <f>VLOOKUP(A597,'[3]Прейскурант 2019'!$A$12:$E$1358,5,0)</f>
        <v>321</v>
      </c>
      <c r="D597" s="37">
        <f>VLOOKUP(A597,'[1]Прейскурант( новый)'!$A$9:$C$1217,3,0)</f>
        <v>4.33</v>
      </c>
      <c r="E597" s="37">
        <f t="shared" si="168"/>
        <v>381.21856919999999</v>
      </c>
      <c r="F597" s="44">
        <f>VLOOKUP(A597,'[2]себ-ть 2019 год'!$A$2:$Q$1337,6,0)</f>
        <v>23.378400000000003</v>
      </c>
      <c r="G597" s="44">
        <f t="shared" si="159"/>
        <v>404.59696919999999</v>
      </c>
      <c r="H597" s="44">
        <f t="shared" si="164"/>
        <v>137.562969528</v>
      </c>
      <c r="I597" s="45">
        <f t="shared" si="160"/>
        <v>542.15993872800004</v>
      </c>
      <c r="J597" s="44">
        <f t="shared" si="165"/>
        <v>81.323990809199998</v>
      </c>
      <c r="K597" s="46">
        <f t="shared" si="161"/>
        <v>623.48392953720008</v>
      </c>
      <c r="L597" s="47">
        <f t="shared" si="166"/>
        <v>748.1807154446401</v>
      </c>
      <c r="M597" s="77">
        <f t="shared" si="163"/>
        <v>341.86500000000001</v>
      </c>
      <c r="N597" s="48">
        <v>342</v>
      </c>
      <c r="O597" s="49">
        <f t="shared" si="167"/>
        <v>6.5000000000000027</v>
      </c>
      <c r="P597" s="93">
        <f t="shared" si="169"/>
        <v>6.5420560747663448E-2</v>
      </c>
    </row>
    <row r="598" spans="1:16" ht="31.5" x14ac:dyDescent="0.2">
      <c r="A598" s="20">
        <v>60000445</v>
      </c>
      <c r="B598" s="16" t="s">
        <v>536</v>
      </c>
      <c r="C598" s="36">
        <f>VLOOKUP(A598,'[3]Прейскурант 2019'!$A$12:$E$1358,5,0)</f>
        <v>383</v>
      </c>
      <c r="D598" s="37">
        <f>VLOOKUP(A598,'[1]Прейскурант( новый)'!$A$9:$C$1217,3,0)</f>
        <v>3.25</v>
      </c>
      <c r="E598" s="37">
        <f t="shared" si="168"/>
        <v>286.13403000000005</v>
      </c>
      <c r="F598" s="44">
        <f>VLOOKUP(A598,'[2]себ-ть 2019 год'!$A$2:$Q$1337,6,0)</f>
        <v>15.728400000000001</v>
      </c>
      <c r="G598" s="44">
        <f t="shared" si="159"/>
        <v>301.86243000000007</v>
      </c>
      <c r="H598" s="44">
        <f t="shared" si="164"/>
        <v>102.63322620000004</v>
      </c>
      <c r="I598" s="45">
        <f t="shared" si="160"/>
        <v>404.4956562000001</v>
      </c>
      <c r="J598" s="44">
        <f t="shared" si="165"/>
        <v>60.674348430000009</v>
      </c>
      <c r="K598" s="46">
        <f t="shared" si="161"/>
        <v>465.17000463000011</v>
      </c>
      <c r="L598" s="47">
        <f t="shared" si="166"/>
        <v>558.20400555600008</v>
      </c>
      <c r="M598" s="77">
        <f t="shared" si="163"/>
        <v>407.89499999999998</v>
      </c>
      <c r="N598" s="48">
        <v>408</v>
      </c>
      <c r="O598" s="49">
        <f t="shared" si="167"/>
        <v>6.4999999999999947</v>
      </c>
      <c r="P598" s="93">
        <f t="shared" si="169"/>
        <v>6.5274151436031325E-2</v>
      </c>
    </row>
    <row r="599" spans="1:16" ht="31.5" x14ac:dyDescent="0.2">
      <c r="A599" s="60">
        <v>60000446</v>
      </c>
      <c r="B599" s="16" t="s">
        <v>537</v>
      </c>
      <c r="C599" s="36">
        <f>VLOOKUP(A599,'[3]Прейскурант 2019'!$A$12:$E$1358,5,0)</f>
        <v>577</v>
      </c>
      <c r="D599" s="37">
        <f>VLOOKUP(A599,'[1]Прейскурант( новый)'!$A$9:$C$1217,3,0)</f>
        <v>4</v>
      </c>
      <c r="E599" s="37">
        <f t="shared" si="168"/>
        <v>352.16496000000006</v>
      </c>
      <c r="F599" s="44">
        <f>VLOOKUP(A599,'[2]себ-ть 2019 год'!$A$2:$Q$1337,6,0)</f>
        <v>15.463200000000001</v>
      </c>
      <c r="G599" s="44">
        <f t="shared" si="159"/>
        <v>367.62816000000009</v>
      </c>
      <c r="H599" s="44">
        <f t="shared" si="164"/>
        <v>124.99357440000004</v>
      </c>
      <c r="I599" s="45">
        <f t="shared" si="160"/>
        <v>492.62173440000015</v>
      </c>
      <c r="J599" s="44">
        <f t="shared" si="165"/>
        <v>73.893260160000025</v>
      </c>
      <c r="K599" s="46">
        <f t="shared" si="161"/>
        <v>566.51499456000022</v>
      </c>
      <c r="L599" s="47">
        <f t="shared" si="166"/>
        <v>679.81799347200024</v>
      </c>
      <c r="M599" s="77">
        <f t="shared" si="163"/>
        <v>614.505</v>
      </c>
      <c r="N599" s="48">
        <v>615</v>
      </c>
      <c r="O599" s="49">
        <f t="shared" si="167"/>
        <v>6.4999999999999991</v>
      </c>
      <c r="P599" s="93">
        <f t="shared" si="169"/>
        <v>6.585788561525141E-2</v>
      </c>
    </row>
    <row r="600" spans="1:16" ht="31.5" x14ac:dyDescent="0.2">
      <c r="A600" s="60">
        <v>60000447</v>
      </c>
      <c r="B600" s="16" t="s">
        <v>538</v>
      </c>
      <c r="C600" s="36">
        <f>VLOOKUP(A600,'[3]Прейскурант 2019'!$A$12:$E$1358,5,0)</f>
        <v>415</v>
      </c>
      <c r="D600" s="37">
        <f>VLOOKUP(A600,'[1]Прейскурант( новый)'!$A$9:$C$1217,3,0)</f>
        <v>1</v>
      </c>
      <c r="E600" s="37">
        <f t="shared" si="168"/>
        <v>88.041240000000016</v>
      </c>
      <c r="F600" s="44">
        <f>VLOOKUP(A600,'[2]себ-ть 2019 год'!$A$2:$Q$1337,6,0)</f>
        <v>106.20240000000001</v>
      </c>
      <c r="G600" s="44">
        <f t="shared" si="159"/>
        <v>194.24364000000003</v>
      </c>
      <c r="H600" s="44">
        <f t="shared" si="164"/>
        <v>66.042837600000013</v>
      </c>
      <c r="I600" s="45">
        <f t="shared" si="160"/>
        <v>260.28647760000001</v>
      </c>
      <c r="J600" s="44">
        <f t="shared" si="165"/>
        <v>39.042971639999998</v>
      </c>
      <c r="K600" s="46">
        <f t="shared" si="161"/>
        <v>299.32944924000003</v>
      </c>
      <c r="L600" s="47">
        <f t="shared" si="166"/>
        <v>359.19533908800003</v>
      </c>
      <c r="M600" s="77">
        <f t="shared" si="163"/>
        <v>441.97500000000002</v>
      </c>
      <c r="N600" s="48">
        <v>442</v>
      </c>
      <c r="O600" s="49">
        <f t="shared" si="167"/>
        <v>6.5000000000000053</v>
      </c>
      <c r="P600" s="93">
        <f t="shared" si="169"/>
        <v>6.5060240963855431E-2</v>
      </c>
    </row>
    <row r="601" spans="1:16" ht="31.5" x14ac:dyDescent="0.2">
      <c r="A601" s="60">
        <v>60000448</v>
      </c>
      <c r="B601" s="16" t="s">
        <v>539</v>
      </c>
      <c r="C601" s="36">
        <f>VLOOKUP(A601,'[3]Прейскурант 2019'!$A$12:$E$1358,5,0)</f>
        <v>415</v>
      </c>
      <c r="D601" s="37">
        <f>VLOOKUP(A601,'[1]Прейскурант( новый)'!$A$9:$C$1217,3,0)</f>
        <v>1</v>
      </c>
      <c r="E601" s="37">
        <f t="shared" si="168"/>
        <v>88.041240000000016</v>
      </c>
      <c r="F601" s="44">
        <f>VLOOKUP(A601,'[2]себ-ть 2019 год'!$A$2:$Q$1337,6,0)</f>
        <v>106.20240000000001</v>
      </c>
      <c r="G601" s="44">
        <f t="shared" si="159"/>
        <v>194.24364000000003</v>
      </c>
      <c r="H601" s="44">
        <f t="shared" si="164"/>
        <v>66.042837600000013</v>
      </c>
      <c r="I601" s="45">
        <f t="shared" si="160"/>
        <v>260.28647760000001</v>
      </c>
      <c r="J601" s="44">
        <f t="shared" si="165"/>
        <v>39.042971639999998</v>
      </c>
      <c r="K601" s="46">
        <f t="shared" si="161"/>
        <v>299.32944924000003</v>
      </c>
      <c r="L601" s="47">
        <f t="shared" si="166"/>
        <v>359.19533908800003</v>
      </c>
      <c r="M601" s="77">
        <f t="shared" si="163"/>
        <v>441.97500000000002</v>
      </c>
      <c r="N601" s="48">
        <v>442</v>
      </c>
      <c r="O601" s="49">
        <f t="shared" si="167"/>
        <v>6.5000000000000053</v>
      </c>
      <c r="P601" s="93">
        <f t="shared" si="169"/>
        <v>6.5060240963855431E-2</v>
      </c>
    </row>
    <row r="602" spans="1:16" ht="15.75" x14ac:dyDescent="0.2">
      <c r="A602" s="60">
        <v>60000444</v>
      </c>
      <c r="B602" s="16" t="s">
        <v>540</v>
      </c>
      <c r="C602" s="36">
        <f>VLOOKUP(A602,'[3]Прейскурант 2019'!$A$12:$E$1358,5,0)</f>
        <v>442</v>
      </c>
      <c r="D602" s="37">
        <f>VLOOKUP(A602,'[1]Прейскурант( новый)'!$A$9:$C$1217,3,0)</f>
        <v>2.42</v>
      </c>
      <c r="E602" s="37">
        <f t="shared" si="168"/>
        <v>213.0598008</v>
      </c>
      <c r="F602" s="44">
        <f>VLOOKUP(A602,'[2]себ-ть 2019 год'!$A$2:$Q$1337,6,0)</f>
        <v>20.4816</v>
      </c>
      <c r="G602" s="44">
        <f t="shared" si="159"/>
        <v>233.54140080000002</v>
      </c>
      <c r="H602" s="44">
        <f t="shared" si="164"/>
        <v>79.404076272000012</v>
      </c>
      <c r="I602" s="45">
        <f t="shared" si="160"/>
        <v>312.94547707200002</v>
      </c>
      <c r="J602" s="44">
        <f t="shared" si="165"/>
        <v>46.941821560800001</v>
      </c>
      <c r="K602" s="46">
        <f t="shared" si="161"/>
        <v>359.88729863280003</v>
      </c>
      <c r="L602" s="47">
        <f t="shared" si="166"/>
        <v>431.86475835936005</v>
      </c>
      <c r="M602" s="77">
        <f t="shared" si="163"/>
        <v>470.73</v>
      </c>
      <c r="N602" s="48">
        <v>471</v>
      </c>
      <c r="O602" s="49">
        <f t="shared" si="167"/>
        <v>6.5000000000000044</v>
      </c>
      <c r="P602" s="93">
        <f t="shared" si="169"/>
        <v>6.5610859728506776E-2</v>
      </c>
    </row>
    <row r="603" spans="1:16" ht="15.75" x14ac:dyDescent="0.2">
      <c r="A603" s="60">
        <v>60000663</v>
      </c>
      <c r="B603" s="16" t="s">
        <v>541</v>
      </c>
      <c r="C603" s="36">
        <f>VLOOKUP(A603,'[3]Прейскурант 2019'!$A$12:$E$1358,5,0)</f>
        <v>130</v>
      </c>
      <c r="D603" s="37">
        <f>VLOOKUP(A603,'[1]Прейскурант( новый)'!$A$9:$C$1217,3,0)</f>
        <v>0.45</v>
      </c>
      <c r="E603" s="37">
        <f t="shared" si="168"/>
        <v>39.618558000000007</v>
      </c>
      <c r="F603" s="44">
        <f>VLOOKUP(A603,'[2]себ-ть 2019 год'!$A$2:$Q$1337,6,0)</f>
        <v>20.4816</v>
      </c>
      <c r="G603" s="44">
        <f t="shared" si="159"/>
        <v>60.100158000000008</v>
      </c>
      <c r="H603" s="44">
        <f t="shared" si="164"/>
        <v>20.434053720000005</v>
      </c>
      <c r="I603" s="45">
        <f t="shared" si="160"/>
        <v>80.534211720000016</v>
      </c>
      <c r="J603" s="44">
        <f t="shared" si="165"/>
        <v>12.080131758000002</v>
      </c>
      <c r="K603" s="46">
        <f t="shared" si="161"/>
        <v>92.614343478000023</v>
      </c>
      <c r="L603" s="47">
        <f t="shared" si="166"/>
        <v>111.13721217360003</v>
      </c>
      <c r="M603" s="77">
        <f t="shared" si="163"/>
        <v>138.44999999999999</v>
      </c>
      <c r="N603" s="48">
        <v>139</v>
      </c>
      <c r="O603" s="49">
        <f t="shared" si="167"/>
        <v>6.499999999999992</v>
      </c>
      <c r="P603" s="93">
        <f t="shared" si="169"/>
        <v>6.9230769230769207E-2</v>
      </c>
    </row>
    <row r="604" spans="1:16" ht="31.5" x14ac:dyDescent="0.2">
      <c r="A604" s="60">
        <v>60001008</v>
      </c>
      <c r="B604" s="2" t="s">
        <v>542</v>
      </c>
      <c r="C604" s="36">
        <f>VLOOKUP(A604,'[3]Прейскурант 2019'!$A$12:$E$1358,5,0)</f>
        <v>800</v>
      </c>
      <c r="D604" s="37">
        <f>VLOOKUP(A604,'[1]Прейскурант( новый)'!$A$9:$C$1217,3,0)</f>
        <v>3.3</v>
      </c>
      <c r="E604" s="37">
        <f t="shared" si="168"/>
        <v>290.53609200000005</v>
      </c>
      <c r="F604" s="44">
        <f>VLOOKUP(A604,'[2]себ-ть 2019 год'!$A$2:$Q$1337,6,0)</f>
        <v>278.10300000000001</v>
      </c>
      <c r="G604" s="44">
        <f t="shared" si="159"/>
        <v>568.63909200000012</v>
      </c>
      <c r="H604" s="44">
        <f t="shared" si="164"/>
        <v>193.33729128000004</v>
      </c>
      <c r="I604" s="45">
        <f t="shared" si="160"/>
        <v>761.97638328000016</v>
      </c>
      <c r="J604" s="44">
        <f t="shared" si="165"/>
        <v>114.29645749200002</v>
      </c>
      <c r="K604" s="46">
        <f t="shared" si="161"/>
        <v>876.27284077200022</v>
      </c>
      <c r="L604" s="47">
        <f t="shared" si="166"/>
        <v>1051.5274089264003</v>
      </c>
      <c r="M604" s="77">
        <f t="shared" si="163"/>
        <v>852</v>
      </c>
      <c r="N604" s="48">
        <v>852</v>
      </c>
      <c r="O604" s="49">
        <f t="shared" si="167"/>
        <v>6.5</v>
      </c>
      <c r="P604" s="93">
        <f t="shared" si="169"/>
        <v>6.4999999999999947E-2</v>
      </c>
    </row>
    <row r="605" spans="1:16" ht="15" customHeight="1" x14ac:dyDescent="0.2">
      <c r="A605" s="232" t="s">
        <v>543</v>
      </c>
      <c r="B605" s="233"/>
      <c r="C605" s="233"/>
      <c r="D605" s="233"/>
      <c r="E605" s="233"/>
      <c r="F605" s="233"/>
      <c r="G605" s="233"/>
      <c r="H605" s="233"/>
      <c r="I605" s="233"/>
      <c r="J605" s="233"/>
      <c r="K605" s="233"/>
      <c r="L605" s="233"/>
      <c r="M605" s="233"/>
      <c r="N605" s="233"/>
      <c r="O605" s="234"/>
    </row>
    <row r="606" spans="1:16" ht="15.75" x14ac:dyDescent="0.2">
      <c r="A606" s="60">
        <v>60000338</v>
      </c>
      <c r="B606" s="2" t="s">
        <v>544</v>
      </c>
      <c r="C606" s="36">
        <f>VLOOKUP(A606,'[3]Прейскурант 2019'!$A$12:$E$1358,5,0)</f>
        <v>139</v>
      </c>
      <c r="D606" s="37">
        <f>VLOOKUP(A606,'[1]Прейскурант( новый)'!$A$9:$C$1217,3,0)</f>
        <v>0.28999999999999998</v>
      </c>
      <c r="E606" s="37">
        <f t="shared" si="168"/>
        <v>25.5319596</v>
      </c>
      <c r="F606" s="44">
        <f>VLOOKUP(A606,'[2]себ-ть 2019 год'!$A$2:$Q$1337,6,0)</f>
        <v>44.798400000000001</v>
      </c>
      <c r="G606" s="44">
        <f t="shared" si="159"/>
        <v>70.330359600000008</v>
      </c>
      <c r="H606" s="44">
        <f t="shared" si="164"/>
        <v>23.912322264000004</v>
      </c>
      <c r="I606" s="45">
        <f t="shared" si="160"/>
        <v>94.242681864000019</v>
      </c>
      <c r="J606" s="44">
        <f t="shared" si="165"/>
        <v>14.136402279600002</v>
      </c>
      <c r="K606" s="46">
        <f t="shared" si="161"/>
        <v>108.37908414360002</v>
      </c>
      <c r="L606" s="47">
        <f t="shared" si="166"/>
        <v>130.05490097232004</v>
      </c>
      <c r="M606" s="77">
        <f t="shared" ref="M606:M631" si="170">C606*6.5%+C606</f>
        <v>148.035</v>
      </c>
      <c r="N606" s="48">
        <v>148</v>
      </c>
      <c r="O606" s="49">
        <f t="shared" si="167"/>
        <v>6.4999999999999973</v>
      </c>
      <c r="P606" s="93">
        <f t="shared" si="169"/>
        <v>6.4748201438848962E-2</v>
      </c>
    </row>
    <row r="607" spans="1:16" ht="15.75" x14ac:dyDescent="0.2">
      <c r="A607" s="60">
        <v>60000339</v>
      </c>
      <c r="B607" s="2" t="s">
        <v>545</v>
      </c>
      <c r="C607" s="36">
        <f>VLOOKUP(A607,'[3]Прейскурант 2019'!$A$12:$E$1358,5,0)</f>
        <v>395</v>
      </c>
      <c r="D607" s="37">
        <f>VLOOKUP(A607,'[1]Прейскурант( новый)'!$A$9:$C$1217,3,0)</f>
        <v>4.08</v>
      </c>
      <c r="E607" s="37">
        <f t="shared" si="168"/>
        <v>359.20825920000004</v>
      </c>
      <c r="F607" s="44">
        <f>VLOOKUP(A607,'[2]себ-ть 2019 год'!$A$2:$Q$1337,6,0)</f>
        <v>12.0054</v>
      </c>
      <c r="G607" s="44">
        <f t="shared" si="159"/>
        <v>371.21365920000005</v>
      </c>
      <c r="H607" s="44">
        <f t="shared" si="164"/>
        <v>126.21264412800002</v>
      </c>
      <c r="I607" s="45">
        <f t="shared" si="160"/>
        <v>497.42630332800007</v>
      </c>
      <c r="J607" s="44">
        <f t="shared" si="165"/>
        <v>74.613945499200014</v>
      </c>
      <c r="K607" s="46">
        <f t="shared" si="161"/>
        <v>572.04024882720012</v>
      </c>
      <c r="L607" s="47">
        <f t="shared" si="166"/>
        <v>686.44829859264019</v>
      </c>
      <c r="M607" s="77">
        <f t="shared" si="170"/>
        <v>420.67500000000001</v>
      </c>
      <c r="N607" s="48">
        <v>421</v>
      </c>
      <c r="O607" s="49">
        <f t="shared" si="167"/>
        <v>6.5000000000000027</v>
      </c>
      <c r="P607" s="93">
        <f t="shared" si="169"/>
        <v>6.5822784810126489E-2</v>
      </c>
    </row>
    <row r="608" spans="1:16" ht="31.5" x14ac:dyDescent="0.2">
      <c r="A608" s="60">
        <v>60000340</v>
      </c>
      <c r="B608" s="2" t="s">
        <v>546</v>
      </c>
      <c r="C608" s="36">
        <f>VLOOKUP(A608,'[3]Прейскурант 2019'!$A$12:$E$1358,5,0)</f>
        <v>478</v>
      </c>
      <c r="D608" s="37">
        <f>VLOOKUP(A608,'[1]Прейскурант( новый)'!$A$9:$C$1217,3,0)</f>
        <v>1.17</v>
      </c>
      <c r="E608" s="37">
        <f t="shared" si="168"/>
        <v>103.0082508</v>
      </c>
      <c r="F608" s="44">
        <f>VLOOKUP(A608,'[2]себ-ть 2019 год'!$A$2:$Q$1337,6,0)</f>
        <v>117.1878</v>
      </c>
      <c r="G608" s="44">
        <f t="shared" si="159"/>
        <v>220.19605079999999</v>
      </c>
      <c r="H608" s="44">
        <f t="shared" si="164"/>
        <v>74.866657271999998</v>
      </c>
      <c r="I608" s="45">
        <f t="shared" si="160"/>
        <v>295.06270807199996</v>
      </c>
      <c r="J608" s="44">
        <f t="shared" si="165"/>
        <v>44.259406210799995</v>
      </c>
      <c r="K608" s="46">
        <f t="shared" si="161"/>
        <v>339.32211428279993</v>
      </c>
      <c r="L608" s="47">
        <f t="shared" si="166"/>
        <v>407.18653713935993</v>
      </c>
      <c r="M608" s="77">
        <f t="shared" si="170"/>
        <v>509.07</v>
      </c>
      <c r="N608" s="48">
        <v>509</v>
      </c>
      <c r="O608" s="49">
        <f t="shared" si="167"/>
        <v>6.4999999999999991</v>
      </c>
      <c r="P608" s="93">
        <f t="shared" si="169"/>
        <v>6.4853556485355623E-2</v>
      </c>
    </row>
    <row r="609" spans="1:16" ht="15.75" x14ac:dyDescent="0.2">
      <c r="A609" s="60">
        <v>60000341</v>
      </c>
      <c r="B609" s="2" t="s">
        <v>547</v>
      </c>
      <c r="C609" s="36">
        <f>VLOOKUP(A609,'[3]Прейскурант 2019'!$A$12:$E$1358,5,0)</f>
        <v>922</v>
      </c>
      <c r="D609" s="37">
        <f>VLOOKUP(A609,'[1]Прейскурант( новый)'!$A$9:$C$1217,3,0)</f>
        <v>0.92</v>
      </c>
      <c r="E609" s="37">
        <f t="shared" si="168"/>
        <v>80.997940800000009</v>
      </c>
      <c r="F609" s="44">
        <f>VLOOKUP(A609,'[2]себ-ть 2019 год'!$A$2:$Q$1337,6,0)</f>
        <v>358.1628</v>
      </c>
      <c r="G609" s="44">
        <f t="shared" si="159"/>
        <v>439.16074079999999</v>
      </c>
      <c r="H609" s="44">
        <f t="shared" si="164"/>
        <v>149.31465187200001</v>
      </c>
      <c r="I609" s="45">
        <f t="shared" si="160"/>
        <v>588.475392672</v>
      </c>
      <c r="J609" s="44">
        <f t="shared" si="165"/>
        <v>88.271308900799994</v>
      </c>
      <c r="K609" s="46">
        <f t="shared" si="161"/>
        <v>676.74670157280002</v>
      </c>
      <c r="L609" s="47">
        <f t="shared" si="166"/>
        <v>812.09604188736</v>
      </c>
      <c r="M609" s="77">
        <f t="shared" si="170"/>
        <v>981.93</v>
      </c>
      <c r="N609" s="48">
        <v>982</v>
      </c>
      <c r="O609" s="49">
        <f t="shared" si="167"/>
        <v>6.4999999999999947</v>
      </c>
      <c r="P609" s="93">
        <f t="shared" si="169"/>
        <v>6.5075921908893664E-2</v>
      </c>
    </row>
    <row r="610" spans="1:16" ht="15.75" x14ac:dyDescent="0.2">
      <c r="A610" s="60">
        <v>60000342</v>
      </c>
      <c r="B610" s="2" t="s">
        <v>548</v>
      </c>
      <c r="C610" s="36">
        <f>VLOOKUP(A610,'[3]Прейскурант 2019'!$A$12:$E$1358,5,0)</f>
        <v>472</v>
      </c>
      <c r="D610" s="37">
        <f>VLOOKUP(A610,'[1]Прейскурант( новый)'!$A$9:$C$1217,3,0)</f>
        <v>1.25</v>
      </c>
      <c r="E610" s="37">
        <f t="shared" si="168"/>
        <v>110.05155000000001</v>
      </c>
      <c r="F610" s="44">
        <f>VLOOKUP(A610,'[2]себ-ть 2019 год'!$A$2:$Q$1337,6,0)</f>
        <v>107.11020000000001</v>
      </c>
      <c r="G610" s="44">
        <f t="shared" si="159"/>
        <v>217.16175000000001</v>
      </c>
      <c r="H610" s="44">
        <f t="shared" si="164"/>
        <v>73.834995000000006</v>
      </c>
      <c r="I610" s="45">
        <f t="shared" si="160"/>
        <v>290.99674500000003</v>
      </c>
      <c r="J610" s="44">
        <f t="shared" si="165"/>
        <v>43.649511750000002</v>
      </c>
      <c r="K610" s="46">
        <f t="shared" si="161"/>
        <v>334.64625675000002</v>
      </c>
      <c r="L610" s="47">
        <f t="shared" si="166"/>
        <v>401.57550810000004</v>
      </c>
      <c r="M610" s="77">
        <f t="shared" si="170"/>
        <v>502.68</v>
      </c>
      <c r="N610" s="48">
        <v>503</v>
      </c>
      <c r="O610" s="49">
        <f t="shared" si="167"/>
        <v>6.5000000000000018</v>
      </c>
      <c r="P610" s="93">
        <f t="shared" si="169"/>
        <v>6.5677966101694851E-2</v>
      </c>
    </row>
    <row r="611" spans="1:16" ht="15.75" x14ac:dyDescent="0.2">
      <c r="A611" s="60">
        <v>60000343</v>
      </c>
      <c r="B611" s="2" t="s">
        <v>549</v>
      </c>
      <c r="C611" s="36">
        <f>VLOOKUP(A611,'[3]Прейскурант 2019'!$A$12:$E$1358,5,0)</f>
        <v>533</v>
      </c>
      <c r="D611" s="37">
        <f>VLOOKUP(A611,'[1]Прейскурант( новый)'!$A$9:$C$1217,3,0)</f>
        <v>1.75</v>
      </c>
      <c r="E611" s="37">
        <f t="shared" si="168"/>
        <v>154.07217000000003</v>
      </c>
      <c r="F611" s="44">
        <f>VLOOKUP(A611,'[2]себ-ть 2019 год'!$A$2:$Q$1337,6,0)</f>
        <v>110.68020000000001</v>
      </c>
      <c r="G611" s="44">
        <f t="shared" si="159"/>
        <v>264.75237000000004</v>
      </c>
      <c r="H611" s="44">
        <f t="shared" si="164"/>
        <v>90.015805800000024</v>
      </c>
      <c r="I611" s="45">
        <f t="shared" si="160"/>
        <v>354.76817580000005</v>
      </c>
      <c r="J611" s="44">
        <f t="shared" si="165"/>
        <v>53.215226370000003</v>
      </c>
      <c r="K611" s="46">
        <f t="shared" si="161"/>
        <v>407.98340217000003</v>
      </c>
      <c r="L611" s="47">
        <f t="shared" si="166"/>
        <v>489.58008260400004</v>
      </c>
      <c r="M611" s="77">
        <f t="shared" si="170"/>
        <v>567.64499999999998</v>
      </c>
      <c r="N611" s="48">
        <v>568</v>
      </c>
      <c r="O611" s="49">
        <f t="shared" si="167"/>
        <v>6.4999999999999964</v>
      </c>
      <c r="P611" s="93">
        <f t="shared" si="169"/>
        <v>6.5666041275797449E-2</v>
      </c>
    </row>
    <row r="612" spans="1:16" ht="15.75" x14ac:dyDescent="0.2">
      <c r="A612" s="60">
        <v>60000344</v>
      </c>
      <c r="B612" s="2" t="s">
        <v>550</v>
      </c>
      <c r="C612" s="36">
        <f>VLOOKUP(A612,'[3]Прейскурант 2019'!$A$12:$E$1358,5,0)</f>
        <v>394</v>
      </c>
      <c r="D612" s="37">
        <f>VLOOKUP(A612,'[1]Прейскурант( новый)'!$A$9:$C$1217,3,0)</f>
        <v>1.08</v>
      </c>
      <c r="E612" s="37">
        <f t="shared" si="168"/>
        <v>95.084539200000023</v>
      </c>
      <c r="F612" s="44">
        <f>VLOOKUP(A612,'[2]себ-ть 2019 год'!$A$2:$Q$1337,6,0)</f>
        <v>107.79360000000001</v>
      </c>
      <c r="G612" s="44">
        <f t="shared" si="159"/>
        <v>202.87813920000002</v>
      </c>
      <c r="H612" s="44">
        <f t="shared" si="164"/>
        <v>68.978567328000011</v>
      </c>
      <c r="I612" s="45">
        <f t="shared" si="160"/>
        <v>271.85670652800002</v>
      </c>
      <c r="J612" s="44">
        <f t="shared" si="165"/>
        <v>40.778505979199998</v>
      </c>
      <c r="K612" s="46">
        <f t="shared" si="161"/>
        <v>312.63521250720004</v>
      </c>
      <c r="L612" s="47">
        <f t="shared" si="166"/>
        <v>375.16225500864005</v>
      </c>
      <c r="M612" s="77">
        <f t="shared" si="170"/>
        <v>419.61</v>
      </c>
      <c r="N612" s="48">
        <v>420</v>
      </c>
      <c r="O612" s="49">
        <f t="shared" si="167"/>
        <v>6.5000000000000027</v>
      </c>
      <c r="P612" s="93">
        <f t="shared" si="169"/>
        <v>6.5989847715736127E-2</v>
      </c>
    </row>
    <row r="613" spans="1:16" ht="15.75" x14ac:dyDescent="0.2">
      <c r="A613" s="60">
        <v>60000345</v>
      </c>
      <c r="B613" s="2" t="s">
        <v>551</v>
      </c>
      <c r="C613" s="36">
        <f>VLOOKUP(A613,'[3]Прейскурант 2019'!$A$12:$E$1358,5,0)</f>
        <v>527</v>
      </c>
      <c r="D613" s="37">
        <f>VLOOKUP(A613,'[1]Прейскурант( новый)'!$A$9:$C$1217,3,0)</f>
        <v>4.33</v>
      </c>
      <c r="E613" s="37">
        <f t="shared" si="168"/>
        <v>381.21856919999999</v>
      </c>
      <c r="F613" s="44">
        <f>VLOOKUP(A613,'[2]себ-ть 2019 год'!$A$2:$Q$1337,6,0)</f>
        <v>1.6218000000000001</v>
      </c>
      <c r="G613" s="44">
        <f t="shared" si="159"/>
        <v>382.8403692</v>
      </c>
      <c r="H613" s="44">
        <f t="shared" si="164"/>
        <v>130.165725528</v>
      </c>
      <c r="I613" s="45">
        <f t="shared" si="160"/>
        <v>513.00609472799999</v>
      </c>
      <c r="J613" s="44">
        <f t="shared" si="165"/>
        <v>76.950914209199993</v>
      </c>
      <c r="K613" s="46">
        <f t="shared" si="161"/>
        <v>589.95700893720004</v>
      </c>
      <c r="L613" s="47">
        <f t="shared" si="166"/>
        <v>707.9484107246401</v>
      </c>
      <c r="M613" s="77">
        <f t="shared" si="170"/>
        <v>561.255</v>
      </c>
      <c r="N613" s="48">
        <v>561</v>
      </c>
      <c r="O613" s="49">
        <f t="shared" si="167"/>
        <v>6.4999999999999991</v>
      </c>
      <c r="P613" s="93">
        <f t="shared" si="169"/>
        <v>6.4516129032258007E-2</v>
      </c>
    </row>
    <row r="614" spans="1:16" ht="31.5" x14ac:dyDescent="0.2">
      <c r="A614" s="60">
        <v>60000346</v>
      </c>
      <c r="B614" s="2" t="s">
        <v>552</v>
      </c>
      <c r="C614" s="36">
        <f>VLOOKUP(A614,'[3]Прейскурант 2019'!$A$12:$E$1358,5,0)</f>
        <v>597</v>
      </c>
      <c r="D614" s="37">
        <f>VLOOKUP(A614,'[1]Прейскурант( новый)'!$A$9:$C$1217,3,0)</f>
        <v>2.83</v>
      </c>
      <c r="E614" s="37">
        <f t="shared" si="168"/>
        <v>249.15670920000005</v>
      </c>
      <c r="F614" s="44">
        <f>VLOOKUP(A614,'[2]себ-ть 2019 год'!$A$2:$Q$1337,6,0)</f>
        <v>52.989000000000004</v>
      </c>
      <c r="G614" s="44">
        <f t="shared" si="159"/>
        <v>302.14570920000006</v>
      </c>
      <c r="H614" s="44">
        <f t="shared" si="164"/>
        <v>102.72954112800002</v>
      </c>
      <c r="I614" s="45">
        <f t="shared" si="160"/>
        <v>404.87525032800011</v>
      </c>
      <c r="J614" s="44">
        <f t="shared" si="165"/>
        <v>60.731287549200012</v>
      </c>
      <c r="K614" s="46">
        <f t="shared" si="161"/>
        <v>465.60653787720014</v>
      </c>
      <c r="L614" s="47">
        <f t="shared" si="166"/>
        <v>558.72784545264017</v>
      </c>
      <c r="M614" s="77">
        <f t="shared" si="170"/>
        <v>635.80499999999995</v>
      </c>
      <c r="N614" s="48">
        <v>636</v>
      </c>
      <c r="O614" s="49">
        <f t="shared" si="167"/>
        <v>6.499999999999992</v>
      </c>
      <c r="P614" s="93">
        <f t="shared" si="169"/>
        <v>6.5326633165829096E-2</v>
      </c>
    </row>
    <row r="615" spans="1:16" ht="15.75" x14ac:dyDescent="0.2">
      <c r="A615" s="20">
        <v>60000347</v>
      </c>
      <c r="B615" s="2" t="s">
        <v>553</v>
      </c>
      <c r="C615" s="36">
        <f>VLOOKUP(A615,'[3]Прейскурант 2019'!$A$12:$E$1358,5,0)</f>
        <v>879</v>
      </c>
      <c r="D615" s="37">
        <f>VLOOKUP(A615,'[1]Прейскурант( новый)'!$A$9:$C$1217,3,0)</f>
        <v>4.83</v>
      </c>
      <c r="E615" s="37">
        <f t="shared" si="168"/>
        <v>425.2391892</v>
      </c>
      <c r="F615" s="44">
        <f>VLOOKUP(A615,'[2]себ-ть 2019 год'!$A$2:$Q$1337,6,0)</f>
        <v>49.164000000000001</v>
      </c>
      <c r="G615" s="44">
        <f t="shared" si="159"/>
        <v>474.40318919999999</v>
      </c>
      <c r="H615" s="44">
        <f t="shared" si="164"/>
        <v>161.29708432800001</v>
      </c>
      <c r="I615" s="45">
        <f t="shared" si="160"/>
        <v>635.70027352800003</v>
      </c>
      <c r="J615" s="44">
        <f t="shared" si="165"/>
        <v>95.355041029199995</v>
      </c>
      <c r="K615" s="46">
        <f t="shared" si="161"/>
        <v>731.05531455720006</v>
      </c>
      <c r="L615" s="47">
        <f t="shared" si="166"/>
        <v>877.26637746864003</v>
      </c>
      <c r="M615" s="77">
        <f t="shared" si="170"/>
        <v>936.13499999999999</v>
      </c>
      <c r="N615" s="48">
        <v>936</v>
      </c>
      <c r="O615" s="49">
        <f t="shared" si="167"/>
        <v>6.4999999999999991</v>
      </c>
      <c r="P615" s="93">
        <f t="shared" si="169"/>
        <v>6.4846416382252636E-2</v>
      </c>
    </row>
    <row r="616" spans="1:16" ht="15.75" x14ac:dyDescent="0.2">
      <c r="A616" s="20">
        <v>60000348</v>
      </c>
      <c r="B616" s="2" t="s">
        <v>554</v>
      </c>
      <c r="C616" s="36">
        <f>VLOOKUP(A616,'[3]Прейскурант 2019'!$A$12:$E$1358,5,0)</f>
        <v>945</v>
      </c>
      <c r="D616" s="37">
        <f>VLOOKUP(A616,'[1]Прейскурант( новый)'!$A$9:$C$1217,3,0)</f>
        <v>1.63</v>
      </c>
      <c r="E616" s="37">
        <f t="shared" si="168"/>
        <v>143.5072212</v>
      </c>
      <c r="F616" s="44">
        <f>VLOOKUP(A616,'[2]себ-ть 2019 год'!$A$2:$Q$1337,6,0)</f>
        <v>383.02019999999999</v>
      </c>
      <c r="G616" s="44">
        <f t="shared" si="159"/>
        <v>526.52742119999994</v>
      </c>
      <c r="H616" s="44">
        <f t="shared" si="164"/>
        <v>179.019323208</v>
      </c>
      <c r="I616" s="45">
        <f t="shared" si="160"/>
        <v>705.546744408</v>
      </c>
      <c r="J616" s="44">
        <f t="shared" si="165"/>
        <v>105.8320116612</v>
      </c>
      <c r="K616" s="46">
        <f t="shared" si="161"/>
        <v>811.37875606919999</v>
      </c>
      <c r="L616" s="47">
        <f t="shared" si="166"/>
        <v>973.65450728303995</v>
      </c>
      <c r="M616" s="77">
        <f t="shared" si="170"/>
        <v>1006.425</v>
      </c>
      <c r="N616" s="48">
        <v>1006</v>
      </c>
      <c r="O616" s="49">
        <f t="shared" si="167"/>
        <v>6.4999999999999947</v>
      </c>
      <c r="P616" s="93">
        <f t="shared" si="169"/>
        <v>6.4550264550264469E-2</v>
      </c>
    </row>
    <row r="617" spans="1:16" ht="15.75" x14ac:dyDescent="0.2">
      <c r="A617" s="20">
        <v>60000349</v>
      </c>
      <c r="B617" s="2" t="s">
        <v>555</v>
      </c>
      <c r="C617" s="36">
        <f>VLOOKUP(A617,'[3]Прейскурант 2019'!$A$12:$E$1358,5,0)</f>
        <v>268</v>
      </c>
      <c r="D617" s="37">
        <f>VLOOKUP(A617,'[1]Прейскурант( новый)'!$A$9:$C$1217,3,0)</f>
        <v>1.47</v>
      </c>
      <c r="E617" s="37">
        <f t="shared" si="168"/>
        <v>129.42062280000002</v>
      </c>
      <c r="F617" s="44">
        <f>VLOOKUP(A617,'[2]себ-ть 2019 год'!$A$2:$Q$1337,6,0)</f>
        <v>39.565800000000003</v>
      </c>
      <c r="G617" s="44">
        <f t="shared" si="159"/>
        <v>168.98642280000001</v>
      </c>
      <c r="H617" s="44">
        <f t="shared" si="164"/>
        <v>57.45538375200001</v>
      </c>
      <c r="I617" s="45">
        <f t="shared" si="160"/>
        <v>226.44180655200003</v>
      </c>
      <c r="J617" s="44">
        <f t="shared" si="165"/>
        <v>33.966270982800005</v>
      </c>
      <c r="K617" s="46">
        <f t="shared" si="161"/>
        <v>260.40807753480004</v>
      </c>
      <c r="L617" s="47">
        <f t="shared" si="166"/>
        <v>312.48969304176006</v>
      </c>
      <c r="M617" s="77">
        <f t="shared" si="170"/>
        <v>285.42</v>
      </c>
      <c r="N617" s="48">
        <v>285</v>
      </c>
      <c r="O617" s="49">
        <f t="shared" si="167"/>
        <v>6.5000000000000053</v>
      </c>
      <c r="P617" s="93">
        <f t="shared" si="169"/>
        <v>6.3432835820895539E-2</v>
      </c>
    </row>
    <row r="618" spans="1:16" ht="15.75" x14ac:dyDescent="0.2">
      <c r="A618" s="20">
        <v>60000350</v>
      </c>
      <c r="B618" s="2" t="s">
        <v>556</v>
      </c>
      <c r="C618" s="36">
        <f>VLOOKUP(A618,'[3]Прейскурант 2019'!$A$12:$E$1358,5,0)</f>
        <v>243</v>
      </c>
      <c r="D618" s="37">
        <f>VLOOKUP(A618,'[1]Прейскурант( новый)'!$A$9:$C$1217,3,0)</f>
        <v>1.47</v>
      </c>
      <c r="E618" s="37">
        <f t="shared" si="168"/>
        <v>129.42062280000002</v>
      </c>
      <c r="F618" s="44">
        <f>VLOOKUP(A618,'[2]себ-ть 2019 год'!$A$2:$Q$1337,6,0)</f>
        <v>25.693800000000003</v>
      </c>
      <c r="G618" s="44">
        <f t="shared" si="159"/>
        <v>155.11442280000003</v>
      </c>
      <c r="H618" s="44">
        <f t="shared" si="164"/>
        <v>52.738903752000013</v>
      </c>
      <c r="I618" s="45">
        <f t="shared" si="160"/>
        <v>207.85332655200006</v>
      </c>
      <c r="J618" s="44">
        <f t="shared" si="165"/>
        <v>31.177998982800005</v>
      </c>
      <c r="K618" s="46">
        <f t="shared" si="161"/>
        <v>239.03132553480006</v>
      </c>
      <c r="L618" s="47">
        <f t="shared" si="166"/>
        <v>286.83759064176007</v>
      </c>
      <c r="M618" s="77">
        <f t="shared" si="170"/>
        <v>258.79500000000002</v>
      </c>
      <c r="N618" s="48">
        <v>259</v>
      </c>
      <c r="O618" s="49">
        <f t="shared" si="167"/>
        <v>6.5000000000000071</v>
      </c>
      <c r="P618" s="93">
        <f t="shared" si="169"/>
        <v>6.5843621399176877E-2</v>
      </c>
    </row>
    <row r="619" spans="1:16" ht="31.5" x14ac:dyDescent="0.2">
      <c r="A619" s="20">
        <v>60000351</v>
      </c>
      <c r="B619" s="2" t="s">
        <v>557</v>
      </c>
      <c r="C619" s="36">
        <f>VLOOKUP(A619,'[3]Прейскурант 2019'!$A$12:$E$1358,5,0)</f>
        <v>806</v>
      </c>
      <c r="D619" s="37">
        <f>VLOOKUP(A619,'[1]Прейскурант( новый)'!$A$9:$C$1217,3,0)</f>
        <v>4</v>
      </c>
      <c r="E619" s="37">
        <f t="shared" si="168"/>
        <v>352.16496000000006</v>
      </c>
      <c r="F619" s="44">
        <f>VLOOKUP(A619,'[2]себ-ть 2019 год'!$A$2:$Q$1337,6,0)</f>
        <v>77.163000000000011</v>
      </c>
      <c r="G619" s="44">
        <f t="shared" si="159"/>
        <v>429.32796000000008</v>
      </c>
      <c r="H619" s="44">
        <f t="shared" si="164"/>
        <v>145.97150640000004</v>
      </c>
      <c r="I619" s="45">
        <f t="shared" si="160"/>
        <v>575.29946640000014</v>
      </c>
      <c r="J619" s="44">
        <f t="shared" si="165"/>
        <v>86.294919960000016</v>
      </c>
      <c r="K619" s="46">
        <f t="shared" si="161"/>
        <v>661.59438636000016</v>
      </c>
      <c r="L619" s="47">
        <f t="shared" si="166"/>
        <v>793.91326363200017</v>
      </c>
      <c r="M619" s="77">
        <f t="shared" si="170"/>
        <v>858.39</v>
      </c>
      <c r="N619" s="48">
        <v>858</v>
      </c>
      <c r="O619" s="49">
        <f t="shared" si="167"/>
        <v>6.4999999999999991</v>
      </c>
      <c r="P619" s="93">
        <f t="shared" si="169"/>
        <v>6.4516129032258007E-2</v>
      </c>
    </row>
    <row r="620" spans="1:16" ht="15.75" x14ac:dyDescent="0.2">
      <c r="A620" s="20">
        <v>60000352</v>
      </c>
      <c r="B620" s="2" t="s">
        <v>558</v>
      </c>
      <c r="C620" s="36">
        <f>VLOOKUP(A620,'[3]Прейскурант 2019'!$A$12:$E$1358,5,0)</f>
        <v>518</v>
      </c>
      <c r="D620" s="37">
        <f>VLOOKUP(A620,'[1]Прейскурант( новый)'!$A$9:$C$1217,3,0)</f>
        <v>3</v>
      </c>
      <c r="E620" s="37">
        <f t="shared" si="168"/>
        <v>264.12372000000005</v>
      </c>
      <c r="F620" s="44">
        <f>VLOOKUP(A620,'[2]себ-ть 2019 год'!$A$2:$Q$1337,6,0)</f>
        <v>5.6609999999999996</v>
      </c>
      <c r="G620" s="44">
        <f t="shared" si="159"/>
        <v>269.78472000000005</v>
      </c>
      <c r="H620" s="44">
        <f t="shared" si="164"/>
        <v>91.726804800000025</v>
      </c>
      <c r="I620" s="45">
        <f t="shared" si="160"/>
        <v>361.51152480000007</v>
      </c>
      <c r="J620" s="44">
        <f t="shared" si="165"/>
        <v>54.226728720000011</v>
      </c>
      <c r="K620" s="46">
        <f t="shared" si="161"/>
        <v>415.73825352000006</v>
      </c>
      <c r="L620" s="47">
        <f t="shared" si="166"/>
        <v>498.88590422400006</v>
      </c>
      <c r="M620" s="77">
        <f t="shared" si="170"/>
        <v>551.66999999999996</v>
      </c>
      <c r="N620" s="48">
        <v>552</v>
      </c>
      <c r="O620" s="49">
        <f t="shared" si="167"/>
        <v>6.499999999999992</v>
      </c>
      <c r="P620" s="93">
        <f t="shared" si="169"/>
        <v>6.5637065637065728E-2</v>
      </c>
    </row>
    <row r="621" spans="1:16" ht="15.75" x14ac:dyDescent="0.2">
      <c r="A621" s="20">
        <v>60000353</v>
      </c>
      <c r="B621" s="2" t="s">
        <v>559</v>
      </c>
      <c r="C621" s="36">
        <f>VLOOKUP(A621,'[3]Прейскурант 2019'!$A$12:$E$1358,5,0)</f>
        <v>518</v>
      </c>
      <c r="D621" s="37">
        <f>VLOOKUP(A621,'[1]Прейскурант( новый)'!$A$9:$C$1217,3,0)</f>
        <v>3</v>
      </c>
      <c r="E621" s="37">
        <f t="shared" si="168"/>
        <v>264.12372000000005</v>
      </c>
      <c r="F621" s="44">
        <f>VLOOKUP(A621,'[2]себ-ть 2019 год'!$A$2:$Q$1337,6,0)</f>
        <v>5.6609999999999996</v>
      </c>
      <c r="G621" s="44">
        <f t="shared" si="159"/>
        <v>269.78472000000005</v>
      </c>
      <c r="H621" s="44">
        <f t="shared" si="164"/>
        <v>91.726804800000025</v>
      </c>
      <c r="I621" s="45">
        <f t="shared" si="160"/>
        <v>361.51152480000007</v>
      </c>
      <c r="J621" s="44">
        <f t="shared" si="165"/>
        <v>54.226728720000011</v>
      </c>
      <c r="K621" s="46">
        <f t="shared" si="161"/>
        <v>415.73825352000006</v>
      </c>
      <c r="L621" s="47">
        <f t="shared" si="166"/>
        <v>498.88590422400006</v>
      </c>
      <c r="M621" s="77">
        <f t="shared" si="170"/>
        <v>551.66999999999996</v>
      </c>
      <c r="N621" s="48">
        <v>552</v>
      </c>
      <c r="O621" s="49">
        <f t="shared" si="167"/>
        <v>6.499999999999992</v>
      </c>
      <c r="P621" s="93">
        <f t="shared" si="169"/>
        <v>6.5637065637065728E-2</v>
      </c>
    </row>
    <row r="622" spans="1:16" ht="15.75" x14ac:dyDescent="0.2">
      <c r="A622" s="20">
        <v>60000354</v>
      </c>
      <c r="B622" s="2" t="s">
        <v>560</v>
      </c>
      <c r="C622" s="36">
        <f>VLOOKUP(A622,'[3]Прейскурант 2019'!$A$12:$E$1358,5,0)</f>
        <v>510</v>
      </c>
      <c r="D622" s="37">
        <f>VLOOKUP(A622,'[1]Прейскурант( новый)'!$A$9:$C$1217,3,0)</f>
        <v>1.83</v>
      </c>
      <c r="E622" s="37">
        <f t="shared" si="168"/>
        <v>161.11546920000004</v>
      </c>
      <c r="F622" s="44">
        <f>VLOOKUP(A622,'[2]себ-ть 2019 год'!$A$2:$Q$1337,6,0)</f>
        <v>105.81479999999999</v>
      </c>
      <c r="G622" s="44">
        <f t="shared" si="159"/>
        <v>266.9302692</v>
      </c>
      <c r="H622" s="44">
        <f t="shared" si="164"/>
        <v>90.756291528000006</v>
      </c>
      <c r="I622" s="45">
        <f t="shared" si="160"/>
        <v>357.68656072800002</v>
      </c>
      <c r="J622" s="44">
        <f t="shared" si="165"/>
        <v>53.652984109199998</v>
      </c>
      <c r="K622" s="46">
        <f t="shared" si="161"/>
        <v>411.33954483720004</v>
      </c>
      <c r="L622" s="47">
        <f t="shared" si="166"/>
        <v>493.60745380464004</v>
      </c>
      <c r="M622" s="77">
        <f t="shared" si="170"/>
        <v>543.15</v>
      </c>
      <c r="N622" s="48">
        <v>543</v>
      </c>
      <c r="O622" s="49">
        <f t="shared" si="167"/>
        <v>6.4999999999999964</v>
      </c>
      <c r="P622" s="93">
        <f t="shared" si="169"/>
        <v>6.4705882352941169E-2</v>
      </c>
    </row>
    <row r="623" spans="1:16" ht="15.75" x14ac:dyDescent="0.2">
      <c r="A623" s="20">
        <v>60000355</v>
      </c>
      <c r="B623" s="2" t="s">
        <v>561</v>
      </c>
      <c r="C623" s="36">
        <f>VLOOKUP(A623,'[3]Прейскурант 2019'!$A$12:$E$1358,5,0)</f>
        <v>942</v>
      </c>
      <c r="D623" s="37">
        <f>VLOOKUP(A623,'[1]Прейскурант( новый)'!$A$9:$C$1217,3,0)</f>
        <v>3.67</v>
      </c>
      <c r="E623" s="37">
        <f t="shared" si="168"/>
        <v>323.11135080000003</v>
      </c>
      <c r="F623" s="44">
        <f>VLOOKUP(A623,'[2]себ-ть 2019 год'!$A$2:$Q$1337,6,0)</f>
        <v>148.971</v>
      </c>
      <c r="G623" s="44">
        <f t="shared" si="159"/>
        <v>472.08235080000003</v>
      </c>
      <c r="H623" s="44">
        <f t="shared" si="164"/>
        <v>160.50799927200003</v>
      </c>
      <c r="I623" s="45">
        <f t="shared" si="160"/>
        <v>632.59035007200009</v>
      </c>
      <c r="J623" s="44">
        <f t="shared" si="165"/>
        <v>94.888552510800011</v>
      </c>
      <c r="K623" s="46">
        <f t="shared" si="161"/>
        <v>727.47890258280006</v>
      </c>
      <c r="L623" s="47">
        <f t="shared" si="166"/>
        <v>872.97468309936005</v>
      </c>
      <c r="M623" s="77">
        <f t="shared" si="170"/>
        <v>1003.23</v>
      </c>
      <c r="N623" s="48">
        <v>1003</v>
      </c>
      <c r="O623" s="49">
        <f t="shared" si="167"/>
        <v>6.5000000000000018</v>
      </c>
      <c r="P623" s="93">
        <f t="shared" si="169"/>
        <v>6.4755838641189056E-2</v>
      </c>
    </row>
    <row r="624" spans="1:16" ht="15.75" x14ac:dyDescent="0.2">
      <c r="A624" s="20">
        <v>60000357</v>
      </c>
      <c r="B624" s="2" t="s">
        <v>562</v>
      </c>
      <c r="C624" s="36">
        <f>VLOOKUP(A624,'[3]Прейскурант 2019'!$A$12:$E$1358,5,0)</f>
        <v>482</v>
      </c>
      <c r="D624" s="37">
        <f>VLOOKUP(A624,'[1]Прейскурант( новый)'!$A$9:$C$1217,3,0)</f>
        <v>1.63</v>
      </c>
      <c r="E624" s="37">
        <f t="shared" si="168"/>
        <v>143.5072212</v>
      </c>
      <c r="F624" s="44">
        <f>VLOOKUP(A624,'[2]себ-ть 2019 год'!$A$2:$Q$1337,6,0)</f>
        <v>143.96279999999999</v>
      </c>
      <c r="G624" s="44">
        <f t="shared" ref="G624:G686" si="171">E624+F624</f>
        <v>287.47002120000002</v>
      </c>
      <c r="H624" s="44">
        <f t="shared" si="164"/>
        <v>97.739807208000016</v>
      </c>
      <c r="I624" s="45">
        <f t="shared" ref="I624:I686" si="172">G624+H624</f>
        <v>385.20982840800002</v>
      </c>
      <c r="J624" s="44">
        <f t="shared" si="165"/>
        <v>57.781474261200003</v>
      </c>
      <c r="K624" s="46">
        <f t="shared" ref="K624:K686" si="173">I624+J624</f>
        <v>442.99130266920002</v>
      </c>
      <c r="L624" s="47">
        <f t="shared" si="166"/>
        <v>531.58956320304003</v>
      </c>
      <c r="M624" s="77">
        <f t="shared" si="170"/>
        <v>513.33000000000004</v>
      </c>
      <c r="N624" s="48">
        <v>513</v>
      </c>
      <c r="O624" s="49">
        <f t="shared" si="167"/>
        <v>6.5000000000000089</v>
      </c>
      <c r="P624" s="93">
        <f t="shared" si="169"/>
        <v>6.4315352697095429E-2</v>
      </c>
    </row>
    <row r="625" spans="1:16" ht="31.5" x14ac:dyDescent="0.2">
      <c r="A625" s="20">
        <v>60000358</v>
      </c>
      <c r="B625" s="2" t="s">
        <v>563</v>
      </c>
      <c r="C625" s="36">
        <f>VLOOKUP(A625,'[3]Прейскурант 2019'!$A$12:$E$1358,5,0)</f>
        <v>509</v>
      </c>
      <c r="D625" s="37">
        <f>VLOOKUP(A625,'[1]Прейскурант( новый)'!$A$9:$C$1217,3,0)</f>
        <v>3</v>
      </c>
      <c r="E625" s="37">
        <f t="shared" si="168"/>
        <v>264.12372000000005</v>
      </c>
      <c r="F625" s="44">
        <f>VLOOKUP(A625,'[2]себ-ть 2019 год'!$A$2:$Q$1337,6,0)</f>
        <v>0</v>
      </c>
      <c r="G625" s="44">
        <f t="shared" si="171"/>
        <v>264.12372000000005</v>
      </c>
      <c r="H625" s="44">
        <f t="shared" si="164"/>
        <v>89.802064800000025</v>
      </c>
      <c r="I625" s="45">
        <f t="shared" si="172"/>
        <v>353.92578480000009</v>
      </c>
      <c r="J625" s="44">
        <f t="shared" si="165"/>
        <v>53.08886772000001</v>
      </c>
      <c r="K625" s="46">
        <f t="shared" si="173"/>
        <v>407.01465252000008</v>
      </c>
      <c r="L625" s="47">
        <f t="shared" si="166"/>
        <v>488.41758302400012</v>
      </c>
      <c r="M625" s="77">
        <f t="shared" si="170"/>
        <v>542.08500000000004</v>
      </c>
      <c r="N625" s="48">
        <v>542</v>
      </c>
      <c r="O625" s="49">
        <f t="shared" si="167"/>
        <v>6.5000000000000071</v>
      </c>
      <c r="P625" s="93">
        <f t="shared" si="169"/>
        <v>6.4833005893909723E-2</v>
      </c>
    </row>
    <row r="626" spans="1:16" ht="15.75" x14ac:dyDescent="0.2">
      <c r="A626" s="20">
        <v>60000359</v>
      </c>
      <c r="B626" s="2" t="s">
        <v>564</v>
      </c>
      <c r="C626" s="36">
        <f>VLOOKUP(A626,'[3]Прейскурант 2019'!$A$12:$E$1358,5,0)</f>
        <v>659</v>
      </c>
      <c r="D626" s="37">
        <f>VLOOKUP(A626,'[1]Прейскурант( новый)'!$A$9:$C$1217,3,0)</f>
        <v>4.75</v>
      </c>
      <c r="E626" s="37">
        <f t="shared" si="168"/>
        <v>418.19589000000008</v>
      </c>
      <c r="F626" s="44">
        <f>VLOOKUP(A626,'[2]себ-ть 2019 год'!$A$2:$Q$1337,6,0)</f>
        <v>87.566999999999993</v>
      </c>
      <c r="G626" s="44">
        <f t="shared" si="171"/>
        <v>505.76289000000008</v>
      </c>
      <c r="H626" s="44">
        <f t="shared" si="164"/>
        <v>171.95938260000005</v>
      </c>
      <c r="I626" s="45">
        <f t="shared" si="172"/>
        <v>677.72227260000011</v>
      </c>
      <c r="J626" s="44">
        <f t="shared" si="165"/>
        <v>101.65834089000002</v>
      </c>
      <c r="K626" s="46">
        <f t="shared" si="173"/>
        <v>779.38061349000009</v>
      </c>
      <c r="L626" s="47">
        <f t="shared" si="166"/>
        <v>935.2567361880001</v>
      </c>
      <c r="M626" s="77">
        <f t="shared" si="170"/>
        <v>701.83500000000004</v>
      </c>
      <c r="N626" s="48">
        <v>702</v>
      </c>
      <c r="O626" s="49">
        <f t="shared" si="167"/>
        <v>6.5000000000000053</v>
      </c>
      <c r="P626" s="93">
        <f t="shared" si="169"/>
        <v>6.5250379362670641E-2</v>
      </c>
    </row>
    <row r="627" spans="1:16" ht="15.75" x14ac:dyDescent="0.2">
      <c r="A627" s="20">
        <v>60000360</v>
      </c>
      <c r="B627" s="2" t="s">
        <v>565</v>
      </c>
      <c r="C627" s="36">
        <f>VLOOKUP(A627,'[3]Прейскурант 2019'!$A$12:$E$1358,5,0)</f>
        <v>602</v>
      </c>
      <c r="D627" s="37">
        <f>VLOOKUP(A627,'[1]Прейскурант( новый)'!$A$9:$C$1217,3,0)</f>
        <v>2.72</v>
      </c>
      <c r="E627" s="37">
        <f t="shared" si="168"/>
        <v>239.47217280000004</v>
      </c>
      <c r="F627" s="44">
        <f>VLOOKUP(A627,'[2]себ-ть 2019 год'!$A$2:$Q$1337,6,0)</f>
        <v>78.009600000000006</v>
      </c>
      <c r="G627" s="44">
        <f t="shared" si="171"/>
        <v>317.48177280000004</v>
      </c>
      <c r="H627" s="44">
        <f t="shared" si="164"/>
        <v>107.94380275200002</v>
      </c>
      <c r="I627" s="45">
        <f t="shared" si="172"/>
        <v>425.42557555200005</v>
      </c>
      <c r="J627" s="44">
        <f t="shared" si="165"/>
        <v>63.813836332800008</v>
      </c>
      <c r="K627" s="46">
        <f t="shared" si="173"/>
        <v>489.23941188480006</v>
      </c>
      <c r="L627" s="47">
        <f t="shared" si="166"/>
        <v>587.08729426176012</v>
      </c>
      <c r="M627" s="77">
        <f t="shared" si="170"/>
        <v>641.13</v>
      </c>
      <c r="N627" s="48">
        <v>641</v>
      </c>
      <c r="O627" s="49">
        <f t="shared" si="167"/>
        <v>6.4999999999999991</v>
      </c>
      <c r="P627" s="93">
        <f t="shared" si="169"/>
        <v>6.4784053156146104E-2</v>
      </c>
    </row>
    <row r="628" spans="1:16" ht="31.5" x14ac:dyDescent="0.2">
      <c r="A628" s="20">
        <v>60000361</v>
      </c>
      <c r="B628" s="2" t="s">
        <v>566</v>
      </c>
      <c r="C628" s="36">
        <f>VLOOKUP(A628,'[3]Прейскурант 2019'!$A$12:$E$1358,5,0)</f>
        <v>989</v>
      </c>
      <c r="D628" s="37">
        <f>VLOOKUP(A628,'[1]Прейскурант( новый)'!$A$9:$C$1217,3,0)</f>
        <v>2</v>
      </c>
      <c r="E628" s="37">
        <f t="shared" si="168"/>
        <v>176.08248000000003</v>
      </c>
      <c r="F628" s="44">
        <f>VLOOKUP(A628,'[2]себ-ть 2019 год'!$A$2:$Q$1337,6,0)</f>
        <v>317.59739999999999</v>
      </c>
      <c r="G628" s="44">
        <f t="shared" si="171"/>
        <v>493.67988000000003</v>
      </c>
      <c r="H628" s="44">
        <f t="shared" si="164"/>
        <v>167.85115920000001</v>
      </c>
      <c r="I628" s="45">
        <f t="shared" si="172"/>
        <v>661.53103920000001</v>
      </c>
      <c r="J628" s="44">
        <f t="shared" si="165"/>
        <v>99.229655879999996</v>
      </c>
      <c r="K628" s="46">
        <f t="shared" si="173"/>
        <v>760.76069508</v>
      </c>
      <c r="L628" s="47">
        <f t="shared" si="166"/>
        <v>912.91283409599998</v>
      </c>
      <c r="M628" s="77">
        <f t="shared" si="170"/>
        <v>1053.2850000000001</v>
      </c>
      <c r="N628" s="48">
        <v>1053</v>
      </c>
      <c r="O628" s="49">
        <f t="shared" si="167"/>
        <v>6.5000000000000089</v>
      </c>
      <c r="P628" s="93">
        <f t="shared" si="169"/>
        <v>6.4711830131445991E-2</v>
      </c>
    </row>
    <row r="629" spans="1:16" ht="15.75" x14ac:dyDescent="0.2">
      <c r="A629" s="20">
        <v>60000362</v>
      </c>
      <c r="B629" s="2" t="s">
        <v>567</v>
      </c>
      <c r="C629" s="36">
        <f>VLOOKUP(A629,'[3]Прейскурант 2019'!$A$12:$E$1358,5,0)</f>
        <v>528</v>
      </c>
      <c r="D629" s="37">
        <f>VLOOKUP(A629,'[1]Прейскурант( новый)'!$A$9:$C$1217,3,0)</f>
        <v>4</v>
      </c>
      <c r="E629" s="37">
        <f t="shared" si="168"/>
        <v>352.16496000000006</v>
      </c>
      <c r="F629" s="44">
        <f>VLOOKUP(A629,'[2]себ-ть 2019 год'!$A$2:$Q$1337,6,0)</f>
        <v>36.8628</v>
      </c>
      <c r="G629" s="44">
        <f t="shared" si="171"/>
        <v>389.02776000000006</v>
      </c>
      <c r="H629" s="44">
        <f t="shared" si="164"/>
        <v>132.26943840000004</v>
      </c>
      <c r="I629" s="45">
        <f t="shared" si="172"/>
        <v>521.29719840000007</v>
      </c>
      <c r="J629" s="44">
        <f t="shared" si="165"/>
        <v>78.194579760000011</v>
      </c>
      <c r="K629" s="46">
        <f t="shared" si="173"/>
        <v>599.49177816000008</v>
      </c>
      <c r="L629" s="47">
        <f t="shared" si="166"/>
        <v>719.39013379200014</v>
      </c>
      <c r="M629" s="77">
        <f t="shared" si="170"/>
        <v>562.32000000000005</v>
      </c>
      <c r="N629" s="48">
        <v>562</v>
      </c>
      <c r="O629" s="49">
        <f t="shared" si="167"/>
        <v>6.5000000000000098</v>
      </c>
      <c r="P629" s="93">
        <f t="shared" si="169"/>
        <v>6.4393939393939448E-2</v>
      </c>
    </row>
    <row r="630" spans="1:16" ht="15.75" x14ac:dyDescent="0.2">
      <c r="A630" s="20">
        <v>60000363</v>
      </c>
      <c r="B630" s="2" t="s">
        <v>568</v>
      </c>
      <c r="C630" s="36">
        <f>VLOOKUP(A630,'[3]Прейскурант 2019'!$A$12:$E$1358,5,0)</f>
        <v>518</v>
      </c>
      <c r="D630" s="37">
        <f>VLOOKUP(A630,'[1]Прейскурант( новый)'!$A$9:$C$1217,3,0)</f>
        <v>3.42</v>
      </c>
      <c r="E630" s="37">
        <f t="shared" si="168"/>
        <v>301.10104080000002</v>
      </c>
      <c r="F630" s="44">
        <f>VLOOKUP(A630,'[2]себ-ть 2019 год'!$A$2:$Q$1337,6,0)</f>
        <v>6.5177999999999994</v>
      </c>
      <c r="G630" s="44">
        <f t="shared" si="171"/>
        <v>307.61884080000004</v>
      </c>
      <c r="H630" s="44">
        <f t="shared" si="164"/>
        <v>104.59040587200002</v>
      </c>
      <c r="I630" s="45">
        <f t="shared" si="172"/>
        <v>412.20924667200006</v>
      </c>
      <c r="J630" s="44">
        <f t="shared" si="165"/>
        <v>61.831387000800007</v>
      </c>
      <c r="K630" s="46">
        <f t="shared" si="173"/>
        <v>474.04063367280008</v>
      </c>
      <c r="L630" s="47">
        <f t="shared" si="166"/>
        <v>568.84876040736015</v>
      </c>
      <c r="M630" s="77">
        <f t="shared" si="170"/>
        <v>551.66999999999996</v>
      </c>
      <c r="N630" s="48">
        <v>552</v>
      </c>
      <c r="O630" s="49">
        <f t="shared" si="167"/>
        <v>6.499999999999992</v>
      </c>
      <c r="P630" s="93">
        <f t="shared" si="169"/>
        <v>6.5637065637065728E-2</v>
      </c>
    </row>
    <row r="631" spans="1:16" ht="15.75" x14ac:dyDescent="0.2">
      <c r="A631" s="20">
        <v>60000660</v>
      </c>
      <c r="B631" s="2" t="s">
        <v>569</v>
      </c>
      <c r="C631" s="36">
        <f>VLOOKUP(A631,'[3]Прейскурант 2019'!$A$12:$E$1358,5,0)</f>
        <v>588</v>
      </c>
      <c r="D631" s="37">
        <f>VLOOKUP(A631,'[1]Прейскурант( новый)'!$A$9:$C$1217,3,0)</f>
        <v>4.78</v>
      </c>
      <c r="E631" s="37">
        <f t="shared" si="168"/>
        <v>420.83712720000005</v>
      </c>
      <c r="F631" s="44">
        <f>VLOOKUP(A631,'[2]себ-ть 2019 год'!$A$2:$Q$1337,6,0)</f>
        <v>35.067600000000006</v>
      </c>
      <c r="G631" s="44">
        <f t="shared" si="171"/>
        <v>455.90472720000008</v>
      </c>
      <c r="H631" s="44">
        <f t="shared" si="164"/>
        <v>155.00760724800003</v>
      </c>
      <c r="I631" s="45">
        <f t="shared" si="172"/>
        <v>610.91233444800014</v>
      </c>
      <c r="J631" s="44">
        <f t="shared" si="165"/>
        <v>91.636850167200024</v>
      </c>
      <c r="K631" s="46">
        <f t="shared" si="173"/>
        <v>702.54918461520015</v>
      </c>
      <c r="L631" s="47">
        <f t="shared" si="166"/>
        <v>843.05902153824013</v>
      </c>
      <c r="M631" s="77">
        <f t="shared" si="170"/>
        <v>626.22</v>
      </c>
      <c r="N631" s="48">
        <v>626</v>
      </c>
      <c r="O631" s="49">
        <f t="shared" si="167"/>
        <v>6.5000000000000044</v>
      </c>
      <c r="P631" s="93">
        <f t="shared" si="169"/>
        <v>6.4625850340136015E-2</v>
      </c>
    </row>
    <row r="632" spans="1:16" ht="15" customHeight="1" x14ac:dyDescent="0.2">
      <c r="A632" s="229" t="s">
        <v>570</v>
      </c>
      <c r="B632" s="230"/>
      <c r="C632" s="230"/>
      <c r="D632" s="230"/>
      <c r="E632" s="230"/>
      <c r="F632" s="230"/>
      <c r="G632" s="230"/>
      <c r="H632" s="230"/>
      <c r="I632" s="230"/>
      <c r="J632" s="230"/>
      <c r="K632" s="230"/>
      <c r="L632" s="230"/>
      <c r="M632" s="230"/>
      <c r="N632" s="230"/>
      <c r="O632" s="231"/>
    </row>
    <row r="633" spans="1:16" ht="31.5" x14ac:dyDescent="0.2">
      <c r="A633" s="20">
        <v>60000458</v>
      </c>
      <c r="B633" s="16" t="s">
        <v>571</v>
      </c>
      <c r="C633" s="36">
        <f>VLOOKUP(A633,'[3]Прейскурант 2019'!$A$12:$E$1358,5,0)</f>
        <v>49</v>
      </c>
      <c r="D633" s="37">
        <f>VLOOKUP(A633,'[1]Прейскурант( новый)'!$A$9:$C$1217,3,0)</f>
        <v>0.28999999999999998</v>
      </c>
      <c r="E633" s="37">
        <f t="shared" si="168"/>
        <v>25.5319596</v>
      </c>
      <c r="F633" s="44">
        <f>VLOOKUP(A633,'[2]себ-ть 2019 год'!$A$2:$Q$1337,6,0)</f>
        <v>0</v>
      </c>
      <c r="G633" s="44">
        <f t="shared" si="171"/>
        <v>25.5319596</v>
      </c>
      <c r="H633" s="44">
        <f t="shared" si="164"/>
        <v>8.6808662640000005</v>
      </c>
      <c r="I633" s="45">
        <f t="shared" si="172"/>
        <v>34.212825864000003</v>
      </c>
      <c r="J633" s="44">
        <f t="shared" si="165"/>
        <v>5.1319238796000004</v>
      </c>
      <c r="K633" s="46">
        <f t="shared" si="173"/>
        <v>39.344749743600005</v>
      </c>
      <c r="L633" s="47">
        <f t="shared" si="166"/>
        <v>47.213699692320006</v>
      </c>
      <c r="M633" s="77">
        <f t="shared" ref="M633:M676" si="174">C633*6.5%+C633</f>
        <v>52.185000000000002</v>
      </c>
      <c r="N633" s="48">
        <v>52</v>
      </c>
      <c r="O633" s="49">
        <f t="shared" si="167"/>
        <v>6.5000000000000044</v>
      </c>
      <c r="P633" s="93">
        <f t="shared" si="169"/>
        <v>6.1224489795918435E-2</v>
      </c>
    </row>
    <row r="634" spans="1:16" ht="31.5" x14ac:dyDescent="0.2">
      <c r="A634" s="60">
        <v>60000459</v>
      </c>
      <c r="B634" s="16" t="s">
        <v>572</v>
      </c>
      <c r="C634" s="36">
        <f>VLOOKUP(A634,'[3]Прейскурант 2019'!$A$12:$E$1358,5,0)</f>
        <v>31</v>
      </c>
      <c r="D634" s="37">
        <f>VLOOKUP(A634,'[1]Прейскурант( новый)'!$A$9:$C$1217,3,0)</f>
        <v>0.21</v>
      </c>
      <c r="E634" s="37">
        <f t="shared" si="168"/>
        <v>18.488660400000001</v>
      </c>
      <c r="F634" s="44">
        <f>VLOOKUP(A634,'[2]себ-ть 2019 год'!$A$2:$Q$1337,6,0)</f>
        <v>0</v>
      </c>
      <c r="G634" s="44">
        <f t="shared" si="171"/>
        <v>18.488660400000001</v>
      </c>
      <c r="H634" s="44">
        <f t="shared" si="164"/>
        <v>6.286144536000001</v>
      </c>
      <c r="I634" s="45">
        <f t="shared" si="172"/>
        <v>24.774804936000002</v>
      </c>
      <c r="J634" s="44">
        <f t="shared" si="165"/>
        <v>3.7162207404000003</v>
      </c>
      <c r="K634" s="46">
        <f t="shared" si="173"/>
        <v>28.491025676400003</v>
      </c>
      <c r="L634" s="47">
        <f t="shared" si="166"/>
        <v>34.189230811680005</v>
      </c>
      <c r="M634" s="77">
        <f t="shared" si="174"/>
        <v>33.015000000000001</v>
      </c>
      <c r="N634" s="48">
        <v>33</v>
      </c>
      <c r="O634" s="49">
        <f t="shared" si="167"/>
        <v>6.5000000000000018</v>
      </c>
      <c r="P634" s="93">
        <f t="shared" si="169"/>
        <v>6.4516129032258007E-2</v>
      </c>
    </row>
    <row r="635" spans="1:16" ht="31.5" x14ac:dyDescent="0.2">
      <c r="A635" s="60">
        <v>60000460</v>
      </c>
      <c r="B635" s="16" t="s">
        <v>573</v>
      </c>
      <c r="C635" s="36">
        <f>VLOOKUP(A635,'[3]Прейскурант 2019'!$A$12:$E$1358,5,0)</f>
        <v>41</v>
      </c>
      <c r="D635" s="37">
        <f>VLOOKUP(A635,'[1]Прейскурант( новый)'!$A$9:$C$1217,3,0)</f>
        <v>0.33</v>
      </c>
      <c r="E635" s="37">
        <f t="shared" si="168"/>
        <v>29.053609200000004</v>
      </c>
      <c r="F635" s="44">
        <f>VLOOKUP(A635,'[2]себ-ть 2019 год'!$A$2:$Q$1337,6,0)</f>
        <v>7.1400000000000005E-3</v>
      </c>
      <c r="G635" s="44">
        <f t="shared" si="171"/>
        <v>29.060749200000004</v>
      </c>
      <c r="H635" s="44">
        <f t="shared" si="164"/>
        <v>9.8806547280000014</v>
      </c>
      <c r="I635" s="45">
        <f t="shared" si="172"/>
        <v>38.941403928000007</v>
      </c>
      <c r="J635" s="44">
        <f t="shared" si="165"/>
        <v>5.841210589200001</v>
      </c>
      <c r="K635" s="46">
        <f t="shared" si="173"/>
        <v>44.78261451720001</v>
      </c>
      <c r="L635" s="47">
        <f t="shared" si="166"/>
        <v>53.739137420640013</v>
      </c>
      <c r="M635" s="77">
        <f t="shared" si="174"/>
        <v>43.664999999999999</v>
      </c>
      <c r="N635" s="48">
        <v>44</v>
      </c>
      <c r="O635" s="49">
        <f t="shared" si="167"/>
        <v>6.4999999999999973</v>
      </c>
      <c r="P635" s="93">
        <f t="shared" si="169"/>
        <v>7.3170731707317138E-2</v>
      </c>
    </row>
    <row r="636" spans="1:16" ht="15.75" x14ac:dyDescent="0.2">
      <c r="A636" s="60">
        <v>60000461</v>
      </c>
      <c r="B636" s="16" t="s">
        <v>574</v>
      </c>
      <c r="C636" s="36">
        <f>VLOOKUP(A636,'[3]Прейскурант 2019'!$A$12:$E$1358,5,0)</f>
        <v>139</v>
      </c>
      <c r="D636" s="37">
        <f>VLOOKUP(A636,'[1]Прейскурант( новый)'!$A$9:$C$1217,3,0)</f>
        <v>0.28999999999999998</v>
      </c>
      <c r="E636" s="37">
        <f t="shared" si="168"/>
        <v>25.5319596</v>
      </c>
      <c r="F636" s="44">
        <f>VLOOKUP(A636,'[2]себ-ть 2019 год'!$A$2:$Q$1337,6,0)</f>
        <v>42.279000000000003</v>
      </c>
      <c r="G636" s="44">
        <f t="shared" si="171"/>
        <v>67.810959600000004</v>
      </c>
      <c r="H636" s="44">
        <f t="shared" si="164"/>
        <v>23.055726264000004</v>
      </c>
      <c r="I636" s="45">
        <f t="shared" si="172"/>
        <v>90.866685864000004</v>
      </c>
      <c r="J636" s="44">
        <f t="shared" si="165"/>
        <v>13.630002879600001</v>
      </c>
      <c r="K636" s="46">
        <f t="shared" si="173"/>
        <v>104.4966887436</v>
      </c>
      <c r="L636" s="47">
        <f t="shared" si="166"/>
        <v>125.39602649232</v>
      </c>
      <c r="M636" s="77">
        <f t="shared" si="174"/>
        <v>148.035</v>
      </c>
      <c r="N636" s="48">
        <v>148</v>
      </c>
      <c r="O636" s="49">
        <f t="shared" si="167"/>
        <v>6.4999999999999973</v>
      </c>
      <c r="P636" s="93">
        <f t="shared" si="169"/>
        <v>6.4748201438848962E-2</v>
      </c>
    </row>
    <row r="637" spans="1:16" ht="31.5" x14ac:dyDescent="0.2">
      <c r="A637" s="60">
        <v>60000462</v>
      </c>
      <c r="B637" s="16" t="s">
        <v>575</v>
      </c>
      <c r="C637" s="36">
        <f>VLOOKUP(A637,'[3]Прейскурант 2019'!$A$12:$E$1358,5,0)</f>
        <v>297</v>
      </c>
      <c r="D637" s="37">
        <f>VLOOKUP(A637,'[1]Прейскурант( новый)'!$A$9:$C$1217,3,0)</f>
        <v>1.42</v>
      </c>
      <c r="E637" s="37">
        <f t="shared" si="168"/>
        <v>125.0185608</v>
      </c>
      <c r="F637" s="44">
        <f>VLOOKUP(A637,'[2]себ-ть 2019 год'!$A$2:$Q$1337,6,0)</f>
        <v>22.9194</v>
      </c>
      <c r="G637" s="44">
        <f t="shared" si="171"/>
        <v>147.93796080000001</v>
      </c>
      <c r="H637" s="44">
        <f t="shared" si="164"/>
        <v>50.298906672000008</v>
      </c>
      <c r="I637" s="45">
        <f t="shared" si="172"/>
        <v>198.23686747200003</v>
      </c>
      <c r="J637" s="44">
        <f t="shared" si="165"/>
        <v>29.735530120800004</v>
      </c>
      <c r="K637" s="46">
        <f t="shared" si="173"/>
        <v>227.97239759280004</v>
      </c>
      <c r="L637" s="47">
        <f t="shared" si="166"/>
        <v>273.56687711136004</v>
      </c>
      <c r="M637" s="77">
        <f t="shared" si="174"/>
        <v>316.30500000000001</v>
      </c>
      <c r="N637" s="48">
        <v>316</v>
      </c>
      <c r="O637" s="49">
        <f t="shared" si="167"/>
        <v>6.5000000000000018</v>
      </c>
      <c r="P637" s="93">
        <f t="shared" si="169"/>
        <v>6.3973063973064015E-2</v>
      </c>
    </row>
    <row r="638" spans="1:16" ht="31.5" x14ac:dyDescent="0.2">
      <c r="A638" s="60">
        <v>60000463</v>
      </c>
      <c r="B638" s="16" t="s">
        <v>576</v>
      </c>
      <c r="C638" s="36">
        <f>VLOOKUP(A638,'[3]Прейскурант 2019'!$A$12:$E$1358,5,0)</f>
        <v>293</v>
      </c>
      <c r="D638" s="37">
        <f>VLOOKUP(A638,'[1]Прейскурант( новый)'!$A$9:$C$1217,3,0)</f>
        <v>4.08</v>
      </c>
      <c r="E638" s="37">
        <f t="shared" si="168"/>
        <v>359.20825920000004</v>
      </c>
      <c r="F638" s="44">
        <f>VLOOKUP(A638,'[2]себ-ть 2019 год'!$A$2:$Q$1337,6,0)</f>
        <v>1.0200000000000001E-2</v>
      </c>
      <c r="G638" s="44">
        <f t="shared" si="171"/>
        <v>359.21845920000004</v>
      </c>
      <c r="H638" s="44">
        <f t="shared" si="164"/>
        <v>122.13427612800002</v>
      </c>
      <c r="I638" s="45">
        <f t="shared" si="172"/>
        <v>481.35273532800005</v>
      </c>
      <c r="J638" s="44">
        <f t="shared" si="165"/>
        <v>72.202910299199999</v>
      </c>
      <c r="K638" s="46">
        <f t="shared" si="173"/>
        <v>553.55564562720008</v>
      </c>
      <c r="L638" s="47">
        <f t="shared" si="166"/>
        <v>664.26677475264012</v>
      </c>
      <c r="M638" s="77">
        <f t="shared" si="174"/>
        <v>312.04500000000002</v>
      </c>
      <c r="N638" s="48">
        <v>312</v>
      </c>
      <c r="O638" s="49">
        <f t="shared" si="167"/>
        <v>6.5000000000000053</v>
      </c>
      <c r="P638" s="93">
        <f t="shared" si="169"/>
        <v>6.4846416382252636E-2</v>
      </c>
    </row>
    <row r="639" spans="1:16" ht="31.5" x14ac:dyDescent="0.2">
      <c r="A639" s="60">
        <v>60000464</v>
      </c>
      <c r="B639" s="16" t="s">
        <v>577</v>
      </c>
      <c r="C639" s="36">
        <f>VLOOKUP(A639,'[3]Прейскурант 2019'!$A$12:$E$1358,5,0)</f>
        <v>235</v>
      </c>
      <c r="D639" s="37">
        <f>VLOOKUP(A639,'[1]Прейскурант( новый)'!$A$9:$C$1217,3,0)</f>
        <v>1.17</v>
      </c>
      <c r="E639" s="37">
        <f t="shared" si="168"/>
        <v>103.0082508</v>
      </c>
      <c r="F639" s="44">
        <f>VLOOKUP(A639,'[2]себ-ть 2019 год'!$A$2:$Q$1337,6,0)</f>
        <v>21.909600000000001</v>
      </c>
      <c r="G639" s="44">
        <f t="shared" si="171"/>
        <v>124.9178508</v>
      </c>
      <c r="H639" s="44">
        <f t="shared" si="164"/>
        <v>42.472069271999999</v>
      </c>
      <c r="I639" s="45">
        <f t="shared" si="172"/>
        <v>167.389920072</v>
      </c>
      <c r="J639" s="44">
        <f t="shared" si="165"/>
        <v>25.108488010799999</v>
      </c>
      <c r="K639" s="46">
        <f t="shared" si="173"/>
        <v>192.49840808279998</v>
      </c>
      <c r="L639" s="47">
        <f t="shared" si="166"/>
        <v>230.99808969935998</v>
      </c>
      <c r="M639" s="77">
        <f t="shared" si="174"/>
        <v>250.27500000000001</v>
      </c>
      <c r="N639" s="48">
        <v>250</v>
      </c>
      <c r="O639" s="49">
        <f t="shared" si="167"/>
        <v>6.5000000000000027</v>
      </c>
      <c r="P639" s="93">
        <f t="shared" si="169"/>
        <v>6.3829787234042534E-2</v>
      </c>
    </row>
    <row r="640" spans="1:16" ht="31.5" x14ac:dyDescent="0.2">
      <c r="A640" s="60">
        <v>60000465</v>
      </c>
      <c r="B640" s="16" t="s">
        <v>578</v>
      </c>
      <c r="C640" s="36">
        <f>VLOOKUP(A640,'[3]Прейскурант 2019'!$A$12:$E$1358,5,0)</f>
        <v>153</v>
      </c>
      <c r="D640" s="37">
        <f>VLOOKUP(A640,'[1]Прейскурант( новый)'!$A$9:$C$1217,3,0)</f>
        <v>0.92</v>
      </c>
      <c r="E640" s="37">
        <f t="shared" si="168"/>
        <v>80.997940800000009</v>
      </c>
      <c r="F640" s="44">
        <f>VLOOKUP(A640,'[2]себ-ть 2019 год'!$A$2:$Q$1337,6,0)</f>
        <v>20.257200000000001</v>
      </c>
      <c r="G640" s="44">
        <f t="shared" si="171"/>
        <v>101.25514080000001</v>
      </c>
      <c r="H640" s="44">
        <f t="shared" si="164"/>
        <v>34.426747872000007</v>
      </c>
      <c r="I640" s="45">
        <f t="shared" si="172"/>
        <v>135.68188867200001</v>
      </c>
      <c r="J640" s="44">
        <f t="shared" si="165"/>
        <v>20.3522833008</v>
      </c>
      <c r="K640" s="46">
        <f t="shared" si="173"/>
        <v>156.03417197280001</v>
      </c>
      <c r="L640" s="47">
        <f t="shared" si="166"/>
        <v>187.24100636736</v>
      </c>
      <c r="M640" s="77">
        <f t="shared" si="174"/>
        <v>162.94499999999999</v>
      </c>
      <c r="N640" s="48">
        <v>163</v>
      </c>
      <c r="O640" s="49">
        <f t="shared" si="167"/>
        <v>6.4999999999999964</v>
      </c>
      <c r="P640" s="93">
        <f t="shared" si="169"/>
        <v>6.5359477124182996E-2</v>
      </c>
    </row>
    <row r="641" spans="1:16" ht="31.5" x14ac:dyDescent="0.2">
      <c r="A641" s="60">
        <v>60000466</v>
      </c>
      <c r="B641" s="16" t="s">
        <v>579</v>
      </c>
      <c r="C641" s="36">
        <f>VLOOKUP(A641,'[3]Прейскурант 2019'!$A$12:$E$1358,5,0)</f>
        <v>199</v>
      </c>
      <c r="D641" s="37">
        <f>VLOOKUP(A641,'[1]Прейскурант( новый)'!$A$9:$C$1217,3,0)</f>
        <v>1.25</v>
      </c>
      <c r="E641" s="37">
        <f t="shared" si="168"/>
        <v>110.05155000000001</v>
      </c>
      <c r="F641" s="44">
        <f>VLOOKUP(A641,'[2]себ-ть 2019 год'!$A$2:$Q$1337,6,0)</f>
        <v>3.5700000000000003</v>
      </c>
      <c r="G641" s="44">
        <f t="shared" si="171"/>
        <v>113.62155000000001</v>
      </c>
      <c r="H641" s="44">
        <f t="shared" si="164"/>
        <v>38.631327000000006</v>
      </c>
      <c r="I641" s="45">
        <f t="shared" si="172"/>
        <v>152.25287700000001</v>
      </c>
      <c r="J641" s="44">
        <f t="shared" si="165"/>
        <v>22.83793155</v>
      </c>
      <c r="K641" s="46">
        <f t="shared" si="173"/>
        <v>175.09080855000002</v>
      </c>
      <c r="L641" s="47">
        <f t="shared" si="166"/>
        <v>210.10897026000004</v>
      </c>
      <c r="M641" s="77">
        <f t="shared" si="174"/>
        <v>211.935</v>
      </c>
      <c r="N641" s="48">
        <v>212</v>
      </c>
      <c r="O641" s="49">
        <f t="shared" si="167"/>
        <v>6.5000000000000018</v>
      </c>
      <c r="P641" s="93">
        <f t="shared" si="169"/>
        <v>6.5326633165829096E-2</v>
      </c>
    </row>
    <row r="642" spans="1:16" ht="31.5" x14ac:dyDescent="0.2">
      <c r="A642" s="60">
        <v>60000467</v>
      </c>
      <c r="B642" s="16" t="s">
        <v>580</v>
      </c>
      <c r="C642" s="36">
        <f>VLOOKUP(A642,'[3]Прейскурант 2019'!$A$12:$E$1358,5,0)</f>
        <v>318</v>
      </c>
      <c r="D642" s="37">
        <f>VLOOKUP(A642,'[1]Прейскурант( новый)'!$A$9:$C$1217,3,0)</f>
        <v>1.75</v>
      </c>
      <c r="E642" s="37">
        <f t="shared" si="168"/>
        <v>154.07217000000003</v>
      </c>
      <c r="F642" s="44">
        <f>VLOOKUP(A642,'[2]себ-ть 2019 год'!$A$2:$Q$1337,6,0)</f>
        <v>2.6724000000000001</v>
      </c>
      <c r="G642" s="44">
        <f t="shared" si="171"/>
        <v>156.74457000000004</v>
      </c>
      <c r="H642" s="44">
        <f t="shared" si="164"/>
        <v>53.29315380000002</v>
      </c>
      <c r="I642" s="45">
        <f t="shared" si="172"/>
        <v>210.03772380000007</v>
      </c>
      <c r="J642" s="44">
        <f t="shared" si="165"/>
        <v>31.505658570000008</v>
      </c>
      <c r="K642" s="46">
        <f t="shared" si="173"/>
        <v>241.54338237000007</v>
      </c>
      <c r="L642" s="47">
        <f t="shared" si="166"/>
        <v>289.85205884400011</v>
      </c>
      <c r="M642" s="77">
        <f t="shared" si="174"/>
        <v>338.67</v>
      </c>
      <c r="N642" s="48">
        <v>339</v>
      </c>
      <c r="O642" s="49">
        <f t="shared" si="167"/>
        <v>6.5000000000000044</v>
      </c>
      <c r="P642" s="93">
        <f t="shared" si="169"/>
        <v>6.60377358490567E-2</v>
      </c>
    </row>
    <row r="643" spans="1:16" ht="31.5" x14ac:dyDescent="0.2">
      <c r="A643" s="60">
        <v>60000468</v>
      </c>
      <c r="B643" s="16" t="s">
        <v>581</v>
      </c>
      <c r="C643" s="36">
        <f>VLOOKUP(A643,'[3]Прейскурант 2019'!$A$12:$E$1358,5,0)</f>
        <v>129</v>
      </c>
      <c r="D643" s="37">
        <f>VLOOKUP(A643,'[1]Прейскурант( новый)'!$A$9:$C$1217,3,0)</f>
        <v>1.08</v>
      </c>
      <c r="E643" s="37">
        <f t="shared" si="168"/>
        <v>95.084539200000023</v>
      </c>
      <c r="F643" s="44">
        <f>VLOOKUP(A643,'[2]себ-ть 2019 год'!$A$2:$Q$1337,6,0)</f>
        <v>2.0501999999999998</v>
      </c>
      <c r="G643" s="44">
        <f t="shared" si="171"/>
        <v>97.134739200000027</v>
      </c>
      <c r="H643" s="44">
        <f t="shared" si="164"/>
        <v>33.02581132800001</v>
      </c>
      <c r="I643" s="45">
        <f t="shared" si="172"/>
        <v>130.16055052800004</v>
      </c>
      <c r="J643" s="44">
        <f t="shared" si="165"/>
        <v>19.524082579200005</v>
      </c>
      <c r="K643" s="46">
        <f t="shared" si="173"/>
        <v>149.68463310720006</v>
      </c>
      <c r="L643" s="47">
        <f t="shared" si="166"/>
        <v>179.62155972864008</v>
      </c>
      <c r="M643" s="77">
        <f t="shared" si="174"/>
        <v>137.38499999999999</v>
      </c>
      <c r="N643" s="48">
        <v>137</v>
      </c>
      <c r="O643" s="49">
        <f t="shared" si="167"/>
        <v>6.4999999999999929</v>
      </c>
      <c r="P643" s="93">
        <f t="shared" si="169"/>
        <v>6.2015503875969102E-2</v>
      </c>
    </row>
    <row r="644" spans="1:16" ht="31.5" x14ac:dyDescent="0.2">
      <c r="A644" s="60">
        <v>60000469</v>
      </c>
      <c r="B644" s="16" t="s">
        <v>582</v>
      </c>
      <c r="C644" s="36">
        <f>VLOOKUP(A644,'[3]Прейскурант 2019'!$A$12:$E$1358,5,0)</f>
        <v>266</v>
      </c>
      <c r="D644" s="37">
        <f>VLOOKUP(A644,'[1]Прейскурант( новый)'!$A$9:$C$1217,3,0)</f>
        <v>4.33</v>
      </c>
      <c r="E644" s="37">
        <f t="shared" si="168"/>
        <v>381.21856919999999</v>
      </c>
      <c r="F644" s="44">
        <f>VLOOKUP(A644,'[2]себ-ть 2019 год'!$A$2:$Q$1337,6,0)</f>
        <v>2.6724000000000001</v>
      </c>
      <c r="G644" s="44">
        <f t="shared" si="171"/>
        <v>383.89096919999997</v>
      </c>
      <c r="H644" s="44">
        <f t="shared" si="164"/>
        <v>130.52292952799999</v>
      </c>
      <c r="I644" s="45">
        <f t="shared" si="172"/>
        <v>514.41389872799994</v>
      </c>
      <c r="J644" s="44">
        <f t="shared" si="165"/>
        <v>77.162084809199982</v>
      </c>
      <c r="K644" s="46">
        <f t="shared" si="173"/>
        <v>591.57598353719993</v>
      </c>
      <c r="L644" s="47">
        <f t="shared" si="166"/>
        <v>709.89118024463994</v>
      </c>
      <c r="M644" s="77">
        <f t="shared" si="174"/>
        <v>283.29000000000002</v>
      </c>
      <c r="N644" s="48">
        <v>283</v>
      </c>
      <c r="O644" s="49">
        <f t="shared" si="167"/>
        <v>6.5000000000000071</v>
      </c>
      <c r="P644" s="93">
        <f t="shared" si="169"/>
        <v>6.3909774436090139E-2</v>
      </c>
    </row>
    <row r="645" spans="1:16" ht="31.5" x14ac:dyDescent="0.2">
      <c r="A645" s="60">
        <v>60000470</v>
      </c>
      <c r="B645" s="16" t="s">
        <v>583</v>
      </c>
      <c r="C645" s="36">
        <f>VLOOKUP(A645,'[3]Прейскурант 2019'!$A$12:$E$1358,5,0)</f>
        <v>449</v>
      </c>
      <c r="D645" s="37">
        <f>VLOOKUP(A645,'[1]Прейскурант( новый)'!$A$9:$C$1217,3,0)</f>
        <v>2.83</v>
      </c>
      <c r="E645" s="37">
        <f t="shared" si="168"/>
        <v>249.15670920000005</v>
      </c>
      <c r="F645" s="44">
        <f>VLOOKUP(A645,'[2]себ-ть 2019 год'!$A$2:$Q$1337,6,0)</f>
        <v>32.986800000000002</v>
      </c>
      <c r="G645" s="44">
        <f t="shared" si="171"/>
        <v>282.14350920000004</v>
      </c>
      <c r="H645" s="44">
        <f t="shared" si="164"/>
        <v>95.928793128000024</v>
      </c>
      <c r="I645" s="45">
        <f t="shared" si="172"/>
        <v>378.07230232800009</v>
      </c>
      <c r="J645" s="44">
        <f t="shared" si="165"/>
        <v>56.710845349200014</v>
      </c>
      <c r="K645" s="46">
        <f t="shared" si="173"/>
        <v>434.78314767720008</v>
      </c>
      <c r="L645" s="47">
        <f t="shared" si="166"/>
        <v>521.73977721264009</v>
      </c>
      <c r="M645" s="77">
        <f t="shared" si="174"/>
        <v>478.185</v>
      </c>
      <c r="N645" s="48">
        <v>478</v>
      </c>
      <c r="O645" s="49">
        <f t="shared" si="167"/>
        <v>6.5</v>
      </c>
      <c r="P645" s="93">
        <f t="shared" si="169"/>
        <v>6.4587973273942056E-2</v>
      </c>
    </row>
    <row r="646" spans="1:16" ht="31.5" x14ac:dyDescent="0.2">
      <c r="A646" s="60">
        <v>60000471</v>
      </c>
      <c r="B646" s="16" t="s">
        <v>584</v>
      </c>
      <c r="C646" s="36">
        <f>VLOOKUP(A646,'[3]Прейскурант 2019'!$A$12:$E$1358,5,0)</f>
        <v>497</v>
      </c>
      <c r="D646" s="37">
        <f>VLOOKUP(A646,'[1]Прейскурант( новый)'!$A$9:$C$1217,3,0)</f>
        <v>4.83</v>
      </c>
      <c r="E646" s="37">
        <f t="shared" si="168"/>
        <v>425.2391892</v>
      </c>
      <c r="F646" s="44">
        <f>VLOOKUP(A646,'[2]себ-ть 2019 год'!$A$2:$Q$1337,6,0)</f>
        <v>3.8148000000000004</v>
      </c>
      <c r="G646" s="44">
        <f t="shared" si="171"/>
        <v>429.05398919999999</v>
      </c>
      <c r="H646" s="44">
        <f t="shared" si="164"/>
        <v>145.878356328</v>
      </c>
      <c r="I646" s="45">
        <f t="shared" si="172"/>
        <v>574.93234552800004</v>
      </c>
      <c r="J646" s="44">
        <f t="shared" si="165"/>
        <v>86.239851829200006</v>
      </c>
      <c r="K646" s="46">
        <f t="shared" si="173"/>
        <v>661.17219735720005</v>
      </c>
      <c r="L646" s="47">
        <f t="shared" si="166"/>
        <v>793.4066368286401</v>
      </c>
      <c r="M646" s="77">
        <f t="shared" si="174"/>
        <v>529.30499999999995</v>
      </c>
      <c r="N646" s="48">
        <v>529</v>
      </c>
      <c r="O646" s="49">
        <f t="shared" si="167"/>
        <v>6.4999999999999902</v>
      </c>
      <c r="P646" s="93">
        <f t="shared" si="169"/>
        <v>6.4386317907444646E-2</v>
      </c>
    </row>
    <row r="647" spans="1:16" ht="31.5" x14ac:dyDescent="0.2">
      <c r="A647" s="60">
        <v>60000472</v>
      </c>
      <c r="B647" s="16" t="s">
        <v>585</v>
      </c>
      <c r="C647" s="36">
        <f>VLOOKUP(A647,'[3]Прейскурант 2019'!$A$12:$E$1358,5,0)</f>
        <v>420</v>
      </c>
      <c r="D647" s="37">
        <f>VLOOKUP(A647,'[1]Прейскурант( новый)'!$A$9:$C$1217,3,0)</f>
        <v>1.63</v>
      </c>
      <c r="E647" s="37">
        <f t="shared" si="168"/>
        <v>143.5072212</v>
      </c>
      <c r="F647" s="44">
        <f>VLOOKUP(A647,'[2]себ-ть 2019 год'!$A$2:$Q$1337,6,0)</f>
        <v>92.463000000000008</v>
      </c>
      <c r="G647" s="44">
        <f t="shared" si="171"/>
        <v>235.97022120000003</v>
      </c>
      <c r="H647" s="44">
        <f t="shared" si="164"/>
        <v>80.22987520800001</v>
      </c>
      <c r="I647" s="45">
        <f t="shared" si="172"/>
        <v>316.20009640800004</v>
      </c>
      <c r="J647" s="44">
        <f t="shared" si="165"/>
        <v>47.430014461200003</v>
      </c>
      <c r="K647" s="46">
        <f t="shared" si="173"/>
        <v>363.63011086920005</v>
      </c>
      <c r="L647" s="47">
        <f t="shared" si="166"/>
        <v>436.35613304304007</v>
      </c>
      <c r="M647" s="77">
        <f t="shared" si="174"/>
        <v>447.3</v>
      </c>
      <c r="N647" s="48">
        <v>447</v>
      </c>
      <c r="O647" s="49">
        <f t="shared" si="167"/>
        <v>6.5000000000000027</v>
      </c>
      <c r="P647" s="93">
        <f t="shared" si="169"/>
        <v>6.4285714285714279E-2</v>
      </c>
    </row>
    <row r="648" spans="1:16" ht="31.5" x14ac:dyDescent="0.2">
      <c r="A648" s="60">
        <v>60000473</v>
      </c>
      <c r="B648" s="16" t="s">
        <v>586</v>
      </c>
      <c r="C648" s="36">
        <f>VLOOKUP(A648,'[3]Прейскурант 2019'!$A$12:$E$1358,5,0)</f>
        <v>318</v>
      </c>
      <c r="D648" s="37">
        <f>VLOOKUP(A648,'[1]Прейскурант( новый)'!$A$9:$C$1217,3,0)</f>
        <v>1.47</v>
      </c>
      <c r="E648" s="37">
        <f t="shared" si="168"/>
        <v>129.42062280000002</v>
      </c>
      <c r="F648" s="44">
        <f>VLOOKUP(A648,'[2]себ-ть 2019 год'!$A$2:$Q$1337,6,0)</f>
        <v>65.708399999999997</v>
      </c>
      <c r="G648" s="44">
        <f t="shared" si="171"/>
        <v>195.12902280000003</v>
      </c>
      <c r="H648" s="44">
        <f t="shared" si="164"/>
        <v>66.343867752000008</v>
      </c>
      <c r="I648" s="45">
        <f t="shared" si="172"/>
        <v>261.47289055200002</v>
      </c>
      <c r="J648" s="44">
        <f t="shared" si="165"/>
        <v>39.220933582800001</v>
      </c>
      <c r="K648" s="46">
        <f t="shared" si="173"/>
        <v>300.69382413480002</v>
      </c>
      <c r="L648" s="47">
        <f t="shared" si="166"/>
        <v>360.83258896176005</v>
      </c>
      <c r="M648" s="77">
        <f t="shared" si="174"/>
        <v>338.67</v>
      </c>
      <c r="N648" s="48">
        <v>339</v>
      </c>
      <c r="O648" s="49">
        <f t="shared" si="167"/>
        <v>6.5000000000000044</v>
      </c>
      <c r="P648" s="93">
        <f t="shared" si="169"/>
        <v>6.60377358490567E-2</v>
      </c>
    </row>
    <row r="649" spans="1:16" ht="31.5" x14ac:dyDescent="0.2">
      <c r="A649" s="60">
        <v>60000474</v>
      </c>
      <c r="B649" s="16" t="s">
        <v>587</v>
      </c>
      <c r="C649" s="36">
        <f>VLOOKUP(A649,'[3]Прейскурант 2019'!$A$12:$E$1358,5,0)</f>
        <v>605</v>
      </c>
      <c r="D649" s="37">
        <f>VLOOKUP(A649,'[1]Прейскурант( новый)'!$A$9:$C$1217,3,0)</f>
        <v>4</v>
      </c>
      <c r="E649" s="37">
        <f t="shared" si="168"/>
        <v>352.16496000000006</v>
      </c>
      <c r="F649" s="44">
        <f>VLOOKUP(A649,'[2]себ-ть 2019 год'!$A$2:$Q$1337,6,0)</f>
        <v>15.147</v>
      </c>
      <c r="G649" s="44">
        <f t="shared" si="171"/>
        <v>367.31196000000006</v>
      </c>
      <c r="H649" s="44">
        <f t="shared" ref="H649:H710" si="175">G649*$H$1</f>
        <v>124.88606640000003</v>
      </c>
      <c r="I649" s="45">
        <f t="shared" si="172"/>
        <v>492.19802640000012</v>
      </c>
      <c r="J649" s="44">
        <f t="shared" ref="J649:J710" si="176">I649*$J$1</f>
        <v>73.829703960000018</v>
      </c>
      <c r="K649" s="46">
        <f t="shared" si="173"/>
        <v>566.02773036000008</v>
      </c>
      <c r="L649" s="47">
        <f t="shared" ref="L649:L710" si="177">K649*$L$1+K649</f>
        <v>679.23327643200014</v>
      </c>
      <c r="M649" s="77">
        <f t="shared" si="174"/>
        <v>644.32500000000005</v>
      </c>
      <c r="N649" s="48">
        <v>644</v>
      </c>
      <c r="O649" s="49">
        <f t="shared" ref="O649:O710" si="178">(M649-C649)/C649*100</f>
        <v>6.5000000000000071</v>
      </c>
      <c r="P649" s="93">
        <f t="shared" si="169"/>
        <v>6.4462809917355424E-2</v>
      </c>
    </row>
    <row r="650" spans="1:16" ht="31.5" x14ac:dyDescent="0.2">
      <c r="A650" s="60">
        <v>60000475</v>
      </c>
      <c r="B650" s="16" t="s">
        <v>588</v>
      </c>
      <c r="C650" s="36">
        <f>VLOOKUP(A650,'[3]Прейскурант 2019'!$A$12:$E$1358,5,0)</f>
        <v>467</v>
      </c>
      <c r="D650" s="37">
        <f>VLOOKUP(A650,'[1]Прейскурант( новый)'!$A$9:$C$1217,3,0)</f>
        <v>1</v>
      </c>
      <c r="E650" s="37">
        <f t="shared" ref="E650:E711" si="179">67.62*D650*1.302</f>
        <v>88.041240000000016</v>
      </c>
      <c r="F650" s="44">
        <f>VLOOKUP(A650,'[2]себ-ть 2019 год'!$A$2:$Q$1337,6,0)</f>
        <v>147.00239999999999</v>
      </c>
      <c r="G650" s="44">
        <f t="shared" si="171"/>
        <v>235.04364000000001</v>
      </c>
      <c r="H650" s="44">
        <f t="shared" si="175"/>
        <v>79.914837600000013</v>
      </c>
      <c r="I650" s="45">
        <f t="shared" si="172"/>
        <v>314.95847760000004</v>
      </c>
      <c r="J650" s="44">
        <f t="shared" si="176"/>
        <v>47.243771640000006</v>
      </c>
      <c r="K650" s="46">
        <f t="shared" si="173"/>
        <v>362.20224924000001</v>
      </c>
      <c r="L650" s="47">
        <f t="shared" si="177"/>
        <v>434.64269908800003</v>
      </c>
      <c r="M650" s="77">
        <f t="shared" si="174"/>
        <v>497.35500000000002</v>
      </c>
      <c r="N650" s="48">
        <v>497</v>
      </c>
      <c r="O650" s="49">
        <f t="shared" si="178"/>
        <v>6.5000000000000044</v>
      </c>
      <c r="P650" s="93">
        <f t="shared" ref="P650:P712" si="180">(N650/C650)-100%</f>
        <v>6.4239828693790191E-2</v>
      </c>
    </row>
    <row r="651" spans="1:16" ht="47.25" x14ac:dyDescent="0.2">
      <c r="A651" s="60">
        <v>60000476</v>
      </c>
      <c r="B651" s="16" t="s">
        <v>589</v>
      </c>
      <c r="C651" s="36">
        <f>VLOOKUP(A651,'[3]Прейскурант 2019'!$A$12:$E$1358,5,0)</f>
        <v>467</v>
      </c>
      <c r="D651" s="37">
        <f>VLOOKUP(A651,'[1]Прейскурант( новый)'!$A$9:$C$1217,3,0)</f>
        <v>1</v>
      </c>
      <c r="E651" s="37">
        <f t="shared" si="179"/>
        <v>88.041240000000016</v>
      </c>
      <c r="F651" s="44">
        <f>VLOOKUP(A651,'[2]себ-ть 2019 год'!$A$2:$Q$1337,6,0)</f>
        <v>147.00239999999999</v>
      </c>
      <c r="G651" s="44">
        <f t="shared" si="171"/>
        <v>235.04364000000001</v>
      </c>
      <c r="H651" s="44">
        <f t="shared" si="175"/>
        <v>79.914837600000013</v>
      </c>
      <c r="I651" s="45">
        <f t="shared" si="172"/>
        <v>314.95847760000004</v>
      </c>
      <c r="J651" s="44">
        <f t="shared" si="176"/>
        <v>47.243771640000006</v>
      </c>
      <c r="K651" s="46">
        <f t="shared" si="173"/>
        <v>362.20224924000001</v>
      </c>
      <c r="L651" s="47">
        <f t="shared" si="177"/>
        <v>434.64269908800003</v>
      </c>
      <c r="M651" s="77">
        <f t="shared" si="174"/>
        <v>497.35500000000002</v>
      </c>
      <c r="N651" s="48">
        <v>497</v>
      </c>
      <c r="O651" s="49">
        <f t="shared" si="178"/>
        <v>6.5000000000000044</v>
      </c>
      <c r="P651" s="93">
        <f t="shared" si="180"/>
        <v>6.4239828693790191E-2</v>
      </c>
    </row>
    <row r="652" spans="1:16" ht="31.5" x14ac:dyDescent="0.2">
      <c r="A652" s="60">
        <v>60000477</v>
      </c>
      <c r="B652" s="16" t="s">
        <v>590</v>
      </c>
      <c r="C652" s="36">
        <f>VLOOKUP(A652,'[3]Прейскурант 2019'!$A$12:$E$1358,5,0)</f>
        <v>370</v>
      </c>
      <c r="D652" s="37">
        <f>VLOOKUP(A652,'[1]Прейскурант( новый)'!$A$9:$C$1217,3,0)</f>
        <v>1.83</v>
      </c>
      <c r="E652" s="37">
        <f t="shared" si="179"/>
        <v>161.11546920000004</v>
      </c>
      <c r="F652" s="44">
        <f>VLOOKUP(A652,'[2]себ-ть 2019 год'!$A$2:$Q$1337,6,0)</f>
        <v>28.794600000000003</v>
      </c>
      <c r="G652" s="44">
        <f t="shared" si="171"/>
        <v>189.91006920000004</v>
      </c>
      <c r="H652" s="44">
        <f t="shared" si="175"/>
        <v>64.569423528000016</v>
      </c>
      <c r="I652" s="45">
        <f t="shared" si="172"/>
        <v>254.47949272800005</v>
      </c>
      <c r="J652" s="44">
        <f t="shared" si="176"/>
        <v>38.171923909200004</v>
      </c>
      <c r="K652" s="46">
        <f t="shared" si="173"/>
        <v>292.65141663720004</v>
      </c>
      <c r="L652" s="47">
        <f t="shared" si="177"/>
        <v>351.18169996464007</v>
      </c>
      <c r="M652" s="77">
        <f t="shared" si="174"/>
        <v>394.05</v>
      </c>
      <c r="N652" s="48">
        <v>394</v>
      </c>
      <c r="O652" s="49">
        <f t="shared" si="178"/>
        <v>6.5000000000000027</v>
      </c>
      <c r="P652" s="93">
        <f t="shared" si="180"/>
        <v>6.4864864864864868E-2</v>
      </c>
    </row>
    <row r="653" spans="1:16" ht="31.5" x14ac:dyDescent="0.2">
      <c r="A653" s="60">
        <v>60000478</v>
      </c>
      <c r="B653" s="16" t="s">
        <v>591</v>
      </c>
      <c r="C653" s="36">
        <f>VLOOKUP(A653,'[3]Прейскурант 2019'!$A$12:$E$1358,5,0)</f>
        <v>524</v>
      </c>
      <c r="D653" s="37">
        <f>VLOOKUP(A653,'[1]Прейскурант( новый)'!$A$9:$C$1217,3,0)</f>
        <v>3.67</v>
      </c>
      <c r="E653" s="37">
        <f t="shared" si="179"/>
        <v>323.11135080000003</v>
      </c>
      <c r="F653" s="44">
        <f>VLOOKUP(A653,'[2]себ-ть 2019 год'!$A$2:$Q$1337,6,0)</f>
        <v>11.883000000000001</v>
      </c>
      <c r="G653" s="44">
        <f t="shared" si="171"/>
        <v>334.99435080000001</v>
      </c>
      <c r="H653" s="44">
        <f t="shared" si="175"/>
        <v>113.898079272</v>
      </c>
      <c r="I653" s="45">
        <f t="shared" si="172"/>
        <v>448.89243007200002</v>
      </c>
      <c r="J653" s="44">
        <f t="shared" si="176"/>
        <v>67.333864510799998</v>
      </c>
      <c r="K653" s="46">
        <f t="shared" si="173"/>
        <v>516.22629458280005</v>
      </c>
      <c r="L653" s="47">
        <f t="shared" si="177"/>
        <v>619.47155349936008</v>
      </c>
      <c r="M653" s="77">
        <f t="shared" si="174"/>
        <v>558.05999999999995</v>
      </c>
      <c r="N653" s="48">
        <v>558</v>
      </c>
      <c r="O653" s="49">
        <f t="shared" si="178"/>
        <v>6.4999999999999893</v>
      </c>
      <c r="P653" s="93">
        <f t="shared" si="180"/>
        <v>6.4885496183206159E-2</v>
      </c>
    </row>
    <row r="654" spans="1:16" ht="31.5" x14ac:dyDescent="0.2">
      <c r="A654" s="60">
        <v>60000479</v>
      </c>
      <c r="B654" s="16" t="s">
        <v>592</v>
      </c>
      <c r="C654" s="36">
        <f>VLOOKUP(A654,'[3]Прейскурант 2019'!$A$12:$E$1358,5,0)</f>
        <v>295</v>
      </c>
      <c r="D654" s="37">
        <f>VLOOKUP(A654,'[1]Прейскурант( новый)'!$A$9:$C$1217,3,0)</f>
        <v>1.63</v>
      </c>
      <c r="E654" s="37">
        <f t="shared" si="179"/>
        <v>143.5072212</v>
      </c>
      <c r="F654" s="44">
        <f>VLOOKUP(A654,'[2]себ-ть 2019 год'!$A$2:$Q$1337,6,0)</f>
        <v>34.078199999999995</v>
      </c>
      <c r="G654" s="44">
        <f t="shared" si="171"/>
        <v>177.58542119999998</v>
      </c>
      <c r="H654" s="44">
        <f t="shared" si="175"/>
        <v>60.379043207999999</v>
      </c>
      <c r="I654" s="45">
        <f t="shared" si="172"/>
        <v>237.96446440799997</v>
      </c>
      <c r="J654" s="44">
        <f t="shared" si="176"/>
        <v>35.694669661199995</v>
      </c>
      <c r="K654" s="46">
        <f t="shared" si="173"/>
        <v>273.65913406919998</v>
      </c>
      <c r="L654" s="47">
        <f t="shared" si="177"/>
        <v>328.39096088303995</v>
      </c>
      <c r="M654" s="77">
        <f t="shared" si="174"/>
        <v>314.17500000000001</v>
      </c>
      <c r="N654" s="48">
        <v>314</v>
      </c>
      <c r="O654" s="49">
        <f t="shared" si="178"/>
        <v>6.5000000000000044</v>
      </c>
      <c r="P654" s="93">
        <f t="shared" si="180"/>
        <v>6.4406779661017044E-2</v>
      </c>
    </row>
    <row r="655" spans="1:16" ht="31.5" x14ac:dyDescent="0.2">
      <c r="A655" s="60">
        <v>60000480</v>
      </c>
      <c r="B655" s="16" t="s">
        <v>593</v>
      </c>
      <c r="C655" s="36">
        <f>VLOOKUP(A655,'[3]Прейскурант 2019'!$A$12:$E$1358,5,0)</f>
        <v>365</v>
      </c>
      <c r="D655" s="37">
        <f>VLOOKUP(A655,'[1]Прейскурант( новый)'!$A$9:$C$1217,3,0)</f>
        <v>0.92</v>
      </c>
      <c r="E655" s="37">
        <f t="shared" si="179"/>
        <v>80.997940800000009</v>
      </c>
      <c r="F655" s="44">
        <f>VLOOKUP(A655,'[2]себ-ть 2019 год'!$A$2:$Q$1337,6,0)</f>
        <v>105.27419999999999</v>
      </c>
      <c r="G655" s="44">
        <f t="shared" si="171"/>
        <v>186.27214079999999</v>
      </c>
      <c r="H655" s="44">
        <f t="shared" si="175"/>
        <v>63.332527872</v>
      </c>
      <c r="I655" s="45">
        <f t="shared" si="172"/>
        <v>249.604668672</v>
      </c>
      <c r="J655" s="44">
        <f t="shared" si="176"/>
        <v>37.440700300799996</v>
      </c>
      <c r="K655" s="46">
        <f t="shared" si="173"/>
        <v>287.04536897280002</v>
      </c>
      <c r="L655" s="47">
        <f t="shared" si="177"/>
        <v>344.45444276736004</v>
      </c>
      <c r="M655" s="77">
        <f t="shared" si="174"/>
        <v>388.72500000000002</v>
      </c>
      <c r="N655" s="48">
        <v>389</v>
      </c>
      <c r="O655" s="49">
        <f t="shared" si="178"/>
        <v>6.5000000000000053</v>
      </c>
      <c r="P655" s="93">
        <f t="shared" si="180"/>
        <v>6.5753424657534199E-2</v>
      </c>
    </row>
    <row r="656" spans="1:16" ht="31.5" x14ac:dyDescent="0.2">
      <c r="A656" s="60">
        <v>60000481</v>
      </c>
      <c r="B656" s="16" t="s">
        <v>594</v>
      </c>
      <c r="C656" s="36">
        <f>VLOOKUP(A656,'[3]Прейскурант 2019'!$A$12:$E$1358,5,0)</f>
        <v>251</v>
      </c>
      <c r="D656" s="37">
        <f>VLOOKUP(A656,'[1]Прейскурант( новый)'!$A$9:$C$1217,3,0)</f>
        <v>3</v>
      </c>
      <c r="E656" s="37">
        <f t="shared" si="179"/>
        <v>264.12372000000005</v>
      </c>
      <c r="F656" s="44">
        <f>VLOOKUP(A656,'[2]себ-ть 2019 год'!$A$2:$Q$1337,6,0)</f>
        <v>0</v>
      </c>
      <c r="G656" s="44">
        <f t="shared" si="171"/>
        <v>264.12372000000005</v>
      </c>
      <c r="H656" s="44">
        <f t="shared" si="175"/>
        <v>89.802064800000025</v>
      </c>
      <c r="I656" s="45">
        <f t="shared" si="172"/>
        <v>353.92578480000009</v>
      </c>
      <c r="J656" s="44">
        <f t="shared" si="176"/>
        <v>53.08886772000001</v>
      </c>
      <c r="K656" s="46">
        <f t="shared" si="173"/>
        <v>407.01465252000008</v>
      </c>
      <c r="L656" s="47">
        <f t="shared" si="177"/>
        <v>488.41758302400012</v>
      </c>
      <c r="M656" s="77">
        <f t="shared" si="174"/>
        <v>267.315</v>
      </c>
      <c r="N656" s="48">
        <v>267</v>
      </c>
      <c r="O656" s="49">
        <f t="shared" si="178"/>
        <v>6.4999999999999991</v>
      </c>
      <c r="P656" s="93">
        <f t="shared" si="180"/>
        <v>6.3745019920318668E-2</v>
      </c>
    </row>
    <row r="657" spans="1:16" ht="31.5" x14ac:dyDescent="0.2">
      <c r="A657" s="60">
        <v>60000482</v>
      </c>
      <c r="B657" s="16" t="s">
        <v>595</v>
      </c>
      <c r="C657" s="36">
        <f>VLOOKUP(A657,'[3]Прейскурант 2019'!$A$12:$E$1358,5,0)</f>
        <v>373</v>
      </c>
      <c r="D657" s="37">
        <f>VLOOKUP(A657,'[1]Прейскурант( новый)'!$A$9:$C$1217,3,0)</f>
        <v>1.75</v>
      </c>
      <c r="E657" s="37">
        <f t="shared" si="179"/>
        <v>154.07217000000003</v>
      </c>
      <c r="F657" s="44">
        <f>VLOOKUP(A657,'[2]себ-ть 2019 год'!$A$2:$Q$1337,6,0)</f>
        <v>52.734000000000002</v>
      </c>
      <c r="G657" s="44">
        <f t="shared" si="171"/>
        <v>206.80617000000004</v>
      </c>
      <c r="H657" s="44">
        <f t="shared" si="175"/>
        <v>70.314097800000013</v>
      </c>
      <c r="I657" s="45">
        <f t="shared" si="172"/>
        <v>277.12026780000008</v>
      </c>
      <c r="J657" s="44">
        <f t="shared" si="176"/>
        <v>41.56804017000001</v>
      </c>
      <c r="K657" s="46">
        <f t="shared" si="173"/>
        <v>318.6883079700001</v>
      </c>
      <c r="L657" s="47">
        <f t="shared" si="177"/>
        <v>382.42596956400013</v>
      </c>
      <c r="M657" s="77">
        <f t="shared" si="174"/>
        <v>397.245</v>
      </c>
      <c r="N657" s="48">
        <v>397</v>
      </c>
      <c r="O657" s="49">
        <f t="shared" si="178"/>
        <v>6.5000000000000018</v>
      </c>
      <c r="P657" s="93">
        <f t="shared" si="180"/>
        <v>6.4343163538874037E-2</v>
      </c>
    </row>
    <row r="658" spans="1:16" ht="31.5" x14ac:dyDescent="0.2">
      <c r="A658" s="60">
        <v>60000484</v>
      </c>
      <c r="B658" s="16" t="s">
        <v>596</v>
      </c>
      <c r="C658" s="36">
        <f>VLOOKUP(A658,'[3]Прейскурант 2019'!$A$12:$E$1358,5,0)</f>
        <v>249</v>
      </c>
      <c r="D658" s="37">
        <f>VLOOKUP(A658,'[1]Прейскурант( новый)'!$A$9:$C$1217,3,0)</f>
        <v>0.25</v>
      </c>
      <c r="E658" s="37">
        <f t="shared" si="179"/>
        <v>22.010310000000004</v>
      </c>
      <c r="F658" s="44">
        <f>VLOOKUP(A658,'[2]себ-ть 2019 год'!$A$2:$Q$1337,6,0)</f>
        <v>103.73400000000001</v>
      </c>
      <c r="G658" s="44">
        <f t="shared" si="171"/>
        <v>125.74431000000001</v>
      </c>
      <c r="H658" s="44">
        <f t="shared" si="175"/>
        <v>42.753065400000004</v>
      </c>
      <c r="I658" s="45">
        <f t="shared" si="172"/>
        <v>168.49737540000001</v>
      </c>
      <c r="J658" s="44">
        <f t="shared" si="176"/>
        <v>25.274606309999999</v>
      </c>
      <c r="K658" s="46">
        <f t="shared" si="173"/>
        <v>193.77198171000001</v>
      </c>
      <c r="L658" s="47">
        <f t="shared" si="177"/>
        <v>232.52637805200001</v>
      </c>
      <c r="M658" s="77">
        <f t="shared" si="174"/>
        <v>265.185</v>
      </c>
      <c r="N658" s="48">
        <v>265</v>
      </c>
      <c r="O658" s="49">
        <f t="shared" si="178"/>
        <v>6.5</v>
      </c>
      <c r="P658" s="93">
        <f t="shared" si="180"/>
        <v>6.425702811244971E-2</v>
      </c>
    </row>
    <row r="659" spans="1:16" ht="31.5" x14ac:dyDescent="0.2">
      <c r="A659" s="60">
        <v>60000485</v>
      </c>
      <c r="B659" s="7" t="s">
        <v>597</v>
      </c>
      <c r="C659" s="36">
        <f>VLOOKUP(A659,'[3]Прейскурант 2019'!$A$12:$E$1358,5,0)</f>
        <v>141</v>
      </c>
      <c r="D659" s="37">
        <f>VLOOKUP(A659,'[1]Прейскурант( новый)'!$A$9:$C$1217,3,0)</f>
        <v>0.42</v>
      </c>
      <c r="E659" s="37">
        <f t="shared" si="179"/>
        <v>36.977320800000001</v>
      </c>
      <c r="F659" s="44">
        <f>VLOOKUP(A659,'[2]себ-ть 2019 год'!$A$2:$Q$1337,6,0)</f>
        <v>40.922399999999996</v>
      </c>
      <c r="G659" s="44">
        <f t="shared" si="171"/>
        <v>77.899720799999997</v>
      </c>
      <c r="H659" s="44">
        <f t="shared" si="175"/>
        <v>26.485905072000001</v>
      </c>
      <c r="I659" s="45">
        <f t="shared" si="172"/>
        <v>104.38562587199999</v>
      </c>
      <c r="J659" s="44">
        <f t="shared" si="176"/>
        <v>15.657843880799998</v>
      </c>
      <c r="K659" s="46">
        <f t="shared" si="173"/>
        <v>120.04346975279999</v>
      </c>
      <c r="L659" s="47">
        <f t="shared" si="177"/>
        <v>144.05216370336001</v>
      </c>
      <c r="M659" s="77">
        <f t="shared" si="174"/>
        <v>150.16499999999999</v>
      </c>
      <c r="N659" s="48">
        <v>150</v>
      </c>
      <c r="O659" s="49">
        <f t="shared" si="178"/>
        <v>6.4999999999999947</v>
      </c>
      <c r="P659" s="93">
        <f t="shared" si="180"/>
        <v>6.3829787234042534E-2</v>
      </c>
    </row>
    <row r="660" spans="1:16" ht="31.5" x14ac:dyDescent="0.2">
      <c r="A660" s="60">
        <v>60000486</v>
      </c>
      <c r="B660" s="7" t="s">
        <v>598</v>
      </c>
      <c r="C660" s="36">
        <f>VLOOKUP(A660,'[3]Прейскурант 2019'!$A$12:$E$1358,5,0)</f>
        <v>158</v>
      </c>
      <c r="D660" s="37">
        <f>VLOOKUP(A660,'[1]Прейскурант( новый)'!$A$9:$C$1217,3,0)</f>
        <v>1.17</v>
      </c>
      <c r="E660" s="37">
        <f t="shared" si="179"/>
        <v>103.0082508</v>
      </c>
      <c r="F660" s="44">
        <f>VLOOKUP(A660,'[2]себ-ть 2019 год'!$A$2:$Q$1337,6,0)</f>
        <v>0.37740000000000001</v>
      </c>
      <c r="G660" s="44">
        <f t="shared" si="171"/>
        <v>103.38565079999999</v>
      </c>
      <c r="H660" s="44">
        <f t="shared" si="175"/>
        <v>35.151121271999997</v>
      </c>
      <c r="I660" s="45">
        <f t="shared" si="172"/>
        <v>138.53677207199999</v>
      </c>
      <c r="J660" s="44">
        <f t="shared" si="176"/>
        <v>20.780515810799997</v>
      </c>
      <c r="K660" s="46">
        <f t="shared" si="173"/>
        <v>159.31728788279997</v>
      </c>
      <c r="L660" s="47">
        <f t="shared" si="177"/>
        <v>191.18074545935997</v>
      </c>
      <c r="M660" s="77">
        <f t="shared" si="174"/>
        <v>168.27</v>
      </c>
      <c r="N660" s="48">
        <v>168</v>
      </c>
      <c r="O660" s="49">
        <f t="shared" si="178"/>
        <v>6.5000000000000071</v>
      </c>
      <c r="P660" s="93">
        <f t="shared" si="180"/>
        <v>6.3291139240506222E-2</v>
      </c>
    </row>
    <row r="661" spans="1:16" ht="31.5" x14ac:dyDescent="0.2">
      <c r="A661" s="60">
        <v>60000487</v>
      </c>
      <c r="B661" s="7" t="s">
        <v>599</v>
      </c>
      <c r="C661" s="36">
        <f>VLOOKUP(A661,'[3]Прейскурант 2019'!$A$12:$E$1358,5,0)</f>
        <v>353</v>
      </c>
      <c r="D661" s="37">
        <f>VLOOKUP(A661,'[1]Прейскурант( новый)'!$A$9:$C$1217,3,0)</f>
        <v>0.67</v>
      </c>
      <c r="E661" s="37">
        <f t="shared" si="179"/>
        <v>58.987630800000012</v>
      </c>
      <c r="F661" s="44">
        <f>VLOOKUP(A661,'[2]себ-ть 2019 год'!$A$2:$Q$1337,6,0)</f>
        <v>105.50879999999999</v>
      </c>
      <c r="G661" s="44">
        <f t="shared" si="171"/>
        <v>164.49643080000001</v>
      </c>
      <c r="H661" s="44">
        <f t="shared" si="175"/>
        <v>55.928786472000006</v>
      </c>
      <c r="I661" s="45">
        <f t="shared" si="172"/>
        <v>220.42521727200003</v>
      </c>
      <c r="J661" s="44">
        <f t="shared" si="176"/>
        <v>33.063782590800002</v>
      </c>
      <c r="K661" s="46">
        <f t="shared" si="173"/>
        <v>253.48899986280003</v>
      </c>
      <c r="L661" s="47">
        <f t="shared" si="177"/>
        <v>304.18679983536003</v>
      </c>
      <c r="M661" s="77">
        <f t="shared" si="174"/>
        <v>375.94499999999999</v>
      </c>
      <c r="N661" s="48">
        <v>376</v>
      </c>
      <c r="O661" s="49">
        <f t="shared" si="178"/>
        <v>6.4999999999999973</v>
      </c>
      <c r="P661" s="93">
        <f t="shared" si="180"/>
        <v>6.5155807365439022E-2</v>
      </c>
    </row>
    <row r="662" spans="1:16" ht="31.5" x14ac:dyDescent="0.2">
      <c r="A662" s="60">
        <v>60000488</v>
      </c>
      <c r="B662" s="7" t="s">
        <v>600</v>
      </c>
      <c r="C662" s="36">
        <f>VLOOKUP(A662,'[3]Прейскурант 2019'!$A$12:$E$1358,5,0)</f>
        <v>463</v>
      </c>
      <c r="D662" s="37">
        <f>VLOOKUP(A662,'[1]Прейскурант( новый)'!$A$9:$C$1217,3,0)</f>
        <v>3.25</v>
      </c>
      <c r="E662" s="37">
        <f t="shared" si="179"/>
        <v>286.13403000000005</v>
      </c>
      <c r="F662" s="44">
        <f>VLOOKUP(A662,'[2]себ-ть 2019 год'!$A$2:$Q$1337,6,0)</f>
        <v>11.750399999999999</v>
      </c>
      <c r="G662" s="44">
        <f t="shared" si="171"/>
        <v>297.88443000000007</v>
      </c>
      <c r="H662" s="44">
        <f t="shared" si="175"/>
        <v>101.28070620000003</v>
      </c>
      <c r="I662" s="45">
        <f t="shared" si="172"/>
        <v>399.16513620000012</v>
      </c>
      <c r="J662" s="44">
        <f t="shared" si="176"/>
        <v>59.874770430000012</v>
      </c>
      <c r="K662" s="46">
        <f t="shared" si="173"/>
        <v>459.03990663000013</v>
      </c>
      <c r="L662" s="47">
        <f t="shared" si="177"/>
        <v>550.84788795600014</v>
      </c>
      <c r="M662" s="77">
        <f t="shared" si="174"/>
        <v>493.09500000000003</v>
      </c>
      <c r="N662" s="48">
        <v>493</v>
      </c>
      <c r="O662" s="49">
        <f t="shared" si="178"/>
        <v>6.5000000000000053</v>
      </c>
      <c r="P662" s="93">
        <f t="shared" si="180"/>
        <v>6.4794816414686762E-2</v>
      </c>
    </row>
    <row r="663" spans="1:16" ht="31.5" x14ac:dyDescent="0.2">
      <c r="A663" s="60">
        <v>60000489</v>
      </c>
      <c r="B663" s="7" t="s">
        <v>601</v>
      </c>
      <c r="C663" s="36">
        <f>VLOOKUP(A663,'[3]Прейскурант 2019'!$A$12:$E$1358,5,0)</f>
        <v>392</v>
      </c>
      <c r="D663" s="37">
        <f>VLOOKUP(A663,'[1]Прейскурант( новый)'!$A$9:$C$1217,3,0)</f>
        <v>1.42</v>
      </c>
      <c r="E663" s="37">
        <f t="shared" si="179"/>
        <v>125.0185608</v>
      </c>
      <c r="F663" s="44">
        <f>VLOOKUP(A663,'[2]себ-ть 2019 год'!$A$2:$Q$1337,6,0)</f>
        <v>88.760400000000004</v>
      </c>
      <c r="G663" s="44">
        <f t="shared" si="171"/>
        <v>213.77896079999999</v>
      </c>
      <c r="H663" s="44">
        <f t="shared" si="175"/>
        <v>72.684846672000006</v>
      </c>
      <c r="I663" s="45">
        <f t="shared" si="172"/>
        <v>286.46380747199998</v>
      </c>
      <c r="J663" s="44">
        <f t="shared" si="176"/>
        <v>42.969571120799998</v>
      </c>
      <c r="K663" s="46">
        <f t="shared" si="173"/>
        <v>329.43337859279995</v>
      </c>
      <c r="L663" s="47">
        <f t="shared" si="177"/>
        <v>395.32005431135997</v>
      </c>
      <c r="M663" s="77">
        <f t="shared" si="174"/>
        <v>417.48</v>
      </c>
      <c r="N663" s="48">
        <v>417</v>
      </c>
      <c r="O663" s="49">
        <f t="shared" si="178"/>
        <v>6.5000000000000044</v>
      </c>
      <c r="P663" s="93">
        <f t="shared" si="180"/>
        <v>6.3775510204081565E-2</v>
      </c>
    </row>
    <row r="664" spans="1:16" ht="31.5" x14ac:dyDescent="0.2">
      <c r="A664" s="60">
        <v>60000494</v>
      </c>
      <c r="B664" s="7" t="s">
        <v>602</v>
      </c>
      <c r="C664" s="36">
        <f>VLOOKUP(A664,'[3]Прейскурант 2019'!$A$12:$E$1358,5,0)</f>
        <v>480</v>
      </c>
      <c r="D664" s="37">
        <f>VLOOKUP(A664,'[1]Прейскурант( новый)'!$A$9:$C$1217,3,0)</f>
        <v>3.42</v>
      </c>
      <c r="E664" s="37">
        <f t="shared" si="179"/>
        <v>301.10104080000002</v>
      </c>
      <c r="F664" s="44">
        <f>VLOOKUP(A664,'[2]себ-ть 2019 год'!$A$2:$Q$1337,6,0)</f>
        <v>26.805600000000002</v>
      </c>
      <c r="G664" s="44">
        <f t="shared" si="171"/>
        <v>327.90664080000005</v>
      </c>
      <c r="H664" s="44">
        <f t="shared" si="175"/>
        <v>111.48825787200002</v>
      </c>
      <c r="I664" s="45">
        <f t="shared" si="172"/>
        <v>439.39489867200007</v>
      </c>
      <c r="J664" s="44">
        <f t="shared" si="176"/>
        <v>65.909234800800007</v>
      </c>
      <c r="K664" s="46">
        <f t="shared" si="173"/>
        <v>505.30413347280006</v>
      </c>
      <c r="L664" s="47">
        <f t="shared" si="177"/>
        <v>606.3649601673601</v>
      </c>
      <c r="M664" s="77">
        <f t="shared" si="174"/>
        <v>511.2</v>
      </c>
      <c r="N664" s="48">
        <v>511</v>
      </c>
      <c r="O664" s="49">
        <f t="shared" si="178"/>
        <v>6.4999999999999973</v>
      </c>
      <c r="P664" s="93">
        <f t="shared" si="180"/>
        <v>6.4583333333333437E-2</v>
      </c>
    </row>
    <row r="665" spans="1:16" ht="31.5" x14ac:dyDescent="0.2">
      <c r="A665" s="60">
        <v>60000495</v>
      </c>
      <c r="B665" s="7" t="s">
        <v>603</v>
      </c>
      <c r="C665" s="36">
        <f>VLOOKUP(A665,'[3]Прейскурант 2019'!$A$12:$E$1358,5,0)</f>
        <v>260</v>
      </c>
      <c r="D665" s="37">
        <f>VLOOKUP(A665,'[1]Прейскурант( новый)'!$A$9:$C$1217,3,0)</f>
        <v>0.67</v>
      </c>
      <c r="E665" s="37">
        <f t="shared" si="179"/>
        <v>58.987630800000012</v>
      </c>
      <c r="F665" s="44">
        <f>VLOOKUP(A665,'[2]себ-ть 2019 год'!$A$2:$Q$1337,6,0)</f>
        <v>68.360399999999998</v>
      </c>
      <c r="G665" s="44">
        <f t="shared" si="171"/>
        <v>127.3480308</v>
      </c>
      <c r="H665" s="44">
        <f t="shared" si="175"/>
        <v>43.298330472000004</v>
      </c>
      <c r="I665" s="45">
        <f t="shared" si="172"/>
        <v>170.64636127200001</v>
      </c>
      <c r="J665" s="44">
        <f t="shared" si="176"/>
        <v>25.596954190800002</v>
      </c>
      <c r="K665" s="46">
        <f t="shared" si="173"/>
        <v>196.24331546280001</v>
      </c>
      <c r="L665" s="47">
        <f t="shared" si="177"/>
        <v>235.49197855536002</v>
      </c>
      <c r="M665" s="77">
        <f t="shared" si="174"/>
        <v>276.89999999999998</v>
      </c>
      <c r="N665" s="48">
        <v>277</v>
      </c>
      <c r="O665" s="49">
        <f t="shared" si="178"/>
        <v>6.499999999999992</v>
      </c>
      <c r="P665" s="93">
        <f t="shared" si="180"/>
        <v>6.5384615384615374E-2</v>
      </c>
    </row>
    <row r="666" spans="1:16" ht="31.5" x14ac:dyDescent="0.2">
      <c r="A666" s="20">
        <v>60000496</v>
      </c>
      <c r="B666" s="16" t="s">
        <v>604</v>
      </c>
      <c r="C666" s="36">
        <f>VLOOKUP(A666,'[3]Прейскурант 2019'!$A$12:$E$1358,5,0)</f>
        <v>327</v>
      </c>
      <c r="D666" s="37">
        <f>VLOOKUP(A666,'[1]Прейскурант( новый)'!$A$9:$C$1217,3,0)</f>
        <v>1.47</v>
      </c>
      <c r="E666" s="37">
        <f t="shared" si="179"/>
        <v>129.42062280000002</v>
      </c>
      <c r="F666" s="44">
        <f>VLOOKUP(A666,'[2]себ-ть 2019 год'!$A$2:$Q$1337,6,0)</f>
        <v>69.390600000000006</v>
      </c>
      <c r="G666" s="44">
        <f t="shared" si="171"/>
        <v>198.81122280000002</v>
      </c>
      <c r="H666" s="44">
        <f t="shared" si="175"/>
        <v>67.595815752000007</v>
      </c>
      <c r="I666" s="45">
        <f t="shared" si="172"/>
        <v>266.40703855200002</v>
      </c>
      <c r="J666" s="44">
        <f t="shared" si="176"/>
        <v>39.961055782800003</v>
      </c>
      <c r="K666" s="46">
        <f t="shared" si="173"/>
        <v>306.36809433480005</v>
      </c>
      <c r="L666" s="47">
        <f t="shared" si="177"/>
        <v>367.64171320176007</v>
      </c>
      <c r="M666" s="77">
        <f t="shared" si="174"/>
        <v>348.255</v>
      </c>
      <c r="N666" s="48">
        <v>348</v>
      </c>
      <c r="O666" s="49">
        <f t="shared" si="178"/>
        <v>6.4999999999999991</v>
      </c>
      <c r="P666" s="93">
        <f t="shared" si="180"/>
        <v>6.4220183486238591E-2</v>
      </c>
    </row>
    <row r="667" spans="1:16" ht="31.5" x14ac:dyDescent="0.2">
      <c r="A667" s="60">
        <v>60000497</v>
      </c>
      <c r="B667" s="7" t="s">
        <v>605</v>
      </c>
      <c r="C667" s="36">
        <f>VLOOKUP(A667,'[3]Прейскурант 2019'!$A$12:$E$1358,5,0)</f>
        <v>466</v>
      </c>
      <c r="D667" s="37">
        <f>VLOOKUP(A667,'[1]Прейскурант( новый)'!$A$9:$C$1217,3,0)</f>
        <v>2.42</v>
      </c>
      <c r="E667" s="37">
        <f t="shared" si="179"/>
        <v>213.0598008</v>
      </c>
      <c r="F667" s="44">
        <f>VLOOKUP(A667,'[2]себ-ть 2019 год'!$A$2:$Q$1337,6,0)</f>
        <v>25.948800000000002</v>
      </c>
      <c r="G667" s="44">
        <f t="shared" si="171"/>
        <v>239.00860080000001</v>
      </c>
      <c r="H667" s="44">
        <f t="shared" si="175"/>
        <v>81.262924272000006</v>
      </c>
      <c r="I667" s="45">
        <f t="shared" si="172"/>
        <v>320.27152507200003</v>
      </c>
      <c r="J667" s="44">
        <f t="shared" si="176"/>
        <v>48.0407287608</v>
      </c>
      <c r="K667" s="46">
        <f t="shared" si="173"/>
        <v>368.31225383280002</v>
      </c>
      <c r="L667" s="47">
        <f t="shared" si="177"/>
        <v>441.97470459936005</v>
      </c>
      <c r="M667" s="77">
        <f t="shared" si="174"/>
        <v>496.29</v>
      </c>
      <c r="N667" s="48">
        <v>496</v>
      </c>
      <c r="O667" s="49">
        <f t="shared" si="178"/>
        <v>6.5000000000000044</v>
      </c>
      <c r="P667" s="93">
        <f t="shared" si="180"/>
        <v>6.4377682403433445E-2</v>
      </c>
    </row>
    <row r="668" spans="1:16" ht="31.5" x14ac:dyDescent="0.2">
      <c r="A668" s="60">
        <v>60000499</v>
      </c>
      <c r="B668" s="7" t="s">
        <v>606</v>
      </c>
      <c r="C668" s="36">
        <f>VLOOKUP(A668,'[3]Прейскурант 2019'!$A$12:$E$1358,5,0)</f>
        <v>527</v>
      </c>
      <c r="D668" s="37">
        <f>VLOOKUP(A668,'[1]Прейскурант( новый)'!$A$9:$C$1217,3,0)</f>
        <v>1.75</v>
      </c>
      <c r="E668" s="37">
        <f t="shared" si="179"/>
        <v>154.07217000000003</v>
      </c>
      <c r="F668" s="44">
        <f>VLOOKUP(A668,'[2]себ-ть 2019 год'!$A$2:$Q$1337,6,0)</f>
        <v>106.3044</v>
      </c>
      <c r="G668" s="44">
        <f t="shared" si="171"/>
        <v>260.37657000000002</v>
      </c>
      <c r="H668" s="44">
        <f t="shared" si="175"/>
        <v>88.528033800000017</v>
      </c>
      <c r="I668" s="45">
        <f t="shared" si="172"/>
        <v>348.90460380000002</v>
      </c>
      <c r="J668" s="44">
        <f t="shared" si="176"/>
        <v>52.335690570000004</v>
      </c>
      <c r="K668" s="46">
        <f t="shared" si="173"/>
        <v>401.24029437000002</v>
      </c>
      <c r="L668" s="47">
        <f t="shared" si="177"/>
        <v>481.488353244</v>
      </c>
      <c r="M668" s="77">
        <f t="shared" si="174"/>
        <v>561.255</v>
      </c>
      <c r="N668" s="48">
        <v>561</v>
      </c>
      <c r="O668" s="49">
        <f t="shared" si="178"/>
        <v>6.4999999999999991</v>
      </c>
      <c r="P668" s="93">
        <f t="shared" si="180"/>
        <v>6.4516129032258007E-2</v>
      </c>
    </row>
    <row r="669" spans="1:16" ht="31.5" x14ac:dyDescent="0.2">
      <c r="A669" s="60">
        <v>60000500</v>
      </c>
      <c r="B669" s="7" t="s">
        <v>607</v>
      </c>
      <c r="C669" s="36">
        <f>VLOOKUP(A669,'[3]Прейскурант 2019'!$A$12:$E$1358,5,0)</f>
        <v>517</v>
      </c>
      <c r="D669" s="37">
        <f>VLOOKUP(A669,'[1]Прейскурант( новый)'!$A$9:$C$1217,3,0)</f>
        <v>2</v>
      </c>
      <c r="E669" s="37">
        <f t="shared" si="179"/>
        <v>176.08248000000003</v>
      </c>
      <c r="F669" s="44">
        <f>VLOOKUP(A669,'[2]себ-ть 2019 год'!$A$2:$Q$1337,6,0)</f>
        <v>106.03919999999999</v>
      </c>
      <c r="G669" s="44">
        <f t="shared" si="171"/>
        <v>282.12168000000003</v>
      </c>
      <c r="H669" s="44">
        <f t="shared" si="175"/>
        <v>95.92137120000001</v>
      </c>
      <c r="I669" s="45">
        <f t="shared" si="172"/>
        <v>378.04305120000004</v>
      </c>
      <c r="J669" s="44">
        <f t="shared" si="176"/>
        <v>56.706457680000007</v>
      </c>
      <c r="K669" s="46">
        <f t="shared" si="173"/>
        <v>434.74950888000006</v>
      </c>
      <c r="L669" s="47">
        <f t="shared" si="177"/>
        <v>521.69941065600005</v>
      </c>
      <c r="M669" s="77">
        <f t="shared" si="174"/>
        <v>550.60500000000002</v>
      </c>
      <c r="N669" s="48">
        <v>551</v>
      </c>
      <c r="O669" s="49">
        <f t="shared" si="178"/>
        <v>6.5000000000000027</v>
      </c>
      <c r="P669" s="93">
        <f t="shared" si="180"/>
        <v>6.5764023210831635E-2</v>
      </c>
    </row>
    <row r="670" spans="1:16" ht="31.5" x14ac:dyDescent="0.2">
      <c r="A670" s="60">
        <v>60000501</v>
      </c>
      <c r="B670" s="7" t="s">
        <v>608</v>
      </c>
      <c r="C670" s="36">
        <f>VLOOKUP(A670,'[3]Прейскурант 2019'!$A$12:$E$1358,5,0)</f>
        <v>417</v>
      </c>
      <c r="D670" s="37">
        <f>VLOOKUP(A670,'[1]Прейскурант( новый)'!$A$9:$C$1217,3,0)</f>
        <v>2.42</v>
      </c>
      <c r="E670" s="37">
        <f t="shared" si="179"/>
        <v>213.0598008</v>
      </c>
      <c r="F670" s="44">
        <f>VLOOKUP(A670,'[2]себ-ть 2019 год'!$A$2:$Q$1337,6,0)</f>
        <v>3.9575999999999998</v>
      </c>
      <c r="G670" s="44">
        <f t="shared" si="171"/>
        <v>217.01740080000002</v>
      </c>
      <c r="H670" s="44">
        <f t="shared" si="175"/>
        <v>73.785916272000009</v>
      </c>
      <c r="I670" s="45">
        <f t="shared" si="172"/>
        <v>290.80331707200003</v>
      </c>
      <c r="J670" s="44">
        <f t="shared" si="176"/>
        <v>43.620497560800004</v>
      </c>
      <c r="K670" s="46">
        <f t="shared" si="173"/>
        <v>334.42381463280003</v>
      </c>
      <c r="L670" s="47">
        <f t="shared" si="177"/>
        <v>401.30857755936006</v>
      </c>
      <c r="M670" s="77">
        <f t="shared" si="174"/>
        <v>444.10500000000002</v>
      </c>
      <c r="N670" s="48">
        <v>444</v>
      </c>
      <c r="O670" s="49">
        <f t="shared" si="178"/>
        <v>6.5000000000000044</v>
      </c>
      <c r="P670" s="93">
        <f t="shared" si="180"/>
        <v>6.4748201438848962E-2</v>
      </c>
    </row>
    <row r="671" spans="1:16" ht="31.5" x14ac:dyDescent="0.2">
      <c r="A671" s="60">
        <v>60000502</v>
      </c>
      <c r="B671" s="7" t="s">
        <v>609</v>
      </c>
      <c r="C671" s="36">
        <f>VLOOKUP(A671,'[3]Прейскурант 2019'!$A$12:$E$1358,5,0)</f>
        <v>417</v>
      </c>
      <c r="D671" s="37">
        <f>VLOOKUP(A671,'[1]Прейскурант( новый)'!$A$9:$C$1217,3,0)</f>
        <v>1.42</v>
      </c>
      <c r="E671" s="37">
        <f t="shared" si="179"/>
        <v>125.0185608</v>
      </c>
      <c r="F671" s="44">
        <f>VLOOKUP(A671,'[2]себ-ть 2019 год'!$A$2:$Q$1337,6,0)</f>
        <v>107.04900000000001</v>
      </c>
      <c r="G671" s="44">
        <f t="shared" si="171"/>
        <v>232.06756080000002</v>
      </c>
      <c r="H671" s="44">
        <f t="shared" si="175"/>
        <v>78.902970672000009</v>
      </c>
      <c r="I671" s="45">
        <f t="shared" si="172"/>
        <v>310.97053147200006</v>
      </c>
      <c r="J671" s="44">
        <f t="shared" si="176"/>
        <v>46.645579720800008</v>
      </c>
      <c r="K671" s="46">
        <f t="shared" si="173"/>
        <v>357.61611119280008</v>
      </c>
      <c r="L671" s="47">
        <f t="shared" si="177"/>
        <v>429.13933343136011</v>
      </c>
      <c r="M671" s="77">
        <f t="shared" si="174"/>
        <v>444.10500000000002</v>
      </c>
      <c r="N671" s="48">
        <v>444</v>
      </c>
      <c r="O671" s="49">
        <f t="shared" si="178"/>
        <v>6.5000000000000044</v>
      </c>
      <c r="P671" s="93">
        <f t="shared" si="180"/>
        <v>6.4748201438848962E-2</v>
      </c>
    </row>
    <row r="672" spans="1:16" ht="31.5" x14ac:dyDescent="0.2">
      <c r="A672" s="60">
        <v>60000483</v>
      </c>
      <c r="B672" s="7" t="s">
        <v>610</v>
      </c>
      <c r="C672" s="36">
        <f>VLOOKUP(A672,'[3]Прейскурант 2019'!$A$12:$E$1358,5,0)</f>
        <v>139</v>
      </c>
      <c r="D672" s="37">
        <f>VLOOKUP(A672,'[1]Прейскурант( новый)'!$A$9:$C$1217,3,0)</f>
        <v>0.33</v>
      </c>
      <c r="E672" s="37">
        <f t="shared" si="179"/>
        <v>29.053609200000004</v>
      </c>
      <c r="F672" s="44">
        <f>VLOOKUP(A672,'[2]себ-ть 2019 год'!$A$2:$Q$1337,6,0)</f>
        <v>41.207999999999998</v>
      </c>
      <c r="G672" s="44">
        <f t="shared" si="171"/>
        <v>70.261609200000009</v>
      </c>
      <c r="H672" s="44">
        <f t="shared" si="175"/>
        <v>23.888947128000005</v>
      </c>
      <c r="I672" s="45">
        <f t="shared" si="172"/>
        <v>94.150556328000022</v>
      </c>
      <c r="J672" s="44">
        <f t="shared" si="176"/>
        <v>14.122583449200002</v>
      </c>
      <c r="K672" s="46">
        <f t="shared" si="173"/>
        <v>108.27313977720003</v>
      </c>
      <c r="L672" s="47">
        <f t="shared" si="177"/>
        <v>129.92776773264004</v>
      </c>
      <c r="M672" s="77">
        <f t="shared" si="174"/>
        <v>148.035</v>
      </c>
      <c r="N672" s="48">
        <v>148</v>
      </c>
      <c r="O672" s="49">
        <f t="shared" si="178"/>
        <v>6.4999999999999973</v>
      </c>
      <c r="P672" s="93">
        <f t="shared" si="180"/>
        <v>6.4748201438848962E-2</v>
      </c>
    </row>
    <row r="673" spans="1:16" ht="15.75" x14ac:dyDescent="0.2">
      <c r="A673" s="60">
        <v>60000675</v>
      </c>
      <c r="B673" s="7" t="s">
        <v>611</v>
      </c>
      <c r="C673" s="36">
        <f>VLOOKUP(A673,'[3]Прейскурант 2019'!$A$12:$E$1358,5,0)</f>
        <v>537</v>
      </c>
      <c r="D673" s="37">
        <f>VLOOKUP(A673,'[1]Прейскурант( новый)'!$A$9:$C$1217,3,0)</f>
        <v>2.5</v>
      </c>
      <c r="E673" s="37">
        <f t="shared" si="179"/>
        <v>220.10310000000001</v>
      </c>
      <c r="F673" s="44">
        <f>VLOOKUP(A673,'[2]себ-ть 2019 год'!$A$2:$Q$1337,6,0)</f>
        <v>61.863</v>
      </c>
      <c r="G673" s="44">
        <f t="shared" si="171"/>
        <v>281.96609999999998</v>
      </c>
      <c r="H673" s="44">
        <f t="shared" si="175"/>
        <v>95.868474000000006</v>
      </c>
      <c r="I673" s="45">
        <f t="shared" si="172"/>
        <v>377.83457399999998</v>
      </c>
      <c r="J673" s="44">
        <f t="shared" si="176"/>
        <v>56.675186099999998</v>
      </c>
      <c r="K673" s="46">
        <f t="shared" si="173"/>
        <v>434.50976009999999</v>
      </c>
      <c r="L673" s="47">
        <f t="shared" si="177"/>
        <v>521.41171211999995</v>
      </c>
      <c r="M673" s="77">
        <f t="shared" si="174"/>
        <v>571.90499999999997</v>
      </c>
      <c r="N673" s="48">
        <v>572</v>
      </c>
      <c r="O673" s="49">
        <f t="shared" si="178"/>
        <v>6.4999999999999947</v>
      </c>
      <c r="P673" s="93">
        <f t="shared" si="180"/>
        <v>6.5176908752327734E-2</v>
      </c>
    </row>
    <row r="674" spans="1:16" ht="31.5" x14ac:dyDescent="0.2">
      <c r="A674" s="60">
        <v>60000679</v>
      </c>
      <c r="B674" s="7" t="s">
        <v>612</v>
      </c>
      <c r="C674" s="36">
        <f>VLOOKUP(A674,'[3]Прейскурант 2019'!$A$12:$E$1358,5,0)</f>
        <v>529</v>
      </c>
      <c r="D674" s="37">
        <f>VLOOKUP(A674,'[1]Прейскурант( новый)'!$A$9:$C$1217,3,0)</f>
        <v>2.4166666666666665</v>
      </c>
      <c r="E674" s="37">
        <f t="shared" si="179"/>
        <v>212.76633000000001</v>
      </c>
      <c r="F674" s="44">
        <f>VLOOKUP(A674,'[2]себ-ть 2019 год'!$A$2:$Q$1337,6,0)</f>
        <v>3.1313999999999997</v>
      </c>
      <c r="G674" s="44">
        <f t="shared" si="171"/>
        <v>215.89773000000002</v>
      </c>
      <c r="H674" s="44">
        <f t="shared" si="175"/>
        <v>73.40522820000001</v>
      </c>
      <c r="I674" s="45">
        <f t="shared" si="172"/>
        <v>289.30295820000003</v>
      </c>
      <c r="J674" s="44">
        <f t="shared" si="176"/>
        <v>43.395443730000004</v>
      </c>
      <c r="K674" s="46">
        <f t="shared" si="173"/>
        <v>332.69840193000005</v>
      </c>
      <c r="L674" s="47">
        <f t="shared" si="177"/>
        <v>399.23808231600003</v>
      </c>
      <c r="M674" s="77">
        <f t="shared" si="174"/>
        <v>563.38499999999999</v>
      </c>
      <c r="N674" s="48">
        <v>563</v>
      </c>
      <c r="O674" s="49">
        <f t="shared" si="178"/>
        <v>6.4999999999999991</v>
      </c>
      <c r="P674" s="93">
        <f t="shared" si="180"/>
        <v>6.4272211720226791E-2</v>
      </c>
    </row>
    <row r="675" spans="1:16" ht="31.5" x14ac:dyDescent="0.2">
      <c r="A675" s="60">
        <v>60000680</v>
      </c>
      <c r="B675" s="7" t="s">
        <v>613</v>
      </c>
      <c r="C675" s="36">
        <f>VLOOKUP(A675,'[3]Прейскурант 2019'!$A$12:$E$1358,5,0)</f>
        <v>329</v>
      </c>
      <c r="D675" s="37">
        <f>VLOOKUP(A675,'[1]Прейскурант( новый)'!$A$9:$C$1217,3,0)</f>
        <v>2.4166666666666665</v>
      </c>
      <c r="E675" s="37">
        <f t="shared" si="179"/>
        <v>212.76633000000001</v>
      </c>
      <c r="F675" s="44">
        <f>VLOOKUP(A675,'[2]себ-ть 2019 год'!$A$2:$Q$1337,6,0)</f>
        <v>3.1313999999999997</v>
      </c>
      <c r="G675" s="44">
        <f t="shared" si="171"/>
        <v>215.89773000000002</v>
      </c>
      <c r="H675" s="44">
        <f t="shared" si="175"/>
        <v>73.40522820000001</v>
      </c>
      <c r="I675" s="45">
        <f t="shared" si="172"/>
        <v>289.30295820000003</v>
      </c>
      <c r="J675" s="44">
        <f t="shared" si="176"/>
        <v>43.395443730000004</v>
      </c>
      <c r="K675" s="46">
        <f t="shared" si="173"/>
        <v>332.69840193000005</v>
      </c>
      <c r="L675" s="47">
        <f t="shared" si="177"/>
        <v>399.23808231600003</v>
      </c>
      <c r="M675" s="77">
        <f t="shared" si="174"/>
        <v>350.38499999999999</v>
      </c>
      <c r="N675" s="48">
        <v>350</v>
      </c>
      <c r="O675" s="49">
        <f t="shared" si="178"/>
        <v>6.4999999999999973</v>
      </c>
      <c r="P675" s="93">
        <f t="shared" si="180"/>
        <v>6.3829787234042534E-2</v>
      </c>
    </row>
    <row r="676" spans="1:16" ht="31.5" x14ac:dyDescent="0.2">
      <c r="A676" s="60">
        <v>60000681</v>
      </c>
      <c r="B676" s="7" t="s">
        <v>614</v>
      </c>
      <c r="C676" s="36">
        <f>VLOOKUP(A676,'[3]Прейскурант 2019'!$A$12:$E$1358,5,0)</f>
        <v>102</v>
      </c>
      <c r="D676" s="37">
        <f>VLOOKUP(A676,'[1]Прейскурант( новый)'!$A$9:$C$1217,3,0)</f>
        <v>0.2</v>
      </c>
      <c r="E676" s="37">
        <f t="shared" si="179"/>
        <v>17.608248000000003</v>
      </c>
      <c r="F676" s="44">
        <f>VLOOKUP(A676,'[2]себ-ть 2019 год'!$A$2:$Q$1337,6,0)</f>
        <v>37.383000000000003</v>
      </c>
      <c r="G676" s="44">
        <f t="shared" si="171"/>
        <v>54.991248000000006</v>
      </c>
      <c r="H676" s="44">
        <f t="shared" si="175"/>
        <v>18.697024320000004</v>
      </c>
      <c r="I676" s="45">
        <f t="shared" si="172"/>
        <v>73.68827232000001</v>
      </c>
      <c r="J676" s="44">
        <f t="shared" si="176"/>
        <v>11.053240848000002</v>
      </c>
      <c r="K676" s="46">
        <f t="shared" si="173"/>
        <v>84.741513168000012</v>
      </c>
      <c r="L676" s="47">
        <f t="shared" si="177"/>
        <v>101.68981580160002</v>
      </c>
      <c r="M676" s="77">
        <f t="shared" si="174"/>
        <v>108.63</v>
      </c>
      <c r="N676" s="48">
        <v>109</v>
      </c>
      <c r="O676" s="49">
        <f t="shared" si="178"/>
        <v>6.4999999999999964</v>
      </c>
      <c r="P676" s="93">
        <f t="shared" si="180"/>
        <v>6.8627450980392135E-2</v>
      </c>
    </row>
    <row r="677" spans="1:16" ht="15" customHeight="1" x14ac:dyDescent="0.2">
      <c r="A677" s="229" t="s">
        <v>615</v>
      </c>
      <c r="B677" s="230"/>
      <c r="C677" s="230"/>
      <c r="D677" s="230"/>
      <c r="E677" s="230"/>
      <c r="F677" s="230"/>
      <c r="G677" s="230"/>
      <c r="H677" s="230"/>
      <c r="I677" s="230"/>
      <c r="J677" s="230"/>
      <c r="K677" s="230"/>
      <c r="L677" s="230"/>
      <c r="M677" s="230"/>
      <c r="N677" s="230"/>
      <c r="O677" s="231"/>
    </row>
    <row r="678" spans="1:16" ht="15.75" x14ac:dyDescent="0.2">
      <c r="A678" s="25">
        <v>60000661</v>
      </c>
      <c r="B678" s="8" t="s">
        <v>616</v>
      </c>
      <c r="C678" s="36">
        <f>VLOOKUP(A678,'[3]Прейскурант 2019'!$A$12:$E$1358,5,0)</f>
        <v>256</v>
      </c>
      <c r="D678" s="37">
        <f>VLOOKUP(A678,'[1]Прейскурант( новый)'!$A$9:$C$1217,3,0)</f>
        <v>1.2</v>
      </c>
      <c r="E678" s="37">
        <f t="shared" si="179"/>
        <v>105.64948800000001</v>
      </c>
      <c r="F678" s="44">
        <f>VLOOKUP(A678,'[2]себ-ть 2019 год'!$A$2:$Q$1337,6,0)</f>
        <v>21.583200000000001</v>
      </c>
      <c r="G678" s="44">
        <f t="shared" si="171"/>
        <v>127.23268800000001</v>
      </c>
      <c r="H678" s="44">
        <f t="shared" si="175"/>
        <v>43.259113920000004</v>
      </c>
      <c r="I678" s="45">
        <f t="shared" si="172"/>
        <v>170.49180192</v>
      </c>
      <c r="J678" s="44">
        <f t="shared" si="176"/>
        <v>25.573770287999999</v>
      </c>
      <c r="K678" s="46">
        <f t="shared" si="173"/>
        <v>196.06557220799999</v>
      </c>
      <c r="L678" s="47">
        <f t="shared" si="177"/>
        <v>235.27868664959999</v>
      </c>
      <c r="M678" s="77">
        <f t="shared" ref="M678:M694" si="181">C678*6.5%+C678</f>
        <v>272.64</v>
      </c>
      <c r="N678" s="48">
        <v>273</v>
      </c>
      <c r="O678" s="49">
        <f t="shared" si="178"/>
        <v>6.4999999999999947</v>
      </c>
      <c r="P678" s="93">
        <f t="shared" si="180"/>
        <v>6.640625E-2</v>
      </c>
    </row>
    <row r="679" spans="1:16" ht="31.5" x14ac:dyDescent="0.2">
      <c r="A679" s="57">
        <v>60000991</v>
      </c>
      <c r="B679" s="2" t="s">
        <v>617</v>
      </c>
      <c r="C679" s="36">
        <f>VLOOKUP(A679,'[3]Прейскурант 2019'!$A$12:$E$1358,5,0)</f>
        <v>417</v>
      </c>
      <c r="D679" s="37">
        <f>VLOOKUP(A679,'[1]Прейскурант( новый)'!$A$9:$C$1217,3,0)</f>
        <v>3</v>
      </c>
      <c r="E679" s="37">
        <f t="shared" si="179"/>
        <v>264.12372000000005</v>
      </c>
      <c r="F679" s="44">
        <f>VLOOKUP(A679,'[2]себ-ть 2019 год'!$A$2:$Q$1337,6,0)</f>
        <v>0</v>
      </c>
      <c r="G679" s="44">
        <f t="shared" si="171"/>
        <v>264.12372000000005</v>
      </c>
      <c r="H679" s="44">
        <f t="shared" si="175"/>
        <v>89.802064800000025</v>
      </c>
      <c r="I679" s="45">
        <f t="shared" si="172"/>
        <v>353.92578480000009</v>
      </c>
      <c r="J679" s="44">
        <f t="shared" si="176"/>
        <v>53.08886772000001</v>
      </c>
      <c r="K679" s="46">
        <f t="shared" si="173"/>
        <v>407.01465252000008</v>
      </c>
      <c r="L679" s="47">
        <f t="shared" si="177"/>
        <v>488.41758302400012</v>
      </c>
      <c r="M679" s="77">
        <f t="shared" si="181"/>
        <v>444.10500000000002</v>
      </c>
      <c r="N679" s="48">
        <v>444</v>
      </c>
      <c r="O679" s="49">
        <f t="shared" si="178"/>
        <v>6.5000000000000044</v>
      </c>
      <c r="P679" s="93">
        <f t="shared" si="180"/>
        <v>6.4748201438848962E-2</v>
      </c>
    </row>
    <row r="680" spans="1:16" ht="31.5" x14ac:dyDescent="0.2">
      <c r="A680" s="57">
        <v>60000992</v>
      </c>
      <c r="B680" s="2" t="s">
        <v>618</v>
      </c>
      <c r="C680" s="36">
        <f>VLOOKUP(A680,'[3]Прейскурант 2019'!$A$12:$E$1358,5,0)</f>
        <v>133</v>
      </c>
      <c r="D680" s="37">
        <f>VLOOKUP(A680,'[1]Прейскурант( новый)'!$A$9:$C$1217,3,0)</f>
        <v>0.5</v>
      </c>
      <c r="E680" s="37">
        <f t="shared" si="179"/>
        <v>44.020620000000008</v>
      </c>
      <c r="F680" s="44">
        <f>VLOOKUP(A680,'[2]себ-ть 2019 год'!$A$2:$Q$1337,6,0)</f>
        <v>24.6432</v>
      </c>
      <c r="G680" s="44">
        <f t="shared" si="171"/>
        <v>68.663820000000015</v>
      </c>
      <c r="H680" s="44">
        <f t="shared" si="175"/>
        <v>23.345698800000008</v>
      </c>
      <c r="I680" s="45">
        <f t="shared" si="172"/>
        <v>92.009518800000023</v>
      </c>
      <c r="J680" s="44">
        <f t="shared" si="176"/>
        <v>13.801427820000002</v>
      </c>
      <c r="K680" s="46">
        <f t="shared" si="173"/>
        <v>105.81094662000002</v>
      </c>
      <c r="L680" s="47">
        <f t="shared" si="177"/>
        <v>126.97313594400003</v>
      </c>
      <c r="M680" s="77">
        <f t="shared" si="181"/>
        <v>141.64500000000001</v>
      </c>
      <c r="N680" s="48">
        <v>142</v>
      </c>
      <c r="O680" s="49">
        <f t="shared" si="178"/>
        <v>6.5000000000000071</v>
      </c>
      <c r="P680" s="93">
        <f t="shared" si="180"/>
        <v>6.7669172932330879E-2</v>
      </c>
    </row>
    <row r="681" spans="1:16" ht="31.5" x14ac:dyDescent="0.2">
      <c r="A681" s="57">
        <v>60000993</v>
      </c>
      <c r="B681" s="2" t="s">
        <v>619</v>
      </c>
      <c r="C681" s="36">
        <f>VLOOKUP(A681,'[3]Прейскурант 2019'!$A$12:$E$1358,5,0)</f>
        <v>175</v>
      </c>
      <c r="D681" s="37">
        <f>VLOOKUP(A681,'[1]Прейскурант( новый)'!$A$9:$C$1217,3,0)</f>
        <v>0.67</v>
      </c>
      <c r="E681" s="37">
        <f t="shared" si="179"/>
        <v>58.987630800000012</v>
      </c>
      <c r="F681" s="44">
        <f>VLOOKUP(A681,'[2]себ-ть 2019 год'!$A$2:$Q$1337,6,0)</f>
        <v>34.231200000000001</v>
      </c>
      <c r="G681" s="44">
        <f t="shared" si="171"/>
        <v>93.218830800000006</v>
      </c>
      <c r="H681" s="44">
        <f t="shared" si="175"/>
        <v>31.694402472000004</v>
      </c>
      <c r="I681" s="45">
        <f t="shared" si="172"/>
        <v>124.91323327200001</v>
      </c>
      <c r="J681" s="44">
        <f t="shared" si="176"/>
        <v>18.7369849908</v>
      </c>
      <c r="K681" s="46">
        <f t="shared" si="173"/>
        <v>143.65021826280002</v>
      </c>
      <c r="L681" s="47">
        <f t="shared" si="177"/>
        <v>172.38026191536002</v>
      </c>
      <c r="M681" s="77">
        <f t="shared" si="181"/>
        <v>186.375</v>
      </c>
      <c r="N681" s="48">
        <v>186</v>
      </c>
      <c r="O681" s="49">
        <f t="shared" si="178"/>
        <v>6.5</v>
      </c>
      <c r="P681" s="93">
        <f t="shared" si="180"/>
        <v>6.2857142857142945E-2</v>
      </c>
    </row>
    <row r="682" spans="1:16" ht="31.5" x14ac:dyDescent="0.2">
      <c r="A682" s="57">
        <v>60000994</v>
      </c>
      <c r="B682" s="2" t="s">
        <v>620</v>
      </c>
      <c r="C682" s="36">
        <f>VLOOKUP(A682,'[3]Прейскурант 2019'!$A$12:$E$1358,5,0)</f>
        <v>194</v>
      </c>
      <c r="D682" s="37">
        <f>VLOOKUP(A682,'[1]Прейскурант( новый)'!$A$9:$C$1217,3,0)</f>
        <v>0.67</v>
      </c>
      <c r="E682" s="37">
        <f t="shared" si="179"/>
        <v>58.987630800000012</v>
      </c>
      <c r="F682" s="44">
        <f>VLOOKUP(A682,'[2]себ-ть 2019 год'!$A$2:$Q$1337,6,0)</f>
        <v>45.369599999999998</v>
      </c>
      <c r="G682" s="44">
        <f t="shared" si="171"/>
        <v>104.35723080000001</v>
      </c>
      <c r="H682" s="44">
        <f t="shared" si="175"/>
        <v>35.481458472000007</v>
      </c>
      <c r="I682" s="45">
        <f t="shared" si="172"/>
        <v>139.83868927200001</v>
      </c>
      <c r="J682" s="44">
        <f t="shared" si="176"/>
        <v>20.975803390799999</v>
      </c>
      <c r="K682" s="46">
        <f t="shared" si="173"/>
        <v>160.81449266280001</v>
      </c>
      <c r="L682" s="47">
        <f t="shared" si="177"/>
        <v>192.97739119536001</v>
      </c>
      <c r="M682" s="77">
        <f t="shared" si="181"/>
        <v>206.61</v>
      </c>
      <c r="N682" s="48">
        <v>207</v>
      </c>
      <c r="O682" s="49">
        <f t="shared" si="178"/>
        <v>6.5000000000000071</v>
      </c>
      <c r="P682" s="93">
        <f t="shared" si="180"/>
        <v>6.7010309278350499E-2</v>
      </c>
    </row>
    <row r="683" spans="1:16" ht="31.5" x14ac:dyDescent="0.2">
      <c r="A683" s="57">
        <v>60000995</v>
      </c>
      <c r="B683" s="2" t="s">
        <v>621</v>
      </c>
      <c r="C683" s="36">
        <f>VLOOKUP(A683,'[3]Прейскурант 2019'!$A$12:$E$1358,5,0)</f>
        <v>175</v>
      </c>
      <c r="D683" s="37">
        <f>VLOOKUP(A683,'[1]Прейскурант( новый)'!$A$9:$C$1217,3,0)</f>
        <v>0.67</v>
      </c>
      <c r="E683" s="37">
        <f t="shared" si="179"/>
        <v>58.987630800000012</v>
      </c>
      <c r="F683" s="44">
        <f>VLOOKUP(A683,'[2]себ-ть 2019 год'!$A$2:$Q$1337,6,0)</f>
        <v>34.700400000000002</v>
      </c>
      <c r="G683" s="44">
        <f t="shared" si="171"/>
        <v>93.688030800000007</v>
      </c>
      <c r="H683" s="44">
        <f t="shared" si="175"/>
        <v>31.853930472000005</v>
      </c>
      <c r="I683" s="45">
        <f t="shared" si="172"/>
        <v>125.54196127200001</v>
      </c>
      <c r="J683" s="44">
        <f t="shared" si="176"/>
        <v>18.831294190800001</v>
      </c>
      <c r="K683" s="46">
        <f t="shared" si="173"/>
        <v>144.37325546280002</v>
      </c>
      <c r="L683" s="47">
        <f t="shared" si="177"/>
        <v>173.24790655536003</v>
      </c>
      <c r="M683" s="77">
        <f t="shared" si="181"/>
        <v>186.375</v>
      </c>
      <c r="N683" s="48">
        <v>186</v>
      </c>
      <c r="O683" s="49">
        <f t="shared" si="178"/>
        <v>6.5</v>
      </c>
      <c r="P683" s="93">
        <f t="shared" si="180"/>
        <v>6.2857142857142945E-2</v>
      </c>
    </row>
    <row r="684" spans="1:16" ht="31.5" x14ac:dyDescent="0.2">
      <c r="A684" s="57">
        <v>60000996</v>
      </c>
      <c r="B684" s="2" t="s">
        <v>622</v>
      </c>
      <c r="C684" s="36">
        <f>VLOOKUP(A684,'[3]Прейскурант 2019'!$A$12:$E$1358,5,0)</f>
        <v>175</v>
      </c>
      <c r="D684" s="37">
        <f>VLOOKUP(A684,'[1]Прейскурант( новый)'!$A$9:$C$1217,3,0)</f>
        <v>0.67</v>
      </c>
      <c r="E684" s="37">
        <f t="shared" si="179"/>
        <v>58.987630800000012</v>
      </c>
      <c r="F684" s="44">
        <f>VLOOKUP(A684,'[2]себ-ть 2019 год'!$A$2:$Q$1337,6,0)</f>
        <v>34.527000000000001</v>
      </c>
      <c r="G684" s="44">
        <f t="shared" si="171"/>
        <v>93.51463080000002</v>
      </c>
      <c r="H684" s="44">
        <f t="shared" si="175"/>
        <v>31.79497447200001</v>
      </c>
      <c r="I684" s="45">
        <f t="shared" si="172"/>
        <v>125.30960527200003</v>
      </c>
      <c r="J684" s="44">
        <f t="shared" si="176"/>
        <v>18.796440790800002</v>
      </c>
      <c r="K684" s="46">
        <f t="shared" si="173"/>
        <v>144.10604606280003</v>
      </c>
      <c r="L684" s="47">
        <f t="shared" si="177"/>
        <v>172.92725527536004</v>
      </c>
      <c r="M684" s="77">
        <f t="shared" si="181"/>
        <v>186.375</v>
      </c>
      <c r="N684" s="48">
        <v>186</v>
      </c>
      <c r="O684" s="49">
        <f t="shared" si="178"/>
        <v>6.5</v>
      </c>
      <c r="P684" s="93">
        <f t="shared" si="180"/>
        <v>6.2857142857142945E-2</v>
      </c>
    </row>
    <row r="685" spans="1:16" ht="31.5" x14ac:dyDescent="0.2">
      <c r="A685" s="57">
        <v>60000997</v>
      </c>
      <c r="B685" s="2" t="s">
        <v>623</v>
      </c>
      <c r="C685" s="36">
        <f>VLOOKUP(A685,'[3]Прейскурант 2019'!$A$12:$E$1358,5,0)</f>
        <v>137</v>
      </c>
      <c r="D685" s="37">
        <f>VLOOKUP(A685,'[1]Прейскурант( новый)'!$A$9:$C$1217,3,0)</f>
        <v>0.5</v>
      </c>
      <c r="E685" s="37">
        <f t="shared" si="179"/>
        <v>44.020620000000008</v>
      </c>
      <c r="F685" s="44">
        <f>VLOOKUP(A685,'[2]себ-ть 2019 год'!$A$2:$Q$1337,6,0)</f>
        <v>27.723600000000001</v>
      </c>
      <c r="G685" s="44">
        <f t="shared" si="171"/>
        <v>71.744220000000013</v>
      </c>
      <c r="H685" s="44">
        <f t="shared" si="175"/>
        <v>24.393034800000006</v>
      </c>
      <c r="I685" s="45">
        <f t="shared" si="172"/>
        <v>96.137254800000022</v>
      </c>
      <c r="J685" s="44">
        <f t="shared" si="176"/>
        <v>14.420588220000003</v>
      </c>
      <c r="K685" s="46">
        <f t="shared" si="173"/>
        <v>110.55784302000002</v>
      </c>
      <c r="L685" s="47">
        <f t="shared" si="177"/>
        <v>132.66941162400002</v>
      </c>
      <c r="M685" s="77">
        <f t="shared" si="181"/>
        <v>145.905</v>
      </c>
      <c r="N685" s="48">
        <v>146</v>
      </c>
      <c r="O685" s="49">
        <f t="shared" si="178"/>
        <v>6.5</v>
      </c>
      <c r="P685" s="93">
        <f t="shared" si="180"/>
        <v>6.5693430656934337E-2</v>
      </c>
    </row>
    <row r="686" spans="1:16" ht="31.5" x14ac:dyDescent="0.2">
      <c r="A686" s="57">
        <v>60000998</v>
      </c>
      <c r="B686" s="2" t="s">
        <v>624</v>
      </c>
      <c r="C686" s="36">
        <f>VLOOKUP(A686,'[3]Прейскурант 2019'!$A$12:$E$1358,5,0)</f>
        <v>133</v>
      </c>
      <c r="D686" s="37">
        <f>VLOOKUP(A686,'[1]Прейскурант( новый)'!$A$9:$C$1217,3,0)</f>
        <v>0.5</v>
      </c>
      <c r="E686" s="37">
        <f t="shared" si="179"/>
        <v>44.020620000000008</v>
      </c>
      <c r="F686" s="44">
        <f>VLOOKUP(A686,'[2]себ-ть 2019 год'!$A$2:$Q$1337,6,0)</f>
        <v>24.949200000000001</v>
      </c>
      <c r="G686" s="44">
        <f t="shared" si="171"/>
        <v>68.969820000000013</v>
      </c>
      <c r="H686" s="44">
        <f t="shared" si="175"/>
        <v>23.449738800000006</v>
      </c>
      <c r="I686" s="45">
        <f t="shared" si="172"/>
        <v>92.419558800000019</v>
      </c>
      <c r="J686" s="44">
        <f t="shared" si="176"/>
        <v>13.862933820000002</v>
      </c>
      <c r="K686" s="46">
        <f t="shared" si="173"/>
        <v>106.28249262000003</v>
      </c>
      <c r="L686" s="47">
        <f t="shared" si="177"/>
        <v>127.53899114400004</v>
      </c>
      <c r="M686" s="77">
        <f t="shared" si="181"/>
        <v>141.64500000000001</v>
      </c>
      <c r="N686" s="48">
        <v>142</v>
      </c>
      <c r="O686" s="49">
        <f t="shared" si="178"/>
        <v>6.5000000000000071</v>
      </c>
      <c r="P686" s="93">
        <f t="shared" si="180"/>
        <v>6.7669172932330879E-2</v>
      </c>
    </row>
    <row r="687" spans="1:16" ht="31.5" x14ac:dyDescent="0.2">
      <c r="A687" s="57">
        <v>60000999</v>
      </c>
      <c r="B687" s="2" t="s">
        <v>625</v>
      </c>
      <c r="C687" s="36">
        <f>VLOOKUP(A687,'[3]Прейскурант 2019'!$A$12:$E$1358,5,0)</f>
        <v>157</v>
      </c>
      <c r="D687" s="37">
        <f>VLOOKUP(A687,'[1]Прейскурант( новый)'!$A$9:$C$1217,3,0)</f>
        <v>0.5</v>
      </c>
      <c r="E687" s="37">
        <f t="shared" si="179"/>
        <v>44.020620000000008</v>
      </c>
      <c r="F687" s="44">
        <f>VLOOKUP(A687,'[2]себ-ть 2019 год'!$A$2:$Q$1337,6,0)</f>
        <v>42.605400000000003</v>
      </c>
      <c r="G687" s="44">
        <f t="shared" ref="G687:G749" si="182">E687+F687</f>
        <v>86.626020000000011</v>
      </c>
      <c r="H687" s="44">
        <f t="shared" si="175"/>
        <v>29.452846800000007</v>
      </c>
      <c r="I687" s="45">
        <f t="shared" ref="I687:I749" si="183">G687+H687</f>
        <v>116.07886680000001</v>
      </c>
      <c r="J687" s="44">
        <f t="shared" si="176"/>
        <v>17.41183002</v>
      </c>
      <c r="K687" s="46">
        <f t="shared" ref="K687:K749" si="184">I687+J687</f>
        <v>133.49069682000001</v>
      </c>
      <c r="L687" s="47">
        <f t="shared" si="177"/>
        <v>160.18883618400002</v>
      </c>
      <c r="M687" s="77">
        <f t="shared" si="181"/>
        <v>167.20500000000001</v>
      </c>
      <c r="N687" s="48">
        <v>167</v>
      </c>
      <c r="O687" s="49">
        <f t="shared" si="178"/>
        <v>6.5000000000000089</v>
      </c>
      <c r="P687" s="93">
        <f t="shared" si="180"/>
        <v>6.3694267515923553E-2</v>
      </c>
    </row>
    <row r="688" spans="1:16" ht="31.5" x14ac:dyDescent="0.2">
      <c r="A688" s="57">
        <v>60001000</v>
      </c>
      <c r="B688" s="2" t="s">
        <v>626</v>
      </c>
      <c r="C688" s="36">
        <f>VLOOKUP(A688,'[3]Прейскурант 2019'!$A$12:$E$1358,5,0)</f>
        <v>157</v>
      </c>
      <c r="D688" s="37">
        <f>VLOOKUP(A688,'[1]Прейскурант( новый)'!$A$9:$C$1217,3,0)</f>
        <v>0.5</v>
      </c>
      <c r="E688" s="37">
        <f t="shared" si="179"/>
        <v>44.020620000000008</v>
      </c>
      <c r="F688" s="44">
        <f>VLOOKUP(A688,'[2]себ-ть 2019 год'!$A$2:$Q$1337,6,0)</f>
        <v>34.802399999999999</v>
      </c>
      <c r="G688" s="44">
        <f t="shared" si="182"/>
        <v>78.823020000000014</v>
      </c>
      <c r="H688" s="44">
        <f t="shared" si="175"/>
        <v>26.799826800000005</v>
      </c>
      <c r="I688" s="45">
        <f t="shared" si="183"/>
        <v>105.62284680000002</v>
      </c>
      <c r="J688" s="44">
        <f t="shared" si="176"/>
        <v>15.843427020000002</v>
      </c>
      <c r="K688" s="46">
        <f t="shared" si="184"/>
        <v>121.46627382000003</v>
      </c>
      <c r="L688" s="47">
        <f t="shared" si="177"/>
        <v>145.75952858400004</v>
      </c>
      <c r="M688" s="77">
        <f t="shared" si="181"/>
        <v>167.20500000000001</v>
      </c>
      <c r="N688" s="48">
        <v>167</v>
      </c>
      <c r="O688" s="49">
        <f t="shared" si="178"/>
        <v>6.5000000000000089</v>
      </c>
      <c r="P688" s="93">
        <f t="shared" si="180"/>
        <v>6.3694267515923553E-2</v>
      </c>
    </row>
    <row r="689" spans="1:16" ht="31.5" x14ac:dyDescent="0.2">
      <c r="A689" s="57">
        <v>60001001</v>
      </c>
      <c r="B689" s="2" t="s">
        <v>627</v>
      </c>
      <c r="C689" s="36">
        <f>VLOOKUP(A689,'[3]Прейскурант 2019'!$A$12:$E$1358,5,0)</f>
        <v>157</v>
      </c>
      <c r="D689" s="37">
        <f>VLOOKUP(A689,'[1]Прейскурант( новый)'!$A$9:$C$1217,3,0)</f>
        <v>0.5</v>
      </c>
      <c r="E689" s="37">
        <f t="shared" si="179"/>
        <v>44.020620000000008</v>
      </c>
      <c r="F689" s="44">
        <f>VLOOKUP(A689,'[2]себ-ть 2019 год'!$A$2:$Q$1337,6,0)</f>
        <v>34.455600000000004</v>
      </c>
      <c r="G689" s="44">
        <f t="shared" si="182"/>
        <v>78.476220000000012</v>
      </c>
      <c r="H689" s="44">
        <f t="shared" si="175"/>
        <v>26.681914800000005</v>
      </c>
      <c r="I689" s="45">
        <f t="shared" si="183"/>
        <v>105.15813480000001</v>
      </c>
      <c r="J689" s="44">
        <f t="shared" si="176"/>
        <v>15.773720220000001</v>
      </c>
      <c r="K689" s="46">
        <f t="shared" si="184"/>
        <v>120.93185502000001</v>
      </c>
      <c r="L689" s="47">
        <f t="shared" si="177"/>
        <v>145.11822602400002</v>
      </c>
      <c r="M689" s="77">
        <f t="shared" si="181"/>
        <v>167.20500000000001</v>
      </c>
      <c r="N689" s="48">
        <v>167</v>
      </c>
      <c r="O689" s="49">
        <f t="shared" si="178"/>
        <v>6.5000000000000089</v>
      </c>
      <c r="P689" s="93">
        <f t="shared" si="180"/>
        <v>6.3694267515923553E-2</v>
      </c>
    </row>
    <row r="690" spans="1:16" ht="33" x14ac:dyDescent="0.2">
      <c r="A690" s="57">
        <v>60000676</v>
      </c>
      <c r="B690" s="7" t="s">
        <v>628</v>
      </c>
      <c r="C690" s="36">
        <f>VLOOKUP(A690,'[3]Прейскурант 2019'!$A$12:$E$1358,5,0)</f>
        <v>406</v>
      </c>
      <c r="D690" s="37">
        <f>VLOOKUP(A690,'[1]Прейскурант( новый)'!$A$9:$C$1217,3,0)</f>
        <v>4.333333333333333</v>
      </c>
      <c r="E690" s="37">
        <f t="shared" si="179"/>
        <v>381.51204000000001</v>
      </c>
      <c r="F690" s="44">
        <f>VLOOKUP(A690,'[2]себ-ть 2019 год'!$A$2:$Q$1337,6,0)</f>
        <v>23.398800000000001</v>
      </c>
      <c r="G690" s="44">
        <f t="shared" si="182"/>
        <v>404.91084000000001</v>
      </c>
      <c r="H690" s="44">
        <f t="shared" si="175"/>
        <v>137.66968560000001</v>
      </c>
      <c r="I690" s="45">
        <f t="shared" si="183"/>
        <v>542.58052559999999</v>
      </c>
      <c r="J690" s="44">
        <f t="shared" si="176"/>
        <v>81.387078840000001</v>
      </c>
      <c r="K690" s="46">
        <f t="shared" si="184"/>
        <v>623.96760443999995</v>
      </c>
      <c r="L690" s="47">
        <f t="shared" si="177"/>
        <v>748.76112532799993</v>
      </c>
      <c r="M690" s="77">
        <f t="shared" si="181"/>
        <v>432.39</v>
      </c>
      <c r="N690" s="48">
        <v>432</v>
      </c>
      <c r="O690" s="49">
        <f t="shared" si="178"/>
        <v>6.4999999999999964</v>
      </c>
      <c r="P690" s="93">
        <f t="shared" si="180"/>
        <v>6.4039408866995107E-2</v>
      </c>
    </row>
    <row r="691" spans="1:16" ht="31.5" x14ac:dyDescent="0.2">
      <c r="A691" s="57">
        <v>60000677</v>
      </c>
      <c r="B691" s="7" t="s">
        <v>629</v>
      </c>
      <c r="C691" s="36">
        <f>VLOOKUP(A691,'[3]Прейскурант 2019'!$A$12:$E$1358,5,0)</f>
        <v>453</v>
      </c>
      <c r="D691" s="37">
        <f>VLOOKUP(A691,'[1]Прейскурант( новый)'!$A$9:$C$1217,3,0)</f>
        <v>2.25</v>
      </c>
      <c r="E691" s="37">
        <f t="shared" si="179"/>
        <v>198.09279000000001</v>
      </c>
      <c r="F691" s="44">
        <f>VLOOKUP(A691,'[2]себ-ть 2019 год'!$A$2:$Q$1337,6,0)</f>
        <v>33.731400000000001</v>
      </c>
      <c r="G691" s="44">
        <f t="shared" si="182"/>
        <v>231.82419000000002</v>
      </c>
      <c r="H691" s="44">
        <f t="shared" si="175"/>
        <v>78.820224600000017</v>
      </c>
      <c r="I691" s="45">
        <f t="shared" si="183"/>
        <v>310.6444146</v>
      </c>
      <c r="J691" s="44">
        <f t="shared" si="176"/>
        <v>46.596662189999996</v>
      </c>
      <c r="K691" s="46">
        <f t="shared" si="184"/>
        <v>357.24107679000002</v>
      </c>
      <c r="L691" s="47">
        <f t="shared" si="177"/>
        <v>428.68929214800005</v>
      </c>
      <c r="M691" s="77">
        <f t="shared" si="181"/>
        <v>482.44499999999999</v>
      </c>
      <c r="N691" s="48">
        <v>482</v>
      </c>
      <c r="O691" s="49">
        <f t="shared" si="178"/>
        <v>6.4999999999999991</v>
      </c>
      <c r="P691" s="93">
        <f t="shared" si="180"/>
        <v>6.4017660044150215E-2</v>
      </c>
    </row>
    <row r="692" spans="1:16" ht="31.5" x14ac:dyDescent="0.2">
      <c r="A692" s="57">
        <v>60000678</v>
      </c>
      <c r="B692" s="7" t="s">
        <v>630</v>
      </c>
      <c r="C692" s="36">
        <f>VLOOKUP(A692,'[3]Прейскурант 2019'!$A$12:$E$1358,5,0)</f>
        <v>411</v>
      </c>
      <c r="D692" s="37">
        <f>VLOOKUP(A692,'[1]Прейскурант( новый)'!$A$9:$C$1217,3,0)</f>
        <v>2.25</v>
      </c>
      <c r="E692" s="37">
        <f t="shared" si="179"/>
        <v>198.09279000000001</v>
      </c>
      <c r="F692" s="44">
        <f>VLOOKUP(A692,'[2]себ-ть 2019 год'!$A$2:$Q$1337,6,0)</f>
        <v>3.1313999999999997</v>
      </c>
      <c r="G692" s="44">
        <f t="shared" si="182"/>
        <v>201.22419000000002</v>
      </c>
      <c r="H692" s="44">
        <f t="shared" si="175"/>
        <v>68.416224600000007</v>
      </c>
      <c r="I692" s="45">
        <f t="shared" si="183"/>
        <v>269.64041460000004</v>
      </c>
      <c r="J692" s="44">
        <f t="shared" si="176"/>
        <v>40.446062190000006</v>
      </c>
      <c r="K692" s="46">
        <f t="shared" si="184"/>
        <v>310.08647679000006</v>
      </c>
      <c r="L692" s="47">
        <f t="shared" si="177"/>
        <v>372.10377214800008</v>
      </c>
      <c r="M692" s="77">
        <f t="shared" si="181"/>
        <v>437.71499999999997</v>
      </c>
      <c r="N692" s="48">
        <v>438</v>
      </c>
      <c r="O692" s="49">
        <f t="shared" si="178"/>
        <v>6.4999999999999929</v>
      </c>
      <c r="P692" s="93">
        <f t="shared" si="180"/>
        <v>6.5693430656934337E-2</v>
      </c>
    </row>
    <row r="693" spans="1:16" ht="31.5" x14ac:dyDescent="0.2">
      <c r="A693" s="57">
        <v>60000682</v>
      </c>
      <c r="B693" s="7" t="s">
        <v>631</v>
      </c>
      <c r="C693" s="36">
        <f>VLOOKUP(A693,'[3]Прейскурант 2019'!$A$12:$E$1358,5,0)</f>
        <v>405</v>
      </c>
      <c r="D693" s="37">
        <f>VLOOKUP(A693,'[1]Прейскурант( новый)'!$A$9:$C$1217,3,0)</f>
        <v>2.25</v>
      </c>
      <c r="E693" s="37">
        <f t="shared" si="179"/>
        <v>198.09279000000001</v>
      </c>
      <c r="F693" s="44">
        <f>VLOOKUP(A693,'[2]себ-ть 2019 год'!$A$2:$Q$1337,6,0)</f>
        <v>0</v>
      </c>
      <c r="G693" s="44">
        <f t="shared" si="182"/>
        <v>198.09279000000001</v>
      </c>
      <c r="H693" s="44">
        <f t="shared" si="175"/>
        <v>67.351548600000001</v>
      </c>
      <c r="I693" s="45">
        <f t="shared" si="183"/>
        <v>265.44433860000004</v>
      </c>
      <c r="J693" s="44">
        <f t="shared" si="176"/>
        <v>39.816650790000004</v>
      </c>
      <c r="K693" s="46">
        <f t="shared" si="184"/>
        <v>305.26098939000002</v>
      </c>
      <c r="L693" s="47">
        <f t="shared" si="177"/>
        <v>366.31318726800004</v>
      </c>
      <c r="M693" s="77">
        <f t="shared" si="181"/>
        <v>431.32499999999999</v>
      </c>
      <c r="N693" s="48">
        <v>431</v>
      </c>
      <c r="O693" s="49">
        <f t="shared" si="178"/>
        <v>6.4999999999999973</v>
      </c>
      <c r="P693" s="93">
        <f t="shared" si="180"/>
        <v>6.419753086419755E-2</v>
      </c>
    </row>
    <row r="694" spans="1:16" ht="47.25" x14ac:dyDescent="0.2">
      <c r="A694" s="57">
        <v>60001002</v>
      </c>
      <c r="B694" s="2" t="s">
        <v>632</v>
      </c>
      <c r="C694" s="36">
        <f>VLOOKUP(A694,'[3]Прейскурант 2019'!$A$12:$E$1358,5,0)</f>
        <v>149</v>
      </c>
      <c r="D694" s="37">
        <f>VLOOKUP(A694,'[1]Прейскурант( новый)'!$A$9:$C$1217,3,0)</f>
        <v>0.5</v>
      </c>
      <c r="E694" s="37">
        <f t="shared" si="179"/>
        <v>44.020620000000008</v>
      </c>
      <c r="F694" s="44">
        <f>VLOOKUP(A694,'[2]себ-ть 2019 год'!$A$2:$Q$1337,6,0)</f>
        <v>31.038599999999999</v>
      </c>
      <c r="G694" s="44">
        <f t="shared" si="182"/>
        <v>75.05922000000001</v>
      </c>
      <c r="H694" s="44">
        <f t="shared" si="175"/>
        <v>25.520134800000005</v>
      </c>
      <c r="I694" s="45">
        <f t="shared" si="183"/>
        <v>100.57935480000002</v>
      </c>
      <c r="J694" s="44">
        <f t="shared" si="176"/>
        <v>15.086903220000002</v>
      </c>
      <c r="K694" s="46">
        <f t="shared" si="184"/>
        <v>115.66625802000001</v>
      </c>
      <c r="L694" s="47">
        <f t="shared" si="177"/>
        <v>138.79950962400002</v>
      </c>
      <c r="M694" s="77">
        <f t="shared" si="181"/>
        <v>158.685</v>
      </c>
      <c r="N694" s="48">
        <v>159</v>
      </c>
      <c r="O694" s="49">
        <f t="shared" si="178"/>
        <v>6.5000000000000018</v>
      </c>
      <c r="P694" s="93">
        <f t="shared" si="180"/>
        <v>6.7114093959731447E-2</v>
      </c>
    </row>
    <row r="695" spans="1:16" ht="15" customHeight="1" x14ac:dyDescent="0.2">
      <c r="A695" s="235" t="s">
        <v>633</v>
      </c>
      <c r="B695" s="236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6"/>
      <c r="N695" s="236"/>
      <c r="O695" s="237"/>
    </row>
    <row r="696" spans="1:16" ht="57" x14ac:dyDescent="0.2">
      <c r="A696" s="60">
        <v>60000503</v>
      </c>
      <c r="B696" s="17" t="s">
        <v>634</v>
      </c>
      <c r="C696" s="36">
        <f>VLOOKUP(A696,'[3]Прейскурант 2019'!$A$12:$E$1358,5,0)</f>
        <v>698</v>
      </c>
      <c r="D696" s="37">
        <f>VLOOKUP(A696,'[1]Прейскурант( новый)'!$A$9:$C$1217,3,0)</f>
        <v>5</v>
      </c>
      <c r="E696" s="37">
        <f t="shared" si="179"/>
        <v>440.20620000000002</v>
      </c>
      <c r="F696" s="44">
        <f>VLOOKUP(A696,'[2]себ-ть 2019 год'!$A$2:$Q$1337,6,0)</f>
        <v>164.58720000000002</v>
      </c>
      <c r="G696" s="44">
        <f t="shared" si="182"/>
        <v>604.79340000000002</v>
      </c>
      <c r="H696" s="44">
        <f t="shared" si="175"/>
        <v>205.62975600000001</v>
      </c>
      <c r="I696" s="45">
        <f t="shared" si="183"/>
        <v>810.42315600000006</v>
      </c>
      <c r="J696" s="44">
        <f t="shared" si="176"/>
        <v>121.56347340000001</v>
      </c>
      <c r="K696" s="46">
        <f t="shared" si="184"/>
        <v>931.98662940000008</v>
      </c>
      <c r="L696" s="47">
        <f t="shared" si="177"/>
        <v>1118.38395528</v>
      </c>
      <c r="M696" s="77">
        <f t="shared" ref="M696:M708" si="185">C696*6.5%+C696</f>
        <v>743.37</v>
      </c>
      <c r="N696" s="48">
        <v>743</v>
      </c>
      <c r="O696" s="49">
        <f t="shared" si="178"/>
        <v>6.5</v>
      </c>
      <c r="P696" s="93">
        <f t="shared" si="180"/>
        <v>6.4469914040114595E-2</v>
      </c>
    </row>
    <row r="697" spans="1:16" ht="57" x14ac:dyDescent="0.2">
      <c r="A697" s="60">
        <v>60000504</v>
      </c>
      <c r="B697" s="17" t="s">
        <v>635</v>
      </c>
      <c r="C697" s="36">
        <f>VLOOKUP(A697,'[3]Прейскурант 2019'!$A$12:$E$1358,5,0)</f>
        <v>698</v>
      </c>
      <c r="D697" s="37">
        <f>VLOOKUP(A697,'[1]Прейскурант( новый)'!$A$9:$C$1217,3,0)</f>
        <v>5</v>
      </c>
      <c r="E697" s="37">
        <f t="shared" si="179"/>
        <v>440.20620000000002</v>
      </c>
      <c r="F697" s="44">
        <f>VLOOKUP(A697,'[2]себ-ть 2019 год'!$A$2:$Q$1337,6,0)</f>
        <v>121.30860000000001</v>
      </c>
      <c r="G697" s="44">
        <f t="shared" si="182"/>
        <v>561.51480000000004</v>
      </c>
      <c r="H697" s="44">
        <f t="shared" si="175"/>
        <v>190.91503200000002</v>
      </c>
      <c r="I697" s="45">
        <f t="shared" si="183"/>
        <v>752.42983200000003</v>
      </c>
      <c r="J697" s="44">
        <f t="shared" si="176"/>
        <v>112.8644748</v>
      </c>
      <c r="K697" s="46">
        <f t="shared" si="184"/>
        <v>865.29430680000007</v>
      </c>
      <c r="L697" s="47">
        <f t="shared" si="177"/>
        <v>1038.3531681600002</v>
      </c>
      <c r="M697" s="77">
        <f t="shared" si="185"/>
        <v>743.37</v>
      </c>
      <c r="N697" s="48">
        <v>743</v>
      </c>
      <c r="O697" s="49">
        <f t="shared" si="178"/>
        <v>6.5</v>
      </c>
      <c r="P697" s="93">
        <f t="shared" si="180"/>
        <v>6.4469914040114595E-2</v>
      </c>
    </row>
    <row r="698" spans="1:16" ht="63" x14ac:dyDescent="0.2">
      <c r="A698" s="60">
        <v>60000505</v>
      </c>
      <c r="B698" s="8" t="s">
        <v>636</v>
      </c>
      <c r="C698" s="36">
        <f>VLOOKUP(A698,'[3]Прейскурант 2019'!$A$12:$E$1358,5,0)</f>
        <v>850</v>
      </c>
      <c r="D698" s="37">
        <f>VLOOKUP(A698,'[1]Прейскурант( новый)'!$A$9:$C$1217,3,0)</f>
        <v>6</v>
      </c>
      <c r="E698" s="37">
        <f t="shared" si="179"/>
        <v>528.2474400000001</v>
      </c>
      <c r="F698" s="44">
        <f>VLOOKUP(A698,'[2]себ-ть 2019 год'!$A$2:$Q$1337,6,0)</f>
        <v>124.746</v>
      </c>
      <c r="G698" s="44">
        <f t="shared" si="182"/>
        <v>652.99344000000008</v>
      </c>
      <c r="H698" s="44">
        <f t="shared" si="175"/>
        <v>222.01776960000004</v>
      </c>
      <c r="I698" s="45">
        <f t="shared" si="183"/>
        <v>875.01120960000014</v>
      </c>
      <c r="J698" s="44">
        <f t="shared" si="176"/>
        <v>131.25168144000003</v>
      </c>
      <c r="K698" s="46">
        <f t="shared" si="184"/>
        <v>1006.2628910400001</v>
      </c>
      <c r="L698" s="47">
        <f t="shared" si="177"/>
        <v>1207.515469248</v>
      </c>
      <c r="M698" s="77">
        <f t="shared" si="185"/>
        <v>905.25</v>
      </c>
      <c r="N698" s="48">
        <v>905</v>
      </c>
      <c r="O698" s="49">
        <f t="shared" si="178"/>
        <v>6.5</v>
      </c>
      <c r="P698" s="93">
        <f t="shared" si="180"/>
        <v>6.4705882352941169E-2</v>
      </c>
    </row>
    <row r="699" spans="1:16" ht="47.25" x14ac:dyDescent="0.2">
      <c r="A699" s="20">
        <v>60000507</v>
      </c>
      <c r="B699" s="2" t="s">
        <v>637</v>
      </c>
      <c r="C699" s="36">
        <f>VLOOKUP(A699,'[3]Прейскурант 2019'!$A$12:$E$1358,5,0)</f>
        <v>889</v>
      </c>
      <c r="D699" s="37">
        <f>VLOOKUP(A699,'[1]Прейскурант( новый)'!$A$9:$C$1217,3,0)</f>
        <v>6</v>
      </c>
      <c r="E699" s="37">
        <f t="shared" si="179"/>
        <v>528.2474400000001</v>
      </c>
      <c r="F699" s="44">
        <f>VLOOKUP(A699,'[2]себ-ть 2019 год'!$A$2:$Q$1337,6,0)</f>
        <v>56.028599999999997</v>
      </c>
      <c r="G699" s="44">
        <f t="shared" si="182"/>
        <v>584.27604000000008</v>
      </c>
      <c r="H699" s="44">
        <f t="shared" si="175"/>
        <v>198.65385360000005</v>
      </c>
      <c r="I699" s="45">
        <f t="shared" si="183"/>
        <v>782.92989360000013</v>
      </c>
      <c r="J699" s="44">
        <f t="shared" si="176"/>
        <v>117.43948404000001</v>
      </c>
      <c r="K699" s="46">
        <f t="shared" si="184"/>
        <v>900.36937764000015</v>
      </c>
      <c r="L699" s="47">
        <f t="shared" si="177"/>
        <v>1080.4432531680002</v>
      </c>
      <c r="M699" s="77">
        <f t="shared" si="185"/>
        <v>946.78499999999997</v>
      </c>
      <c r="N699" s="48">
        <v>947</v>
      </c>
      <c r="O699" s="49">
        <f t="shared" si="178"/>
        <v>6.4999999999999964</v>
      </c>
      <c r="P699" s="93">
        <f t="shared" si="180"/>
        <v>6.5241844769403867E-2</v>
      </c>
    </row>
    <row r="700" spans="1:16" ht="47.25" x14ac:dyDescent="0.2">
      <c r="A700" s="20">
        <v>60000508</v>
      </c>
      <c r="B700" s="2" t="s">
        <v>638</v>
      </c>
      <c r="C700" s="36">
        <f>VLOOKUP(A700,'[3]Прейскурант 2019'!$A$12:$E$1358,5,0)</f>
        <v>1015</v>
      </c>
      <c r="D700" s="37">
        <f>VLOOKUP(A700,'[1]Прейскурант( новый)'!$A$9:$C$1217,3,0)</f>
        <v>7.2</v>
      </c>
      <c r="E700" s="37">
        <f t="shared" si="179"/>
        <v>633.89692800000012</v>
      </c>
      <c r="F700" s="44">
        <f>VLOOKUP(A700,'[2]себ-ть 2019 год'!$A$2:$Q$1337,6,0)</f>
        <v>107.9568</v>
      </c>
      <c r="G700" s="44">
        <f t="shared" si="182"/>
        <v>741.85372800000016</v>
      </c>
      <c r="H700" s="44">
        <f t="shared" si="175"/>
        <v>252.23026752000007</v>
      </c>
      <c r="I700" s="45">
        <f t="shared" si="183"/>
        <v>994.08399552000026</v>
      </c>
      <c r="J700" s="44">
        <f t="shared" si="176"/>
        <v>149.11259932800004</v>
      </c>
      <c r="K700" s="46">
        <f t="shared" si="184"/>
        <v>1143.1965948480004</v>
      </c>
      <c r="L700" s="47">
        <f t="shared" si="177"/>
        <v>1371.8359138176004</v>
      </c>
      <c r="M700" s="77">
        <f t="shared" si="185"/>
        <v>1080.9749999999999</v>
      </c>
      <c r="N700" s="48">
        <v>1081</v>
      </c>
      <c r="O700" s="49">
        <f t="shared" si="178"/>
        <v>6.4999999999999902</v>
      </c>
      <c r="P700" s="93">
        <f t="shared" si="180"/>
        <v>6.5024630541872019E-2</v>
      </c>
    </row>
    <row r="701" spans="1:16" ht="63" x14ac:dyDescent="0.2">
      <c r="A701" s="20">
        <v>60000509</v>
      </c>
      <c r="B701" s="2" t="s">
        <v>639</v>
      </c>
      <c r="C701" s="36">
        <f>VLOOKUP(A701,'[3]Прейскурант 2019'!$A$12:$E$1358,5,0)</f>
        <v>863</v>
      </c>
      <c r="D701" s="37">
        <f>VLOOKUP(A701,'[1]Прейскурант( новый)'!$A$9:$C$1217,3,0)</f>
        <v>6</v>
      </c>
      <c r="E701" s="37">
        <f t="shared" si="179"/>
        <v>528.2474400000001</v>
      </c>
      <c r="F701" s="44">
        <f>VLOOKUP(A701,'[2]себ-ть 2019 год'!$A$2:$Q$1337,6,0)</f>
        <v>82.609799999999993</v>
      </c>
      <c r="G701" s="44">
        <f t="shared" si="182"/>
        <v>610.85724000000005</v>
      </c>
      <c r="H701" s="44">
        <f t="shared" si="175"/>
        <v>207.69146160000003</v>
      </c>
      <c r="I701" s="45">
        <f t="shared" si="183"/>
        <v>818.54870160000007</v>
      </c>
      <c r="J701" s="44">
        <f t="shared" si="176"/>
        <v>122.78230524</v>
      </c>
      <c r="K701" s="46">
        <f t="shared" si="184"/>
        <v>941.3310068400001</v>
      </c>
      <c r="L701" s="47">
        <f t="shared" si="177"/>
        <v>1129.5972082080002</v>
      </c>
      <c r="M701" s="77">
        <f t="shared" si="185"/>
        <v>919.09500000000003</v>
      </c>
      <c r="N701" s="48">
        <v>919</v>
      </c>
      <c r="O701" s="49">
        <f t="shared" si="178"/>
        <v>6.5000000000000027</v>
      </c>
      <c r="P701" s="93">
        <f t="shared" si="180"/>
        <v>6.4889918887601317E-2</v>
      </c>
    </row>
    <row r="702" spans="1:16" ht="63" x14ac:dyDescent="0.2">
      <c r="A702" s="20">
        <v>60000510</v>
      </c>
      <c r="B702" s="2" t="s">
        <v>640</v>
      </c>
      <c r="C702" s="36">
        <f>VLOOKUP(A702,'[3]Прейскурант 2019'!$A$12:$E$1358,5,0)</f>
        <v>889</v>
      </c>
      <c r="D702" s="37">
        <f>VLOOKUP(A702,'[1]Прейскурант( новый)'!$A$9:$C$1217,3,0)</f>
        <v>6</v>
      </c>
      <c r="E702" s="37">
        <f t="shared" si="179"/>
        <v>528.2474400000001</v>
      </c>
      <c r="F702" s="44">
        <f>VLOOKUP(A702,'[2]себ-ть 2019 год'!$A$2:$Q$1337,6,0)</f>
        <v>107.79360000000001</v>
      </c>
      <c r="G702" s="44">
        <f t="shared" si="182"/>
        <v>636.04104000000007</v>
      </c>
      <c r="H702" s="44">
        <f t="shared" si="175"/>
        <v>216.25395360000005</v>
      </c>
      <c r="I702" s="45">
        <f t="shared" si="183"/>
        <v>852.29499360000011</v>
      </c>
      <c r="J702" s="44">
        <f t="shared" si="176"/>
        <v>127.84424904000001</v>
      </c>
      <c r="K702" s="46">
        <f t="shared" si="184"/>
        <v>980.13924264000013</v>
      </c>
      <c r="L702" s="47">
        <f t="shared" si="177"/>
        <v>1176.1670911680003</v>
      </c>
      <c r="M702" s="77">
        <f t="shared" si="185"/>
        <v>946.78499999999997</v>
      </c>
      <c r="N702" s="48">
        <v>947</v>
      </c>
      <c r="O702" s="49">
        <f t="shared" si="178"/>
        <v>6.4999999999999964</v>
      </c>
      <c r="P702" s="93">
        <f t="shared" si="180"/>
        <v>6.5241844769403867E-2</v>
      </c>
    </row>
    <row r="703" spans="1:16" ht="63" x14ac:dyDescent="0.2">
      <c r="A703" s="60">
        <v>60000512</v>
      </c>
      <c r="B703" s="8" t="s">
        <v>641</v>
      </c>
      <c r="C703" s="36">
        <f>VLOOKUP(A703,'[3]Прейскурант 2019'!$A$12:$E$1358,5,0)</f>
        <v>1015</v>
      </c>
      <c r="D703" s="37">
        <f>VLOOKUP(A703,'[1]Прейскурант( новый)'!$A$9:$C$1217,3,0)</f>
        <v>7.2</v>
      </c>
      <c r="E703" s="37">
        <f t="shared" si="179"/>
        <v>633.89692800000012</v>
      </c>
      <c r="F703" s="44">
        <f>VLOOKUP(A703,'[2]себ-ть 2019 год'!$A$2:$Q$1337,6,0)</f>
        <v>187.21080000000001</v>
      </c>
      <c r="G703" s="44">
        <f t="shared" si="182"/>
        <v>821.10772800000018</v>
      </c>
      <c r="H703" s="44">
        <f t="shared" si="175"/>
        <v>279.17662752000007</v>
      </c>
      <c r="I703" s="45">
        <f t="shared" si="183"/>
        <v>1100.2843555200002</v>
      </c>
      <c r="J703" s="44">
        <f t="shared" si="176"/>
        <v>165.04265332800003</v>
      </c>
      <c r="K703" s="46">
        <f t="shared" si="184"/>
        <v>1265.3270088480003</v>
      </c>
      <c r="L703" s="47">
        <f t="shared" si="177"/>
        <v>1518.3924106176005</v>
      </c>
      <c r="M703" s="77">
        <f t="shared" si="185"/>
        <v>1080.9749999999999</v>
      </c>
      <c r="N703" s="48">
        <v>1081</v>
      </c>
      <c r="O703" s="49">
        <f t="shared" si="178"/>
        <v>6.4999999999999902</v>
      </c>
      <c r="P703" s="93">
        <f t="shared" si="180"/>
        <v>6.5024630541872019E-2</v>
      </c>
    </row>
    <row r="704" spans="1:16" ht="47.25" x14ac:dyDescent="0.2">
      <c r="A704" s="60">
        <v>60000517</v>
      </c>
      <c r="B704" s="8" t="s">
        <v>642</v>
      </c>
      <c r="C704" s="36">
        <f>VLOOKUP(A704,'[3]Прейскурант 2019'!$A$12:$E$1358,5,0)</f>
        <v>754</v>
      </c>
      <c r="D704" s="37">
        <f>VLOOKUP(A704,'[1]Прейскурант( новый)'!$A$9:$C$1217,3,0)</f>
        <v>3</v>
      </c>
      <c r="E704" s="37">
        <f t="shared" si="179"/>
        <v>264.12372000000005</v>
      </c>
      <c r="F704" s="44">
        <f>VLOOKUP(A704,'[2]себ-ть 2019 год'!$A$2:$Q$1337,6,0)</f>
        <v>130.87620000000001</v>
      </c>
      <c r="G704" s="44">
        <f t="shared" si="182"/>
        <v>394.99992000000009</v>
      </c>
      <c r="H704" s="44">
        <f t="shared" si="175"/>
        <v>134.29997280000003</v>
      </c>
      <c r="I704" s="45">
        <f t="shared" si="183"/>
        <v>529.29989280000018</v>
      </c>
      <c r="J704" s="44">
        <f t="shared" si="176"/>
        <v>79.39498392000003</v>
      </c>
      <c r="K704" s="46">
        <f t="shared" si="184"/>
        <v>608.69487672000025</v>
      </c>
      <c r="L704" s="47">
        <f t="shared" si="177"/>
        <v>730.43385206400035</v>
      </c>
      <c r="M704" s="77">
        <f t="shared" si="185"/>
        <v>803.01</v>
      </c>
      <c r="N704" s="48">
        <v>803</v>
      </c>
      <c r="O704" s="49">
        <f t="shared" si="178"/>
        <v>6.4999999999999991</v>
      </c>
      <c r="P704" s="93">
        <f t="shared" si="180"/>
        <v>6.4986737400530403E-2</v>
      </c>
    </row>
    <row r="705" spans="1:16" ht="94.5" x14ac:dyDescent="0.2">
      <c r="A705" s="60">
        <v>60000665</v>
      </c>
      <c r="B705" s="8" t="s">
        <v>643</v>
      </c>
      <c r="C705" s="36">
        <f>VLOOKUP(A705,'[3]Прейскурант 2019'!$A$12:$E$1358,5,0)</f>
        <v>1653</v>
      </c>
      <c r="D705" s="37">
        <f>VLOOKUP(A705,'[1]Прейскурант( новый)'!$A$9:$C$1217,3,0)</f>
        <v>7.2</v>
      </c>
      <c r="E705" s="37">
        <f t="shared" si="179"/>
        <v>633.89692800000012</v>
      </c>
      <c r="F705" s="44">
        <f>VLOOKUP(A705,'[2]себ-ть 2019 год'!$A$2:$Q$1337,6,0)</f>
        <v>577.60559999999998</v>
      </c>
      <c r="G705" s="44">
        <f t="shared" si="182"/>
        <v>1211.502528</v>
      </c>
      <c r="H705" s="44">
        <f t="shared" si="175"/>
        <v>411.91085952000003</v>
      </c>
      <c r="I705" s="45">
        <f t="shared" si="183"/>
        <v>1623.41338752</v>
      </c>
      <c r="J705" s="44">
        <f t="shared" si="176"/>
        <v>243.51200812799999</v>
      </c>
      <c r="K705" s="46">
        <f t="shared" si="184"/>
        <v>1866.9253956479999</v>
      </c>
      <c r="L705" s="47">
        <f t="shared" si="177"/>
        <v>2240.3104747776001</v>
      </c>
      <c r="M705" s="77">
        <f t="shared" si="185"/>
        <v>1760.4449999999999</v>
      </c>
      <c r="N705" s="48">
        <v>1760</v>
      </c>
      <c r="O705" s="49">
        <f t="shared" si="178"/>
        <v>6.4999999999999964</v>
      </c>
      <c r="P705" s="93">
        <f t="shared" si="180"/>
        <v>6.4730792498487677E-2</v>
      </c>
    </row>
    <row r="706" spans="1:16" ht="78.75" x14ac:dyDescent="0.2">
      <c r="A706" s="60">
        <v>60000666</v>
      </c>
      <c r="B706" s="8" t="s">
        <v>644</v>
      </c>
      <c r="C706" s="36">
        <f>VLOOKUP(A706,'[3]Прейскурант 2019'!$A$12:$E$1358,5,0)</f>
        <v>1653</v>
      </c>
      <c r="D706" s="37">
        <f>VLOOKUP(A706,'[1]Прейскурант( новый)'!$A$9:$C$1217,3,0)</f>
        <v>7.2</v>
      </c>
      <c r="E706" s="37">
        <f t="shared" si="179"/>
        <v>633.89692800000012</v>
      </c>
      <c r="F706" s="44">
        <f>VLOOKUP(A706,'[2]себ-ть 2019 год'!$A$2:$Q$1337,6,0)</f>
        <v>577.60559999999998</v>
      </c>
      <c r="G706" s="44">
        <f t="shared" si="182"/>
        <v>1211.502528</v>
      </c>
      <c r="H706" s="44">
        <f t="shared" si="175"/>
        <v>411.91085952000003</v>
      </c>
      <c r="I706" s="45">
        <f t="shared" si="183"/>
        <v>1623.41338752</v>
      </c>
      <c r="J706" s="44">
        <f t="shared" si="176"/>
        <v>243.51200812799999</v>
      </c>
      <c r="K706" s="46">
        <f t="shared" si="184"/>
        <v>1866.9253956479999</v>
      </c>
      <c r="L706" s="47">
        <f t="shared" si="177"/>
        <v>2240.3104747776001</v>
      </c>
      <c r="M706" s="77">
        <f t="shared" si="185"/>
        <v>1760.4449999999999</v>
      </c>
      <c r="N706" s="48">
        <v>1760</v>
      </c>
      <c r="O706" s="49">
        <f t="shared" si="178"/>
        <v>6.4999999999999964</v>
      </c>
      <c r="P706" s="93">
        <f t="shared" si="180"/>
        <v>6.4730792498487677E-2</v>
      </c>
    </row>
    <row r="707" spans="1:16" ht="78.75" x14ac:dyDescent="0.2">
      <c r="A707" s="60">
        <v>60000667</v>
      </c>
      <c r="B707" s="8" t="s">
        <v>645</v>
      </c>
      <c r="C707" s="36">
        <f>VLOOKUP(A707,'[3]Прейскурант 2019'!$A$12:$E$1358,5,0)</f>
        <v>1397</v>
      </c>
      <c r="D707" s="37">
        <f>VLOOKUP(A707,'[1]Прейскурант( новый)'!$A$9:$C$1217,3,0)</f>
        <v>6</v>
      </c>
      <c r="E707" s="37">
        <f t="shared" si="179"/>
        <v>528.2474400000001</v>
      </c>
      <c r="F707" s="44">
        <f>VLOOKUP(A707,'[2]себ-ть 2019 год'!$A$2:$Q$1337,6,0)</f>
        <v>462.51900000000001</v>
      </c>
      <c r="G707" s="44">
        <f t="shared" si="182"/>
        <v>990.7664400000001</v>
      </c>
      <c r="H707" s="44">
        <f t="shared" si="175"/>
        <v>336.86058960000008</v>
      </c>
      <c r="I707" s="45">
        <f t="shared" si="183"/>
        <v>1327.6270296000002</v>
      </c>
      <c r="J707" s="44">
        <f t="shared" si="176"/>
        <v>199.14405444000002</v>
      </c>
      <c r="K707" s="46">
        <f t="shared" si="184"/>
        <v>1526.7710840400002</v>
      </c>
      <c r="L707" s="47">
        <f t="shared" si="177"/>
        <v>1832.1253008480003</v>
      </c>
      <c r="M707" s="77">
        <f t="shared" si="185"/>
        <v>1487.8050000000001</v>
      </c>
      <c r="N707" s="48">
        <v>1607</v>
      </c>
      <c r="O707" s="49">
        <f t="shared" si="178"/>
        <v>6.5000000000000044</v>
      </c>
      <c r="P707" s="93">
        <f t="shared" si="180"/>
        <v>0.15032211882605573</v>
      </c>
    </row>
    <row r="708" spans="1:16" ht="78.75" x14ac:dyDescent="0.2">
      <c r="A708" s="60">
        <v>60000668</v>
      </c>
      <c r="B708" s="8" t="s">
        <v>646</v>
      </c>
      <c r="C708" s="36">
        <f>VLOOKUP(A708,'[3]Прейскурант 2019'!$A$12:$E$1358,5,0)</f>
        <v>1271</v>
      </c>
      <c r="D708" s="37">
        <f>VLOOKUP(A708,'[1]Прейскурант( новый)'!$A$9:$C$1217,3,0)</f>
        <v>6</v>
      </c>
      <c r="E708" s="37">
        <f t="shared" si="179"/>
        <v>528.2474400000001</v>
      </c>
      <c r="F708" s="44">
        <f>VLOOKUP(A708,'[2]себ-ть 2019 год'!$A$2:$Q$1337,6,0)</f>
        <v>462.96780000000001</v>
      </c>
      <c r="G708" s="44">
        <f t="shared" si="182"/>
        <v>991.21524000000011</v>
      </c>
      <c r="H708" s="44">
        <f t="shared" si="175"/>
        <v>337.01318160000005</v>
      </c>
      <c r="I708" s="45">
        <f t="shared" si="183"/>
        <v>1328.2284216000003</v>
      </c>
      <c r="J708" s="44">
        <f t="shared" si="176"/>
        <v>199.23426324000005</v>
      </c>
      <c r="K708" s="46">
        <f t="shared" si="184"/>
        <v>1527.4626848400003</v>
      </c>
      <c r="L708" s="47">
        <f t="shared" si="177"/>
        <v>1832.9552218080003</v>
      </c>
      <c r="M708" s="77">
        <f t="shared" si="185"/>
        <v>1353.615</v>
      </c>
      <c r="N708" s="48">
        <v>1354</v>
      </c>
      <c r="O708" s="49">
        <f t="shared" si="178"/>
        <v>6.5</v>
      </c>
      <c r="P708" s="93">
        <f t="shared" si="180"/>
        <v>6.5302911093626959E-2</v>
      </c>
    </row>
    <row r="709" spans="1:16" ht="15" customHeight="1" x14ac:dyDescent="0.2">
      <c r="A709" s="235" t="s">
        <v>647</v>
      </c>
      <c r="B709" s="236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6"/>
      <c r="N709" s="236"/>
      <c r="O709" s="237"/>
    </row>
    <row r="710" spans="1:16" ht="15.75" x14ac:dyDescent="0.2">
      <c r="A710" s="57">
        <v>60000518</v>
      </c>
      <c r="B710" s="8" t="s">
        <v>648</v>
      </c>
      <c r="C710" s="36">
        <f>VLOOKUP(A710,'[3]Прейскурант 2019'!$A$12:$E$1358,5,0)</f>
        <v>826</v>
      </c>
      <c r="D710" s="37">
        <f>VLOOKUP(A710,'[1]Прейскурант( новый)'!$A$9:$C$1217,3,0)</f>
        <v>5</v>
      </c>
      <c r="E710" s="37">
        <f t="shared" si="179"/>
        <v>440.20620000000002</v>
      </c>
      <c r="F710" s="44">
        <f>VLOOKUP(A710,'[2]себ-ть 2019 год'!$A$2:$Q$1337,6,0)</f>
        <v>9.9245999999999999</v>
      </c>
      <c r="G710" s="44">
        <f t="shared" si="182"/>
        <v>450.13080000000002</v>
      </c>
      <c r="H710" s="44">
        <f t="shared" si="175"/>
        <v>153.04447200000001</v>
      </c>
      <c r="I710" s="45">
        <f t="shared" si="183"/>
        <v>603.17527200000006</v>
      </c>
      <c r="J710" s="44">
        <f t="shared" si="176"/>
        <v>90.476290800000001</v>
      </c>
      <c r="K710" s="46">
        <f t="shared" si="184"/>
        <v>693.65156280000008</v>
      </c>
      <c r="L710" s="47">
        <f t="shared" si="177"/>
        <v>832.38187536000009</v>
      </c>
      <c r="M710" s="77">
        <f t="shared" ref="M710:M732" si="186">C710*6.5%+C710</f>
        <v>879.69</v>
      </c>
      <c r="N710" s="48">
        <v>880</v>
      </c>
      <c r="O710" s="49">
        <f t="shared" si="178"/>
        <v>6.5000000000000071</v>
      </c>
      <c r="P710" s="93">
        <f t="shared" si="180"/>
        <v>6.5375302663438273E-2</v>
      </c>
    </row>
    <row r="711" spans="1:16" ht="31.5" x14ac:dyDescent="0.2">
      <c r="A711" s="57">
        <v>60000519</v>
      </c>
      <c r="B711" s="8" t="s">
        <v>649</v>
      </c>
      <c r="C711" s="36">
        <f>VLOOKUP(A711,'[3]Прейскурант 2019'!$A$12:$E$1358,5,0)</f>
        <v>826</v>
      </c>
      <c r="D711" s="37">
        <f>VLOOKUP(A711,'[1]Прейскурант( новый)'!$A$9:$C$1217,3,0)</f>
        <v>5</v>
      </c>
      <c r="E711" s="37">
        <f t="shared" si="179"/>
        <v>440.20620000000002</v>
      </c>
      <c r="F711" s="44">
        <f>VLOOKUP(A711,'[2]себ-ть 2019 год'!$A$2:$Q$1337,6,0)</f>
        <v>9.9245999999999999</v>
      </c>
      <c r="G711" s="44">
        <f t="shared" si="182"/>
        <v>450.13080000000002</v>
      </c>
      <c r="H711" s="44">
        <f t="shared" ref="H711:H774" si="187">G711*$H$1</f>
        <v>153.04447200000001</v>
      </c>
      <c r="I711" s="45">
        <f t="shared" si="183"/>
        <v>603.17527200000006</v>
      </c>
      <c r="J711" s="44">
        <f t="shared" ref="J711:J774" si="188">I711*$J$1</f>
        <v>90.476290800000001</v>
      </c>
      <c r="K711" s="46">
        <f t="shared" si="184"/>
        <v>693.65156280000008</v>
      </c>
      <c r="L711" s="47">
        <f t="shared" ref="L711:L774" si="189">K711*$L$1+K711</f>
        <v>832.38187536000009</v>
      </c>
      <c r="M711" s="77">
        <f t="shared" si="186"/>
        <v>879.69</v>
      </c>
      <c r="N711" s="48">
        <v>880</v>
      </c>
      <c r="O711" s="49">
        <f t="shared" ref="O711:O774" si="190">(M711-C711)/C711*100</f>
        <v>6.5000000000000071</v>
      </c>
      <c r="P711" s="93">
        <f t="shared" si="180"/>
        <v>6.5375302663438273E-2</v>
      </c>
    </row>
    <row r="712" spans="1:16" ht="31.5" x14ac:dyDescent="0.2">
      <c r="A712" s="57">
        <v>60000520</v>
      </c>
      <c r="B712" s="8" t="s">
        <v>650</v>
      </c>
      <c r="C712" s="36">
        <f>VLOOKUP(A712,'[3]Прейскурант 2019'!$A$12:$E$1358,5,0)</f>
        <v>826</v>
      </c>
      <c r="D712" s="37">
        <f>VLOOKUP(A712,'[1]Прейскурант( новый)'!$A$9:$C$1217,3,0)</f>
        <v>5</v>
      </c>
      <c r="E712" s="37">
        <f t="shared" ref="E712:E775" si="191">67.62*D712*1.302</f>
        <v>440.20620000000002</v>
      </c>
      <c r="F712" s="44">
        <f>VLOOKUP(A712,'[2]себ-ть 2019 год'!$A$2:$Q$1337,6,0)</f>
        <v>9.9245999999999999</v>
      </c>
      <c r="G712" s="44">
        <f t="shared" si="182"/>
        <v>450.13080000000002</v>
      </c>
      <c r="H712" s="44">
        <f t="shared" si="187"/>
        <v>153.04447200000001</v>
      </c>
      <c r="I712" s="45">
        <f t="shared" si="183"/>
        <v>603.17527200000006</v>
      </c>
      <c r="J712" s="44">
        <f t="shared" si="188"/>
        <v>90.476290800000001</v>
      </c>
      <c r="K712" s="46">
        <f t="shared" si="184"/>
        <v>693.65156280000008</v>
      </c>
      <c r="L712" s="47">
        <f t="shared" si="189"/>
        <v>832.38187536000009</v>
      </c>
      <c r="M712" s="77">
        <f t="shared" si="186"/>
        <v>879.69</v>
      </c>
      <c r="N712" s="48">
        <v>880</v>
      </c>
      <c r="O712" s="49">
        <f t="shared" si="190"/>
        <v>6.5000000000000071</v>
      </c>
      <c r="P712" s="93">
        <f t="shared" si="180"/>
        <v>6.5375302663438273E-2</v>
      </c>
    </row>
    <row r="713" spans="1:16" ht="31.5" x14ac:dyDescent="0.2">
      <c r="A713" s="57">
        <v>60000521</v>
      </c>
      <c r="B713" s="8" t="s">
        <v>651</v>
      </c>
      <c r="C713" s="36">
        <f>VLOOKUP(A713,'[3]Прейскурант 2019'!$A$12:$E$1358,5,0)</f>
        <v>826</v>
      </c>
      <c r="D713" s="37">
        <f>VLOOKUP(A713,'[1]Прейскурант( новый)'!$A$9:$C$1217,3,0)</f>
        <v>5</v>
      </c>
      <c r="E713" s="37">
        <f t="shared" si="191"/>
        <v>440.20620000000002</v>
      </c>
      <c r="F713" s="44">
        <f>VLOOKUP(A713,'[2]себ-ть 2019 год'!$A$2:$Q$1337,6,0)</f>
        <v>9.9245999999999999</v>
      </c>
      <c r="G713" s="44">
        <f t="shared" si="182"/>
        <v>450.13080000000002</v>
      </c>
      <c r="H713" s="44">
        <f t="shared" si="187"/>
        <v>153.04447200000001</v>
      </c>
      <c r="I713" s="45">
        <f t="shared" si="183"/>
        <v>603.17527200000006</v>
      </c>
      <c r="J713" s="44">
        <f t="shared" si="188"/>
        <v>90.476290800000001</v>
      </c>
      <c r="K713" s="46">
        <f t="shared" si="184"/>
        <v>693.65156280000008</v>
      </c>
      <c r="L713" s="47">
        <f t="shared" si="189"/>
        <v>832.38187536000009</v>
      </c>
      <c r="M713" s="77">
        <f t="shared" si="186"/>
        <v>879.69</v>
      </c>
      <c r="N713" s="48">
        <v>880</v>
      </c>
      <c r="O713" s="49">
        <f t="shared" si="190"/>
        <v>6.5000000000000071</v>
      </c>
      <c r="P713" s="93">
        <f t="shared" ref="P713:P776" si="192">(N713/C713)-100%</f>
        <v>6.5375302663438273E-2</v>
      </c>
    </row>
    <row r="714" spans="1:16" ht="15.75" x14ac:dyDescent="0.2">
      <c r="A714" s="57">
        <v>60000522</v>
      </c>
      <c r="B714" s="8" t="s">
        <v>652</v>
      </c>
      <c r="C714" s="36">
        <f>VLOOKUP(A714,'[3]Прейскурант 2019'!$A$12:$E$1358,5,0)</f>
        <v>826</v>
      </c>
      <c r="D714" s="37">
        <f>VLOOKUP(A714,'[1]Прейскурант( новый)'!$A$9:$C$1217,3,0)</f>
        <v>5</v>
      </c>
      <c r="E714" s="37">
        <f t="shared" si="191"/>
        <v>440.20620000000002</v>
      </c>
      <c r="F714" s="44">
        <f>VLOOKUP(A714,'[2]себ-ть 2019 год'!$A$2:$Q$1337,6,0)</f>
        <v>9.9245999999999999</v>
      </c>
      <c r="G714" s="44">
        <f t="shared" si="182"/>
        <v>450.13080000000002</v>
      </c>
      <c r="H714" s="44">
        <f t="shared" si="187"/>
        <v>153.04447200000001</v>
      </c>
      <c r="I714" s="45">
        <f t="shared" si="183"/>
        <v>603.17527200000006</v>
      </c>
      <c r="J714" s="44">
        <f t="shared" si="188"/>
        <v>90.476290800000001</v>
      </c>
      <c r="K714" s="46">
        <f t="shared" si="184"/>
        <v>693.65156280000008</v>
      </c>
      <c r="L714" s="47">
        <f t="shared" si="189"/>
        <v>832.38187536000009</v>
      </c>
      <c r="M714" s="77">
        <f t="shared" si="186"/>
        <v>879.69</v>
      </c>
      <c r="N714" s="48">
        <v>880</v>
      </c>
      <c r="O714" s="49">
        <f t="shared" si="190"/>
        <v>6.5000000000000071</v>
      </c>
      <c r="P714" s="93">
        <f t="shared" si="192"/>
        <v>6.5375302663438273E-2</v>
      </c>
    </row>
    <row r="715" spans="1:16" ht="47.25" x14ac:dyDescent="0.2">
      <c r="A715" s="57">
        <v>60000523</v>
      </c>
      <c r="B715" s="8" t="s">
        <v>653</v>
      </c>
      <c r="C715" s="36">
        <f>VLOOKUP(A715,'[3]Прейскурант 2019'!$A$12:$E$1358,5,0)</f>
        <v>1005</v>
      </c>
      <c r="D715" s="37">
        <f>VLOOKUP(A715,'[1]Прейскурант( новый)'!$A$9:$C$1217,3,0)</f>
        <v>5</v>
      </c>
      <c r="E715" s="37">
        <f t="shared" si="191"/>
        <v>440.20620000000002</v>
      </c>
      <c r="F715" s="44">
        <f>VLOOKUP(A715,'[2]себ-ть 2019 год'!$A$2:$Q$1337,6,0)</f>
        <v>48.358199999999997</v>
      </c>
      <c r="G715" s="44">
        <f t="shared" si="182"/>
        <v>488.56440000000003</v>
      </c>
      <c r="H715" s="44">
        <f t="shared" si="187"/>
        <v>166.11189600000003</v>
      </c>
      <c r="I715" s="45">
        <f t="shared" si="183"/>
        <v>654.67629600000009</v>
      </c>
      <c r="J715" s="44">
        <f t="shared" si="188"/>
        <v>98.201444400000014</v>
      </c>
      <c r="K715" s="46">
        <f t="shared" si="184"/>
        <v>752.87774040000011</v>
      </c>
      <c r="L715" s="47">
        <f t="shared" si="189"/>
        <v>903.45328848000008</v>
      </c>
      <c r="M715" s="77">
        <f t="shared" si="186"/>
        <v>1070.325</v>
      </c>
      <c r="N715" s="48">
        <v>1070</v>
      </c>
      <c r="O715" s="49">
        <f t="shared" si="190"/>
        <v>6.5000000000000044</v>
      </c>
      <c r="P715" s="93">
        <f t="shared" si="192"/>
        <v>6.4676616915422924E-2</v>
      </c>
    </row>
    <row r="716" spans="1:16" ht="47.25" x14ac:dyDescent="0.2">
      <c r="A716" s="57">
        <v>60000524</v>
      </c>
      <c r="B716" s="8" t="s">
        <v>654</v>
      </c>
      <c r="C716" s="36">
        <f>VLOOKUP(A716,'[3]Прейскурант 2019'!$A$12:$E$1358,5,0)</f>
        <v>588</v>
      </c>
      <c r="D716" s="37">
        <f>VLOOKUP(A716,'[1]Прейскурант( новый)'!$A$9:$C$1217,3,0)</f>
        <v>2.2999999999999998</v>
      </c>
      <c r="E716" s="37">
        <f t="shared" si="191"/>
        <v>202.49485200000001</v>
      </c>
      <c r="F716" s="44">
        <f>VLOOKUP(A716,'[2]себ-ть 2019 год'!$A$2:$Q$1337,6,0)</f>
        <v>81.324600000000004</v>
      </c>
      <c r="G716" s="44">
        <f t="shared" si="182"/>
        <v>283.81945200000001</v>
      </c>
      <c r="H716" s="44">
        <f t="shared" si="187"/>
        <v>96.498613680000005</v>
      </c>
      <c r="I716" s="45">
        <f t="shared" si="183"/>
        <v>380.31806568000002</v>
      </c>
      <c r="J716" s="44">
        <f t="shared" si="188"/>
        <v>57.047709852000004</v>
      </c>
      <c r="K716" s="46">
        <f t="shared" si="184"/>
        <v>437.36577553200004</v>
      </c>
      <c r="L716" s="47">
        <f t="shared" si="189"/>
        <v>524.83893063840003</v>
      </c>
      <c r="M716" s="77">
        <f t="shared" si="186"/>
        <v>626.22</v>
      </c>
      <c r="N716" s="48">
        <v>626</v>
      </c>
      <c r="O716" s="49">
        <f t="shared" si="190"/>
        <v>6.5000000000000044</v>
      </c>
      <c r="P716" s="93">
        <f t="shared" si="192"/>
        <v>6.4625850340136015E-2</v>
      </c>
    </row>
    <row r="717" spans="1:16" ht="31.5" x14ac:dyDescent="0.2">
      <c r="A717" s="57">
        <v>60000525</v>
      </c>
      <c r="B717" s="8" t="s">
        <v>655</v>
      </c>
      <c r="C717" s="36">
        <f>VLOOKUP(A717,'[3]Прейскурант 2019'!$A$12:$E$1358,5,0)</f>
        <v>939</v>
      </c>
      <c r="D717" s="37">
        <f>VLOOKUP(A717,'[1]Прейскурант( новый)'!$A$9:$C$1217,3,0)</f>
        <v>5</v>
      </c>
      <c r="E717" s="37">
        <f t="shared" si="191"/>
        <v>440.20620000000002</v>
      </c>
      <c r="F717" s="44">
        <f>VLOOKUP(A717,'[2]себ-ть 2019 год'!$A$2:$Q$1337,6,0)</f>
        <v>55.722600000000007</v>
      </c>
      <c r="G717" s="44">
        <f t="shared" si="182"/>
        <v>495.92880000000002</v>
      </c>
      <c r="H717" s="44">
        <f t="shared" si="187"/>
        <v>168.61579200000003</v>
      </c>
      <c r="I717" s="45">
        <f t="shared" si="183"/>
        <v>664.54459200000008</v>
      </c>
      <c r="J717" s="44">
        <f t="shared" si="188"/>
        <v>99.681688800000003</v>
      </c>
      <c r="K717" s="46">
        <f t="shared" si="184"/>
        <v>764.22628080000004</v>
      </c>
      <c r="L717" s="47">
        <f t="shared" si="189"/>
        <v>917.07153696</v>
      </c>
      <c r="M717" s="77">
        <f t="shared" si="186"/>
        <v>1000.035</v>
      </c>
      <c r="N717" s="48">
        <v>1000</v>
      </c>
      <c r="O717" s="49">
        <f t="shared" si="190"/>
        <v>6.4999999999999964</v>
      </c>
      <c r="P717" s="93">
        <f t="shared" si="192"/>
        <v>6.4962726304579332E-2</v>
      </c>
    </row>
    <row r="718" spans="1:16" ht="31.5" x14ac:dyDescent="0.2">
      <c r="A718" s="50">
        <v>60000527</v>
      </c>
      <c r="B718" s="2" t="s">
        <v>656</v>
      </c>
      <c r="C718" s="36">
        <f>VLOOKUP(A718,'[3]Прейскурант 2019'!$A$12:$E$1358,5,0)</f>
        <v>958</v>
      </c>
      <c r="D718" s="37">
        <f>VLOOKUP(A718,'[1]Прейскурант( новый)'!$A$9:$C$1217,3,0)</f>
        <v>5</v>
      </c>
      <c r="E718" s="37">
        <f t="shared" si="191"/>
        <v>440.20620000000002</v>
      </c>
      <c r="F718" s="44">
        <f>VLOOKUP(A718,'[2]себ-ть 2019 год'!$A$2:$Q$1337,6,0)</f>
        <v>41.799599999999998</v>
      </c>
      <c r="G718" s="44">
        <f t="shared" si="182"/>
        <v>482.00580000000002</v>
      </c>
      <c r="H718" s="44">
        <f t="shared" si="187"/>
        <v>163.88197200000002</v>
      </c>
      <c r="I718" s="45">
        <f t="shared" si="183"/>
        <v>645.88777200000004</v>
      </c>
      <c r="J718" s="44">
        <f t="shared" si="188"/>
        <v>96.8831658</v>
      </c>
      <c r="K718" s="46">
        <f t="shared" si="184"/>
        <v>742.77093780000007</v>
      </c>
      <c r="L718" s="47">
        <f t="shared" si="189"/>
        <v>891.32512536000013</v>
      </c>
      <c r="M718" s="77">
        <f t="shared" si="186"/>
        <v>1020.27</v>
      </c>
      <c r="N718" s="48">
        <v>1020</v>
      </c>
      <c r="O718" s="49">
        <f t="shared" si="190"/>
        <v>6.4999999999999973</v>
      </c>
      <c r="P718" s="93">
        <f t="shared" si="192"/>
        <v>6.4718162839248361E-2</v>
      </c>
    </row>
    <row r="719" spans="1:16" ht="15.75" x14ac:dyDescent="0.2">
      <c r="A719" s="50">
        <v>60000664</v>
      </c>
      <c r="B719" s="2" t="s">
        <v>657</v>
      </c>
      <c r="C719" s="36">
        <f>VLOOKUP(A719,'[3]Прейскурант 2019'!$A$12:$E$1358,5,0)</f>
        <v>268</v>
      </c>
      <c r="D719" s="37">
        <f>VLOOKUP(A719,'[1]Прейскурант( новый)'!$A$9:$C$1217,3,0)</f>
        <v>0.75</v>
      </c>
      <c r="E719" s="37">
        <f t="shared" si="191"/>
        <v>66.030930000000012</v>
      </c>
      <c r="F719" s="44">
        <f>VLOOKUP(A719,'[2]себ-ть 2019 год'!$A$2:$Q$1337,6,0)</f>
        <v>82.150800000000004</v>
      </c>
      <c r="G719" s="44">
        <f t="shared" si="182"/>
        <v>148.18173000000002</v>
      </c>
      <c r="H719" s="44">
        <f t="shared" si="187"/>
        <v>50.38178820000001</v>
      </c>
      <c r="I719" s="45">
        <f t="shared" si="183"/>
        <v>198.56351820000003</v>
      </c>
      <c r="J719" s="44">
        <f t="shared" si="188"/>
        <v>29.784527730000004</v>
      </c>
      <c r="K719" s="46">
        <f t="shared" si="184"/>
        <v>228.34804593000004</v>
      </c>
      <c r="L719" s="47">
        <f t="shared" si="189"/>
        <v>274.01765511600007</v>
      </c>
      <c r="M719" s="77">
        <f t="shared" si="186"/>
        <v>285.42</v>
      </c>
      <c r="N719" s="48">
        <v>285</v>
      </c>
      <c r="O719" s="49">
        <f t="shared" si="190"/>
        <v>6.5000000000000053</v>
      </c>
      <c r="P719" s="93">
        <f t="shared" si="192"/>
        <v>6.3432835820895539E-2</v>
      </c>
    </row>
    <row r="720" spans="1:16" ht="15.75" x14ac:dyDescent="0.2">
      <c r="A720" s="18">
        <v>60000116</v>
      </c>
      <c r="B720" s="2" t="s">
        <v>658</v>
      </c>
      <c r="C720" s="36">
        <f>VLOOKUP(A720,'[3]Прейскурант 2019'!$A$12:$E$1358,5,0)</f>
        <v>1371</v>
      </c>
      <c r="D720" s="37">
        <f>VLOOKUP(A720,'[1]Прейскурант( новый)'!$A$9:$C$1217,3,0)</f>
        <v>5</v>
      </c>
      <c r="E720" s="37">
        <f t="shared" si="191"/>
        <v>440.20620000000002</v>
      </c>
      <c r="F720" s="44">
        <f>VLOOKUP(A720,'[2]себ-ть 2019 год'!$A$2:$Q$1337,6,0)</f>
        <v>258.95760000000001</v>
      </c>
      <c r="G720" s="44">
        <f t="shared" si="182"/>
        <v>699.16380000000004</v>
      </c>
      <c r="H720" s="44">
        <f t="shared" si="187"/>
        <v>237.71569200000002</v>
      </c>
      <c r="I720" s="45">
        <f t="shared" si="183"/>
        <v>936.87949200000003</v>
      </c>
      <c r="J720" s="44">
        <f t="shared" si="188"/>
        <v>140.53192379999999</v>
      </c>
      <c r="K720" s="46">
        <f t="shared" si="184"/>
        <v>1077.4114158</v>
      </c>
      <c r="L720" s="47">
        <f t="shared" si="189"/>
        <v>1292.8936989599999</v>
      </c>
      <c r="M720" s="77">
        <f t="shared" si="186"/>
        <v>1460.115</v>
      </c>
      <c r="N720" s="48">
        <v>1460</v>
      </c>
      <c r="O720" s="49">
        <f t="shared" si="190"/>
        <v>6.5</v>
      </c>
      <c r="P720" s="93">
        <f t="shared" si="192"/>
        <v>6.4916119620714863E-2</v>
      </c>
    </row>
    <row r="721" spans="1:16" ht="15.75" x14ac:dyDescent="0.2">
      <c r="A721" s="18">
        <v>60000117</v>
      </c>
      <c r="B721" s="2" t="s">
        <v>659</v>
      </c>
      <c r="C721" s="36">
        <f>VLOOKUP(A721,'[3]Прейскурант 2019'!$A$12:$E$1358,5,0)</f>
        <v>1376</v>
      </c>
      <c r="D721" s="37">
        <f>VLOOKUP(A721,'[1]Прейскурант( новый)'!$A$9:$C$1217,3,0)</f>
        <v>5</v>
      </c>
      <c r="E721" s="37">
        <f t="shared" si="191"/>
        <v>440.20620000000002</v>
      </c>
      <c r="F721" s="44">
        <f>VLOOKUP(A721,'[2]себ-ть 2019 год'!$A$2:$Q$1337,6,0)</f>
        <v>253.06200000000001</v>
      </c>
      <c r="G721" s="44">
        <f t="shared" si="182"/>
        <v>693.26819999999998</v>
      </c>
      <c r="H721" s="44">
        <f t="shared" si="187"/>
        <v>235.71118800000002</v>
      </c>
      <c r="I721" s="45">
        <f t="shared" si="183"/>
        <v>928.97938799999997</v>
      </c>
      <c r="J721" s="44">
        <f t="shared" si="188"/>
        <v>139.3469082</v>
      </c>
      <c r="K721" s="46">
        <f t="shared" si="184"/>
        <v>1068.3262961999999</v>
      </c>
      <c r="L721" s="47">
        <f t="shared" si="189"/>
        <v>1281.99155544</v>
      </c>
      <c r="M721" s="77">
        <f t="shared" si="186"/>
        <v>1465.44</v>
      </c>
      <c r="N721" s="48">
        <v>1465</v>
      </c>
      <c r="O721" s="49">
        <f t="shared" si="190"/>
        <v>6.5000000000000044</v>
      </c>
      <c r="P721" s="93">
        <f t="shared" si="192"/>
        <v>6.4680232558139483E-2</v>
      </c>
    </row>
    <row r="722" spans="1:16" ht="15.75" x14ac:dyDescent="0.2">
      <c r="A722" s="18">
        <v>60000118</v>
      </c>
      <c r="B722" s="2" t="s">
        <v>660</v>
      </c>
      <c r="C722" s="36">
        <f>VLOOKUP(A722,'[3]Прейскурант 2019'!$A$12:$E$1358,5,0)</f>
        <v>1376</v>
      </c>
      <c r="D722" s="37">
        <f>VLOOKUP(A722,'[1]Прейскурант( новый)'!$A$9:$C$1217,3,0)</f>
        <v>5</v>
      </c>
      <c r="E722" s="37">
        <f t="shared" si="191"/>
        <v>440.20620000000002</v>
      </c>
      <c r="F722" s="44">
        <f>VLOOKUP(A722,'[2]себ-ть 2019 год'!$A$2:$Q$1337,6,0)</f>
        <v>253.04160000000002</v>
      </c>
      <c r="G722" s="44">
        <f t="shared" si="182"/>
        <v>693.2478000000001</v>
      </c>
      <c r="H722" s="44">
        <f t="shared" si="187"/>
        <v>235.70425200000005</v>
      </c>
      <c r="I722" s="45">
        <f t="shared" si="183"/>
        <v>928.95205200000009</v>
      </c>
      <c r="J722" s="44">
        <f t="shared" si="188"/>
        <v>139.3428078</v>
      </c>
      <c r="K722" s="46">
        <f t="shared" si="184"/>
        <v>1068.2948598</v>
      </c>
      <c r="L722" s="47">
        <f t="shared" si="189"/>
        <v>1281.95383176</v>
      </c>
      <c r="M722" s="77">
        <f t="shared" si="186"/>
        <v>1465.44</v>
      </c>
      <c r="N722" s="48">
        <v>1465</v>
      </c>
      <c r="O722" s="49">
        <f t="shared" si="190"/>
        <v>6.5000000000000044</v>
      </c>
      <c r="P722" s="93">
        <f t="shared" si="192"/>
        <v>6.4680232558139483E-2</v>
      </c>
    </row>
    <row r="723" spans="1:16" ht="15.75" x14ac:dyDescent="0.2">
      <c r="A723" s="18">
        <v>60000119</v>
      </c>
      <c r="B723" s="2" t="s">
        <v>661</v>
      </c>
      <c r="C723" s="36">
        <f>VLOOKUP(A723,'[3]Прейскурант 2019'!$A$12:$E$1358,5,0)</f>
        <v>1371</v>
      </c>
      <c r="D723" s="37">
        <f>VLOOKUP(A723,'[1]Прейскурант( новый)'!$A$9:$C$1217,3,0)</f>
        <v>5</v>
      </c>
      <c r="E723" s="37">
        <f t="shared" si="191"/>
        <v>440.20620000000002</v>
      </c>
      <c r="F723" s="44">
        <f>VLOOKUP(A723,'[2]себ-ть 2019 год'!$A$2:$Q$1337,6,0)</f>
        <v>223.5942</v>
      </c>
      <c r="G723" s="44">
        <f t="shared" si="182"/>
        <v>663.80040000000008</v>
      </c>
      <c r="H723" s="44">
        <f t="shared" si="187"/>
        <v>225.69213600000003</v>
      </c>
      <c r="I723" s="45">
        <f t="shared" si="183"/>
        <v>889.49253600000009</v>
      </c>
      <c r="J723" s="44">
        <f t="shared" si="188"/>
        <v>133.4238804</v>
      </c>
      <c r="K723" s="46">
        <f t="shared" si="184"/>
        <v>1022.9164164000001</v>
      </c>
      <c r="L723" s="47">
        <f t="shared" si="189"/>
        <v>1227.49969968</v>
      </c>
      <c r="M723" s="77">
        <f t="shared" si="186"/>
        <v>1460.115</v>
      </c>
      <c r="N723" s="48">
        <v>1460</v>
      </c>
      <c r="O723" s="49">
        <f t="shared" si="190"/>
        <v>6.5</v>
      </c>
      <c r="P723" s="93">
        <f t="shared" si="192"/>
        <v>6.4916119620714863E-2</v>
      </c>
    </row>
    <row r="724" spans="1:16" ht="15.75" x14ac:dyDescent="0.2">
      <c r="A724" s="18">
        <v>60000120</v>
      </c>
      <c r="B724" s="2" t="s">
        <v>662</v>
      </c>
      <c r="C724" s="36">
        <f>VLOOKUP(A724,'[3]Прейскурант 2019'!$A$12:$E$1358,5,0)</f>
        <v>1371</v>
      </c>
      <c r="D724" s="37">
        <f>VLOOKUP(A724,'[1]Прейскурант( новый)'!$A$9:$C$1217,3,0)</f>
        <v>5</v>
      </c>
      <c r="E724" s="37">
        <f t="shared" si="191"/>
        <v>440.20620000000002</v>
      </c>
      <c r="F724" s="44">
        <f>VLOOKUP(A724,'[2]себ-ть 2019 год'!$A$2:$Q$1337,6,0)</f>
        <v>222.84959999999998</v>
      </c>
      <c r="G724" s="44">
        <f t="shared" si="182"/>
        <v>663.05579999999998</v>
      </c>
      <c r="H724" s="44">
        <f t="shared" si="187"/>
        <v>225.43897200000001</v>
      </c>
      <c r="I724" s="45">
        <f t="shared" si="183"/>
        <v>888.49477200000001</v>
      </c>
      <c r="J724" s="44">
        <f t="shared" si="188"/>
        <v>133.27421580000001</v>
      </c>
      <c r="K724" s="46">
        <f t="shared" si="184"/>
        <v>1021.7689878</v>
      </c>
      <c r="L724" s="47">
        <f t="shared" si="189"/>
        <v>1226.1227853600001</v>
      </c>
      <c r="M724" s="77">
        <f t="shared" si="186"/>
        <v>1460.115</v>
      </c>
      <c r="N724" s="48">
        <v>1460</v>
      </c>
      <c r="O724" s="49">
        <f t="shared" si="190"/>
        <v>6.5</v>
      </c>
      <c r="P724" s="93">
        <f t="shared" si="192"/>
        <v>6.4916119620714863E-2</v>
      </c>
    </row>
    <row r="725" spans="1:16" ht="15.75" x14ac:dyDescent="0.2">
      <c r="A725" s="18">
        <v>60000121</v>
      </c>
      <c r="B725" s="2" t="s">
        <v>663</v>
      </c>
      <c r="C725" s="36">
        <f>VLOOKUP(A725,'[3]Прейскурант 2019'!$A$12:$E$1358,5,0)</f>
        <v>1371</v>
      </c>
      <c r="D725" s="37">
        <f>VLOOKUP(A725,'[1]Прейскурант( новый)'!$A$9:$C$1217,3,0)</f>
        <v>5</v>
      </c>
      <c r="E725" s="37">
        <f t="shared" si="191"/>
        <v>440.20620000000002</v>
      </c>
      <c r="F725" s="44">
        <f>VLOOKUP(A725,'[2]себ-ть 2019 год'!$A$2:$Q$1337,6,0)</f>
        <v>250.57320000000001</v>
      </c>
      <c r="G725" s="44">
        <f t="shared" si="182"/>
        <v>690.77940000000001</v>
      </c>
      <c r="H725" s="44">
        <f t="shared" si="187"/>
        <v>234.86499600000002</v>
      </c>
      <c r="I725" s="45">
        <f t="shared" si="183"/>
        <v>925.64439600000003</v>
      </c>
      <c r="J725" s="44">
        <f t="shared" si="188"/>
        <v>138.84665939999999</v>
      </c>
      <c r="K725" s="46">
        <f t="shared" si="184"/>
        <v>1064.4910554000001</v>
      </c>
      <c r="L725" s="47">
        <f t="shared" si="189"/>
        <v>1277.3892664800001</v>
      </c>
      <c r="M725" s="77">
        <f t="shared" si="186"/>
        <v>1460.115</v>
      </c>
      <c r="N725" s="48">
        <v>1460</v>
      </c>
      <c r="O725" s="49">
        <f t="shared" si="190"/>
        <v>6.5</v>
      </c>
      <c r="P725" s="93">
        <f t="shared" si="192"/>
        <v>6.4916119620714863E-2</v>
      </c>
    </row>
    <row r="726" spans="1:16" ht="31.5" x14ac:dyDescent="0.2">
      <c r="A726" s="18">
        <v>60000051</v>
      </c>
      <c r="B726" s="2" t="s">
        <v>664</v>
      </c>
      <c r="C726" s="36">
        <f>VLOOKUP(A726,'[3]Прейскурант 2019'!$A$12:$E$1358,5,0)</f>
        <v>1091</v>
      </c>
      <c r="D726" s="37">
        <f>VLOOKUP(A726,'[1]Прейскурант( новый)'!$A$9:$C$1217,3,0)</f>
        <v>5.4</v>
      </c>
      <c r="E726" s="37">
        <f t="shared" si="191"/>
        <v>475.42269600000003</v>
      </c>
      <c r="F726" s="44">
        <f>VLOOKUP(A726,'[2]себ-ть 2019 год'!$A$2:$Q$1337,6,0)</f>
        <v>9.9551999999999996</v>
      </c>
      <c r="G726" s="44">
        <f t="shared" si="182"/>
        <v>485.37789600000002</v>
      </c>
      <c r="H726" s="44">
        <f t="shared" si="187"/>
        <v>165.02848464000002</v>
      </c>
      <c r="I726" s="45">
        <f t="shared" si="183"/>
        <v>650.40638064000007</v>
      </c>
      <c r="J726" s="44">
        <f t="shared" si="188"/>
        <v>97.56095709600001</v>
      </c>
      <c r="K726" s="46">
        <f t="shared" si="184"/>
        <v>747.9673377360001</v>
      </c>
      <c r="L726" s="47">
        <f t="shared" si="189"/>
        <v>897.56080528320012</v>
      </c>
      <c r="M726" s="77">
        <f t="shared" si="186"/>
        <v>1161.915</v>
      </c>
      <c r="N726" s="48">
        <v>1162</v>
      </c>
      <c r="O726" s="49">
        <f t="shared" si="190"/>
        <v>6.4999999999999964</v>
      </c>
      <c r="P726" s="93">
        <f t="shared" si="192"/>
        <v>6.5077910174152098E-2</v>
      </c>
    </row>
    <row r="727" spans="1:16" ht="31.5" x14ac:dyDescent="0.2">
      <c r="A727" s="18">
        <v>60000055</v>
      </c>
      <c r="B727" s="2" t="s">
        <v>665</v>
      </c>
      <c r="C727" s="36">
        <f>VLOOKUP(A727,'[3]Прейскурант 2019'!$A$12:$E$1358,5,0)</f>
        <v>904</v>
      </c>
      <c r="D727" s="37">
        <v>6.5</v>
      </c>
      <c r="E727" s="37">
        <f t="shared" si="191"/>
        <v>572.2680600000001</v>
      </c>
      <c r="F727" s="44">
        <f>VLOOKUP(A727,'[2]себ-ть 2019 год'!$A$2:$Q$1337,6,0)</f>
        <v>5.98</v>
      </c>
      <c r="G727" s="44">
        <f t="shared" si="182"/>
        <v>578.24806000000012</v>
      </c>
      <c r="H727" s="44">
        <f t="shared" si="187"/>
        <v>196.60434040000007</v>
      </c>
      <c r="I727" s="45">
        <f t="shared" si="183"/>
        <v>774.85240040000019</v>
      </c>
      <c r="J727" s="44">
        <f t="shared" si="188"/>
        <v>116.22786006000003</v>
      </c>
      <c r="K727" s="46">
        <f t="shared" si="184"/>
        <v>891.0802604600002</v>
      </c>
      <c r="L727" s="47">
        <f t="shared" si="189"/>
        <v>1069.2963125520002</v>
      </c>
      <c r="M727" s="77">
        <f t="shared" si="186"/>
        <v>962.76</v>
      </c>
      <c r="N727" s="48">
        <v>963</v>
      </c>
      <c r="O727" s="49">
        <f t="shared" si="190"/>
        <v>6.4999999999999991</v>
      </c>
      <c r="P727" s="93">
        <f t="shared" si="192"/>
        <v>6.5265486725663679E-2</v>
      </c>
    </row>
    <row r="728" spans="1:16" ht="15.75" x14ac:dyDescent="0.2">
      <c r="A728" s="18">
        <v>60000056</v>
      </c>
      <c r="B728" s="2" t="s">
        <v>666</v>
      </c>
      <c r="C728" s="36">
        <f>VLOOKUP(A728,'[3]Прейскурант 2019'!$A$12:$E$1358,5,0)</f>
        <v>900</v>
      </c>
      <c r="D728" s="37">
        <v>6.5</v>
      </c>
      <c r="E728" s="37">
        <f t="shared" si="191"/>
        <v>572.2680600000001</v>
      </c>
      <c r="F728" s="44">
        <f>VLOOKUP(A728,'[2]себ-ть 2019 год'!$A$2:$Q$1337,6,0)</f>
        <v>4.1100000000000003</v>
      </c>
      <c r="G728" s="44">
        <f t="shared" si="182"/>
        <v>576.37806000000012</v>
      </c>
      <c r="H728" s="44">
        <f t="shared" si="187"/>
        <v>195.96854040000005</v>
      </c>
      <c r="I728" s="45">
        <f t="shared" si="183"/>
        <v>772.34660040000017</v>
      </c>
      <c r="J728" s="44">
        <f t="shared" si="188"/>
        <v>115.85199006000002</v>
      </c>
      <c r="K728" s="46">
        <f t="shared" si="184"/>
        <v>888.19859046000022</v>
      </c>
      <c r="L728" s="47">
        <f t="shared" si="189"/>
        <v>1065.8383085520004</v>
      </c>
      <c r="M728" s="77">
        <f t="shared" si="186"/>
        <v>958.5</v>
      </c>
      <c r="N728" s="48">
        <v>959</v>
      </c>
      <c r="O728" s="49">
        <f t="shared" si="190"/>
        <v>6.5</v>
      </c>
      <c r="P728" s="93">
        <f t="shared" si="192"/>
        <v>6.5555555555555589E-2</v>
      </c>
    </row>
    <row r="729" spans="1:16" ht="31.5" x14ac:dyDescent="0.2">
      <c r="A729" s="18">
        <v>60000057</v>
      </c>
      <c r="B729" s="2" t="s">
        <v>667</v>
      </c>
      <c r="C729" s="36">
        <f>VLOOKUP(A729,'[3]Прейскурант 2019'!$A$12:$E$1358,5,0)</f>
        <v>631</v>
      </c>
      <c r="D729" s="37">
        <v>4.5</v>
      </c>
      <c r="E729" s="37">
        <f t="shared" si="191"/>
        <v>396.18558000000002</v>
      </c>
      <c r="F729" s="44">
        <f>VLOOKUP(A729,'[2]себ-ть 2019 год'!$A$2:$Q$1337,6,0)</f>
        <v>6.33</v>
      </c>
      <c r="G729" s="44">
        <f t="shared" si="182"/>
        <v>402.51558</v>
      </c>
      <c r="H729" s="44">
        <f t="shared" si="187"/>
        <v>136.85529720000002</v>
      </c>
      <c r="I729" s="45">
        <f t="shared" si="183"/>
        <v>539.3708772</v>
      </c>
      <c r="J729" s="44">
        <f t="shared" si="188"/>
        <v>80.905631579999991</v>
      </c>
      <c r="K729" s="46">
        <f t="shared" si="184"/>
        <v>620.27650877999997</v>
      </c>
      <c r="L729" s="47">
        <f t="shared" si="189"/>
        <v>744.33181053599992</v>
      </c>
      <c r="M729" s="77">
        <f t="shared" si="186"/>
        <v>672.01499999999999</v>
      </c>
      <c r="N729" s="48">
        <v>672</v>
      </c>
      <c r="O729" s="49">
        <f t="shared" si="190"/>
        <v>6.4999999999999973</v>
      </c>
      <c r="P729" s="93">
        <f t="shared" si="192"/>
        <v>6.4976228209191689E-2</v>
      </c>
    </row>
    <row r="730" spans="1:16" ht="31.5" x14ac:dyDescent="0.2">
      <c r="A730" s="18">
        <v>60000058</v>
      </c>
      <c r="B730" s="2" t="s">
        <v>668</v>
      </c>
      <c r="C730" s="36">
        <f>VLOOKUP(A730,'[3]Прейскурант 2019'!$A$12:$E$1358,5,0)</f>
        <v>488</v>
      </c>
      <c r="D730" s="37">
        <v>3.5</v>
      </c>
      <c r="E730" s="37">
        <f t="shared" si="191"/>
        <v>308.14434000000006</v>
      </c>
      <c r="F730" s="44">
        <f>VLOOKUP(A730,'[2]себ-ть 2019 год'!$A$2:$Q$1337,6,0)</f>
        <v>4.0199999999999996</v>
      </c>
      <c r="G730" s="44">
        <f t="shared" si="182"/>
        <v>312.16434000000004</v>
      </c>
      <c r="H730" s="44">
        <f t="shared" si="187"/>
        <v>106.13587560000002</v>
      </c>
      <c r="I730" s="45">
        <f t="shared" si="183"/>
        <v>418.30021560000006</v>
      </c>
      <c r="J730" s="44">
        <f t="shared" si="188"/>
        <v>62.745032340000009</v>
      </c>
      <c r="K730" s="46">
        <f t="shared" si="184"/>
        <v>481.04524794000008</v>
      </c>
      <c r="L730" s="47">
        <f t="shared" si="189"/>
        <v>577.25429752800005</v>
      </c>
      <c r="M730" s="77">
        <f t="shared" si="186"/>
        <v>519.72</v>
      </c>
      <c r="N730" s="48">
        <v>520</v>
      </c>
      <c r="O730" s="49">
        <f t="shared" si="190"/>
        <v>6.5000000000000053</v>
      </c>
      <c r="P730" s="93">
        <f t="shared" si="192"/>
        <v>6.5573770491803351E-2</v>
      </c>
    </row>
    <row r="731" spans="1:16" ht="15.75" x14ac:dyDescent="0.2">
      <c r="A731" s="18">
        <v>60000059</v>
      </c>
      <c r="B731" s="2" t="s">
        <v>669</v>
      </c>
      <c r="C731" s="36">
        <f>VLOOKUP(A731,'[3]Прейскурант 2019'!$A$12:$E$1358,5,0)</f>
        <v>488</v>
      </c>
      <c r="D731" s="37">
        <v>3.5</v>
      </c>
      <c r="E731" s="37">
        <f t="shared" si="191"/>
        <v>308.14434000000006</v>
      </c>
      <c r="F731" s="44">
        <f>VLOOKUP(A731,'[2]себ-ть 2019 год'!$A$2:$Q$1337,6,0)</f>
        <v>4.0199999999999996</v>
      </c>
      <c r="G731" s="44">
        <f t="shared" si="182"/>
        <v>312.16434000000004</v>
      </c>
      <c r="H731" s="44">
        <f t="shared" si="187"/>
        <v>106.13587560000002</v>
      </c>
      <c r="I731" s="45">
        <f t="shared" si="183"/>
        <v>418.30021560000006</v>
      </c>
      <c r="J731" s="44">
        <f t="shared" si="188"/>
        <v>62.745032340000009</v>
      </c>
      <c r="K731" s="46">
        <f t="shared" si="184"/>
        <v>481.04524794000008</v>
      </c>
      <c r="L731" s="47">
        <f t="shared" si="189"/>
        <v>577.25429752800005</v>
      </c>
      <c r="M731" s="77">
        <f t="shared" si="186"/>
        <v>519.72</v>
      </c>
      <c r="N731" s="48">
        <v>520</v>
      </c>
      <c r="O731" s="49">
        <f t="shared" si="190"/>
        <v>6.5000000000000053</v>
      </c>
      <c r="P731" s="93">
        <f t="shared" si="192"/>
        <v>6.5573770491803351E-2</v>
      </c>
    </row>
    <row r="732" spans="1:16" ht="15.75" x14ac:dyDescent="0.2">
      <c r="A732" s="18">
        <v>60000060</v>
      </c>
      <c r="B732" s="2" t="s">
        <v>670</v>
      </c>
      <c r="C732" s="36">
        <f>VLOOKUP(A732,'[3]Прейскурант 2019'!$A$12:$E$1358,5,0)</f>
        <v>631</v>
      </c>
      <c r="D732" s="37">
        <v>4.5</v>
      </c>
      <c r="E732" s="37">
        <f t="shared" si="191"/>
        <v>396.18558000000002</v>
      </c>
      <c r="F732" s="44">
        <f>VLOOKUP(A732,'[2]себ-ть 2019 год'!$A$2:$Q$1337,6,0)</f>
        <v>6.23</v>
      </c>
      <c r="G732" s="44">
        <f t="shared" si="182"/>
        <v>402.41558000000003</v>
      </c>
      <c r="H732" s="44">
        <f t="shared" si="187"/>
        <v>136.82129720000003</v>
      </c>
      <c r="I732" s="45">
        <f t="shared" si="183"/>
        <v>539.23687720000009</v>
      </c>
      <c r="J732" s="44">
        <f t="shared" si="188"/>
        <v>80.885531580000006</v>
      </c>
      <c r="K732" s="46">
        <f t="shared" si="184"/>
        <v>620.12240878000011</v>
      </c>
      <c r="L732" s="47">
        <f t="shared" si="189"/>
        <v>744.14689053600011</v>
      </c>
      <c r="M732" s="77">
        <f t="shared" si="186"/>
        <v>672.01499999999999</v>
      </c>
      <c r="N732" s="48">
        <v>672</v>
      </c>
      <c r="O732" s="49">
        <f t="shared" si="190"/>
        <v>6.4999999999999973</v>
      </c>
      <c r="P732" s="93">
        <f t="shared" si="192"/>
        <v>6.4976228209191689E-2</v>
      </c>
    </row>
    <row r="733" spans="1:16" ht="15" customHeight="1" x14ac:dyDescent="0.2">
      <c r="A733" s="232" t="s">
        <v>671</v>
      </c>
      <c r="B733" s="233"/>
      <c r="C733" s="233"/>
      <c r="D733" s="233"/>
      <c r="E733" s="233"/>
      <c r="F733" s="233"/>
      <c r="G733" s="233"/>
      <c r="H733" s="233"/>
      <c r="I733" s="233"/>
      <c r="J733" s="233"/>
      <c r="K733" s="233"/>
      <c r="L733" s="233"/>
      <c r="M733" s="233"/>
      <c r="N733" s="233"/>
      <c r="O733" s="234"/>
    </row>
    <row r="734" spans="1:16" ht="31.5" x14ac:dyDescent="0.2">
      <c r="A734" s="20">
        <v>60000228</v>
      </c>
      <c r="B734" s="2" t="s">
        <v>672</v>
      </c>
      <c r="C734" s="36">
        <f>VLOOKUP(A734,'[3]Прейскурант 2019'!$A$12:$E$1358,5,0)</f>
        <v>257</v>
      </c>
      <c r="D734" s="37">
        <f>VLOOKUP(A734,'[1]Прейскурант( новый)'!$A$9:$C$1217,3,0)</f>
        <v>0.95</v>
      </c>
      <c r="E734" s="37">
        <f t="shared" si="191"/>
        <v>83.639178000000015</v>
      </c>
      <c r="F734" s="44">
        <f>VLOOKUP(A734,'[2]себ-ть 2019 год'!$A$2:$Q$1337,6,0)</f>
        <v>52.468800000000002</v>
      </c>
      <c r="G734" s="44">
        <f t="shared" si="182"/>
        <v>136.107978</v>
      </c>
      <c r="H734" s="44">
        <f t="shared" si="187"/>
        <v>46.276712520000004</v>
      </c>
      <c r="I734" s="45">
        <f t="shared" si="183"/>
        <v>182.38469051999999</v>
      </c>
      <c r="J734" s="44">
        <f t="shared" si="188"/>
        <v>27.357703577999999</v>
      </c>
      <c r="K734" s="46">
        <f t="shared" si="184"/>
        <v>209.74239409799998</v>
      </c>
      <c r="L734" s="47">
        <f t="shared" si="189"/>
        <v>251.69087291759996</v>
      </c>
      <c r="M734" s="77">
        <f t="shared" ref="M734:M738" si="193">C734*6.5%+C734</f>
        <v>273.70499999999998</v>
      </c>
      <c r="N734" s="48">
        <v>274</v>
      </c>
      <c r="O734" s="49">
        <f t="shared" si="190"/>
        <v>6.4999999999999929</v>
      </c>
      <c r="P734" s="93">
        <f t="shared" si="192"/>
        <v>6.6147859922178975E-2</v>
      </c>
    </row>
    <row r="735" spans="1:16" ht="31.5" x14ac:dyDescent="0.2">
      <c r="A735" s="20">
        <v>60000230</v>
      </c>
      <c r="B735" s="2" t="s">
        <v>673</v>
      </c>
      <c r="C735" s="36">
        <f>VLOOKUP(A735,'[3]Прейскурант 2019'!$A$12:$E$1358,5,0)</f>
        <v>1116</v>
      </c>
      <c r="D735" s="37">
        <f>VLOOKUP(A735,'[1]Прейскурант( новый)'!$A$9:$C$1217,3,0)</f>
        <v>0.95</v>
      </c>
      <c r="E735" s="37">
        <f t="shared" si="191"/>
        <v>83.639178000000015</v>
      </c>
      <c r="F735" s="44">
        <f>VLOOKUP(A735,'[2]себ-ть 2019 год'!$A$2:$Q$1337,6,0)</f>
        <v>472.74960000000004</v>
      </c>
      <c r="G735" s="44">
        <f t="shared" si="182"/>
        <v>556.388778</v>
      </c>
      <c r="H735" s="44">
        <f t="shared" si="187"/>
        <v>189.17218452</v>
      </c>
      <c r="I735" s="45">
        <f t="shared" si="183"/>
        <v>745.56096251999998</v>
      </c>
      <c r="J735" s="44">
        <f t="shared" si="188"/>
        <v>111.83414437799999</v>
      </c>
      <c r="K735" s="46">
        <f t="shared" si="184"/>
        <v>857.39510689799999</v>
      </c>
      <c r="L735" s="47">
        <f t="shared" si="189"/>
        <v>1028.8741282776</v>
      </c>
      <c r="M735" s="77">
        <f t="shared" si="193"/>
        <v>1188.54</v>
      </c>
      <c r="N735" s="48">
        <v>1189</v>
      </c>
      <c r="O735" s="49">
        <f t="shared" si="190"/>
        <v>6.4999999999999964</v>
      </c>
      <c r="P735" s="93">
        <f t="shared" si="192"/>
        <v>6.5412186379928405E-2</v>
      </c>
    </row>
    <row r="736" spans="1:16" ht="31.5" x14ac:dyDescent="0.2">
      <c r="A736" s="60">
        <v>60000419</v>
      </c>
      <c r="B736" s="16" t="s">
        <v>674</v>
      </c>
      <c r="C736" s="36">
        <f>VLOOKUP(A736,'[3]Прейскурант 2019'!$A$12:$E$1358,5,0)</f>
        <v>278</v>
      </c>
      <c r="D736" s="37">
        <f>VLOOKUP(A736,'[1]Прейскурант( новый)'!$A$9:$C$1217,3,0)</f>
        <v>1.08</v>
      </c>
      <c r="E736" s="37">
        <f t="shared" si="191"/>
        <v>95.084539200000023</v>
      </c>
      <c r="F736" s="44">
        <f>VLOOKUP(A736,'[2]себ-ть 2019 год'!$A$2:$Q$1337,6,0)</f>
        <v>54.202800000000003</v>
      </c>
      <c r="G736" s="44">
        <f t="shared" si="182"/>
        <v>149.28733920000002</v>
      </c>
      <c r="H736" s="44">
        <f t="shared" si="187"/>
        <v>50.757695328000011</v>
      </c>
      <c r="I736" s="45">
        <f t="shared" si="183"/>
        <v>200.04503452800003</v>
      </c>
      <c r="J736" s="44">
        <f t="shared" si="188"/>
        <v>30.006755179200002</v>
      </c>
      <c r="K736" s="46">
        <f t="shared" si="184"/>
        <v>230.05178970720004</v>
      </c>
      <c r="L736" s="47">
        <f t="shared" si="189"/>
        <v>276.06214764864006</v>
      </c>
      <c r="M736" s="77">
        <f t="shared" si="193"/>
        <v>296.07</v>
      </c>
      <c r="N736" s="48">
        <v>296</v>
      </c>
      <c r="O736" s="49">
        <f t="shared" si="190"/>
        <v>6.4999999999999973</v>
      </c>
      <c r="P736" s="93">
        <f t="shared" si="192"/>
        <v>6.4748201438848962E-2</v>
      </c>
    </row>
    <row r="737" spans="1:16" ht="31.5" x14ac:dyDescent="0.2">
      <c r="A737" s="60">
        <v>60000420</v>
      </c>
      <c r="B737" s="16" t="s">
        <v>675</v>
      </c>
      <c r="C737" s="36">
        <f>VLOOKUP(A737,'[3]Прейскурант 2019'!$A$12:$E$1358,5,0)</f>
        <v>230</v>
      </c>
      <c r="D737" s="37">
        <f>VLOOKUP(A737,'[1]Прейскурант( новый)'!$A$9:$C$1217,3,0)</f>
        <v>0.95</v>
      </c>
      <c r="E737" s="37">
        <f t="shared" si="191"/>
        <v>83.639178000000015</v>
      </c>
      <c r="F737" s="44">
        <f>VLOOKUP(A737,'[2]себ-ть 2019 год'!$A$2:$Q$1337,6,0)</f>
        <v>41.105999999999995</v>
      </c>
      <c r="G737" s="44">
        <f t="shared" si="182"/>
        <v>124.74517800000001</v>
      </c>
      <c r="H737" s="44">
        <f t="shared" si="187"/>
        <v>42.413360520000005</v>
      </c>
      <c r="I737" s="45">
        <f t="shared" si="183"/>
        <v>167.15853852000001</v>
      </c>
      <c r="J737" s="44">
        <f t="shared" si="188"/>
        <v>25.073780778</v>
      </c>
      <c r="K737" s="46">
        <f t="shared" si="184"/>
        <v>192.23231929799999</v>
      </c>
      <c r="L737" s="47">
        <f t="shared" si="189"/>
        <v>230.67878315759998</v>
      </c>
      <c r="M737" s="77">
        <f t="shared" si="193"/>
        <v>244.95</v>
      </c>
      <c r="N737" s="48">
        <v>245</v>
      </c>
      <c r="O737" s="49">
        <f t="shared" si="190"/>
        <v>6.4999999999999947</v>
      </c>
      <c r="P737" s="93">
        <f t="shared" si="192"/>
        <v>6.5217391304347894E-2</v>
      </c>
    </row>
    <row r="738" spans="1:16" ht="31.5" x14ac:dyDescent="0.2">
      <c r="A738" s="60">
        <v>60000422</v>
      </c>
      <c r="B738" s="16" t="s">
        <v>676</v>
      </c>
      <c r="C738" s="36">
        <f>VLOOKUP(A738,'[3]Прейскурант 2019'!$A$12:$E$1358,5,0)</f>
        <v>346</v>
      </c>
      <c r="D738" s="37">
        <f>VLOOKUP(A738,'[1]Прейскурант( новый)'!$A$9:$C$1217,3,0)</f>
        <v>0.95</v>
      </c>
      <c r="E738" s="37">
        <f t="shared" si="191"/>
        <v>83.639178000000015</v>
      </c>
      <c r="F738" s="44">
        <f>VLOOKUP(A738,'[2]себ-ть 2019 год'!$A$2:$Q$1337,6,0)</f>
        <v>102.21419999999999</v>
      </c>
      <c r="G738" s="44">
        <f t="shared" si="182"/>
        <v>185.85337800000002</v>
      </c>
      <c r="H738" s="44">
        <f t="shared" si="187"/>
        <v>63.190148520000008</v>
      </c>
      <c r="I738" s="45">
        <f t="shared" si="183"/>
        <v>249.04352652000003</v>
      </c>
      <c r="J738" s="44">
        <f t="shared" si="188"/>
        <v>37.356528978</v>
      </c>
      <c r="K738" s="46">
        <f t="shared" si="184"/>
        <v>286.40005549800003</v>
      </c>
      <c r="L738" s="47">
        <f t="shared" si="189"/>
        <v>343.68006659760005</v>
      </c>
      <c r="M738" s="77">
        <f t="shared" si="193"/>
        <v>368.49</v>
      </c>
      <c r="N738" s="48">
        <v>368</v>
      </c>
      <c r="O738" s="49">
        <f t="shared" si="190"/>
        <v>6.5000000000000027</v>
      </c>
      <c r="P738" s="93">
        <f t="shared" si="192"/>
        <v>6.3583815028901647E-2</v>
      </c>
    </row>
    <row r="739" spans="1:16" ht="15" customHeight="1" x14ac:dyDescent="0.2">
      <c r="A739" s="235" t="s">
        <v>677</v>
      </c>
      <c r="B739" s="236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6"/>
      <c r="N739" s="236"/>
      <c r="O739" s="237"/>
    </row>
    <row r="740" spans="1:16" ht="47.25" x14ac:dyDescent="0.2">
      <c r="A740" s="19">
        <v>60000001</v>
      </c>
      <c r="B740" s="8" t="s">
        <v>678</v>
      </c>
      <c r="C740" s="36">
        <f>VLOOKUP(A740,'[3]Прейскурант 2019'!$A$12:$E$1358,5,0)</f>
        <v>350</v>
      </c>
      <c r="D740" s="37">
        <f>VLOOKUP(A740,'[1]Прейскурант( новый)'!$A$9:$C$1217,3,0)</f>
        <v>1.83</v>
      </c>
      <c r="E740" s="37">
        <f t="shared" si="191"/>
        <v>161.11546920000004</v>
      </c>
      <c r="F740" s="44">
        <f>VLOOKUP(A740,'[2]себ-ть 2019 год'!$A$2:$Q$1337,6,0)</f>
        <v>62.087399999999995</v>
      </c>
      <c r="G740" s="44">
        <f t="shared" si="182"/>
        <v>223.20286920000004</v>
      </c>
      <c r="H740" s="44">
        <f t="shared" si="187"/>
        <v>75.888975528000017</v>
      </c>
      <c r="I740" s="45">
        <f t="shared" si="183"/>
        <v>299.09184472800007</v>
      </c>
      <c r="J740" s="44">
        <f t="shared" si="188"/>
        <v>44.86377670920001</v>
      </c>
      <c r="K740" s="46">
        <f t="shared" si="184"/>
        <v>343.95562143720008</v>
      </c>
      <c r="L740" s="47">
        <f t="shared" si="189"/>
        <v>412.74674572464011</v>
      </c>
      <c r="M740" s="77">
        <f t="shared" ref="M740:M772" si="194">C740*6.5%+C740</f>
        <v>372.75</v>
      </c>
      <c r="N740" s="48">
        <v>373</v>
      </c>
      <c r="O740" s="49">
        <f t="shared" si="190"/>
        <v>6.5</v>
      </c>
      <c r="P740" s="93">
        <f t="shared" si="192"/>
        <v>6.5714285714285614E-2</v>
      </c>
    </row>
    <row r="741" spans="1:16" ht="63" x14ac:dyDescent="0.2">
      <c r="A741" s="19">
        <v>60000002</v>
      </c>
      <c r="B741" s="8" t="s">
        <v>679</v>
      </c>
      <c r="C741" s="36">
        <f>VLOOKUP(A741,'[3]Прейскурант 2019'!$A$12:$E$1358,5,0)</f>
        <v>374</v>
      </c>
      <c r="D741" s="37">
        <f>VLOOKUP(A741,'[1]Прейскурант( новый)'!$A$9:$C$1217,3,0)</f>
        <v>1.83</v>
      </c>
      <c r="E741" s="37">
        <f t="shared" si="191"/>
        <v>161.11546920000004</v>
      </c>
      <c r="F741" s="44">
        <f>VLOOKUP(A741,'[2]себ-ть 2019 год'!$A$2:$Q$1337,6,0)</f>
        <v>48.572399999999995</v>
      </c>
      <c r="G741" s="44">
        <f t="shared" si="182"/>
        <v>209.68786920000002</v>
      </c>
      <c r="H741" s="44">
        <f t="shared" si="187"/>
        <v>71.293875528000015</v>
      </c>
      <c r="I741" s="45">
        <f t="shared" si="183"/>
        <v>280.98174472800002</v>
      </c>
      <c r="J741" s="44">
        <f t="shared" si="188"/>
        <v>42.147261709200002</v>
      </c>
      <c r="K741" s="46">
        <f t="shared" si="184"/>
        <v>323.12900643720002</v>
      </c>
      <c r="L741" s="47">
        <f t="shared" si="189"/>
        <v>387.75480772464005</v>
      </c>
      <c r="M741" s="77">
        <f t="shared" si="194"/>
        <v>398.31</v>
      </c>
      <c r="N741" s="48">
        <v>398</v>
      </c>
      <c r="O741" s="49">
        <f t="shared" si="190"/>
        <v>6.5</v>
      </c>
      <c r="P741" s="93">
        <f t="shared" si="192"/>
        <v>6.4171122994652441E-2</v>
      </c>
    </row>
    <row r="742" spans="1:16" ht="47.25" x14ac:dyDescent="0.2">
      <c r="A742" s="19">
        <v>60000004</v>
      </c>
      <c r="B742" s="8" t="s">
        <v>680</v>
      </c>
      <c r="C742" s="36">
        <f>VLOOKUP(A742,'[3]Прейскурант 2019'!$A$12:$E$1358,5,0)</f>
        <v>1070</v>
      </c>
      <c r="D742" s="37">
        <f>VLOOKUP(A742,'[1]Прейскурант( новый)'!$A$9:$C$1217,3,0)</f>
        <v>3.5</v>
      </c>
      <c r="E742" s="37">
        <f t="shared" si="191"/>
        <v>308.14434000000006</v>
      </c>
      <c r="F742" s="44">
        <f>VLOOKUP(A742,'[2]себ-ть 2019 год'!$A$2:$Q$1337,6,0)</f>
        <v>262.62960000000004</v>
      </c>
      <c r="G742" s="44">
        <f t="shared" si="182"/>
        <v>570.77394000000004</v>
      </c>
      <c r="H742" s="44">
        <f t="shared" si="187"/>
        <v>194.06313960000003</v>
      </c>
      <c r="I742" s="45">
        <f t="shared" si="183"/>
        <v>764.83707960000004</v>
      </c>
      <c r="J742" s="44">
        <f t="shared" si="188"/>
        <v>114.72556194000001</v>
      </c>
      <c r="K742" s="46">
        <f t="shared" si="184"/>
        <v>879.56264154000007</v>
      </c>
      <c r="L742" s="47">
        <f t="shared" si="189"/>
        <v>1055.4751698480002</v>
      </c>
      <c r="M742" s="77">
        <f t="shared" si="194"/>
        <v>1139.55</v>
      </c>
      <c r="N742" s="48">
        <v>1140</v>
      </c>
      <c r="O742" s="49">
        <f t="shared" si="190"/>
        <v>6.4999999999999964</v>
      </c>
      <c r="P742" s="93">
        <f t="shared" si="192"/>
        <v>6.5420560747663448E-2</v>
      </c>
    </row>
    <row r="743" spans="1:16" ht="63" x14ac:dyDescent="0.2">
      <c r="A743" s="50">
        <v>60000528</v>
      </c>
      <c r="B743" s="2" t="s">
        <v>681</v>
      </c>
      <c r="C743" s="36">
        <f>VLOOKUP(A743,'[3]Прейскурант 2019'!$A$12:$E$1358,5,0)</f>
        <v>325</v>
      </c>
      <c r="D743" s="37">
        <f>VLOOKUP(A743,'[1]Прейскурант( новый)'!$A$9:$C$1217,3,0)</f>
        <v>2.5</v>
      </c>
      <c r="E743" s="37">
        <f t="shared" si="191"/>
        <v>220.10310000000001</v>
      </c>
      <c r="F743" s="44">
        <f>VLOOKUP(A743,'[2]себ-ть 2019 год'!$A$2:$Q$1337,6,0)</f>
        <v>4.0187999999999997</v>
      </c>
      <c r="G743" s="44">
        <f t="shared" si="182"/>
        <v>224.12190000000001</v>
      </c>
      <c r="H743" s="44">
        <f t="shared" si="187"/>
        <v>76.201446000000004</v>
      </c>
      <c r="I743" s="45">
        <f t="shared" si="183"/>
        <v>300.32334600000002</v>
      </c>
      <c r="J743" s="44">
        <f t="shared" si="188"/>
        <v>45.048501899999998</v>
      </c>
      <c r="K743" s="46">
        <f t="shared" si="184"/>
        <v>345.37184790000003</v>
      </c>
      <c r="L743" s="47">
        <f t="shared" si="189"/>
        <v>414.44621748000003</v>
      </c>
      <c r="M743" s="77">
        <f t="shared" si="194"/>
        <v>346.125</v>
      </c>
      <c r="N743" s="48">
        <v>346</v>
      </c>
      <c r="O743" s="49">
        <f t="shared" si="190"/>
        <v>6.5</v>
      </c>
      <c r="P743" s="93">
        <f t="shared" si="192"/>
        <v>6.4615384615384519E-2</v>
      </c>
    </row>
    <row r="744" spans="1:16" ht="47.25" x14ac:dyDescent="0.2">
      <c r="A744" s="50">
        <v>60000529</v>
      </c>
      <c r="B744" s="2" t="s">
        <v>682</v>
      </c>
      <c r="C744" s="36">
        <f>VLOOKUP(A744,'[3]Прейскурант 2019'!$A$12:$E$1358,5,0)</f>
        <v>258</v>
      </c>
      <c r="D744" s="37">
        <f>VLOOKUP(A744,'[1]Прейскурант( новый)'!$A$9:$C$1217,3,0)</f>
        <v>1.2</v>
      </c>
      <c r="E744" s="37">
        <f t="shared" si="191"/>
        <v>105.64948800000001</v>
      </c>
      <c r="F744" s="44">
        <f>VLOOKUP(A744,'[2]себ-ть 2019 год'!$A$2:$Q$1337,6,0)</f>
        <v>185.589</v>
      </c>
      <c r="G744" s="44">
        <f t="shared" si="182"/>
        <v>291.23848800000002</v>
      </c>
      <c r="H744" s="44">
        <f t="shared" si="187"/>
        <v>99.021085920000019</v>
      </c>
      <c r="I744" s="45">
        <f t="shared" si="183"/>
        <v>390.25957392000004</v>
      </c>
      <c r="J744" s="44">
        <f t="shared" si="188"/>
        <v>58.538936088</v>
      </c>
      <c r="K744" s="46">
        <f t="shared" si="184"/>
        <v>448.79851000800005</v>
      </c>
      <c r="L744" s="47">
        <f t="shared" si="189"/>
        <v>538.55821200960008</v>
      </c>
      <c r="M744" s="77">
        <f t="shared" si="194"/>
        <v>274.77</v>
      </c>
      <c r="N744" s="48">
        <v>275</v>
      </c>
      <c r="O744" s="49">
        <f t="shared" si="190"/>
        <v>6.4999999999999929</v>
      </c>
      <c r="P744" s="93">
        <f t="shared" si="192"/>
        <v>6.5891472868216949E-2</v>
      </c>
    </row>
    <row r="745" spans="1:16" ht="47.25" x14ac:dyDescent="0.2">
      <c r="A745" s="50">
        <v>60000530</v>
      </c>
      <c r="B745" s="2" t="s">
        <v>683</v>
      </c>
      <c r="C745" s="36">
        <f>VLOOKUP(A745,'[3]Прейскурант 2019'!$A$12:$E$1358,5,0)</f>
        <v>220</v>
      </c>
      <c r="D745" s="37">
        <f>VLOOKUP(A745,'[1]Прейскурант( новый)'!$A$9:$C$1217,3,0)</f>
        <v>1.1000000000000001</v>
      </c>
      <c r="E745" s="37">
        <f t="shared" si="191"/>
        <v>96.845364000000004</v>
      </c>
      <c r="F745" s="44">
        <f>VLOOKUP(A745,'[2]себ-ть 2019 год'!$A$2:$Q$1337,6,0)</f>
        <v>21.5322</v>
      </c>
      <c r="G745" s="44">
        <f t="shared" si="182"/>
        <v>118.37756400000001</v>
      </c>
      <c r="H745" s="44">
        <f t="shared" si="187"/>
        <v>40.248371760000005</v>
      </c>
      <c r="I745" s="45">
        <f t="shared" si="183"/>
        <v>158.62593576</v>
      </c>
      <c r="J745" s="44">
        <f t="shared" si="188"/>
        <v>23.793890363999999</v>
      </c>
      <c r="K745" s="46">
        <f t="shared" si="184"/>
        <v>182.419826124</v>
      </c>
      <c r="L745" s="47">
        <f t="shared" si="189"/>
        <v>218.90379134879998</v>
      </c>
      <c r="M745" s="77">
        <f t="shared" si="194"/>
        <v>234.3</v>
      </c>
      <c r="N745" s="48">
        <v>234</v>
      </c>
      <c r="O745" s="49">
        <f t="shared" si="190"/>
        <v>6.5000000000000053</v>
      </c>
      <c r="P745" s="93">
        <f t="shared" si="192"/>
        <v>6.3636363636363713E-2</v>
      </c>
    </row>
    <row r="746" spans="1:16" ht="47.25" x14ac:dyDescent="0.2">
      <c r="A746" s="50">
        <v>60000531</v>
      </c>
      <c r="B746" s="2" t="s">
        <v>684</v>
      </c>
      <c r="C746" s="36">
        <f>VLOOKUP(A746,'[3]Прейскурант 2019'!$A$12:$E$1358,5,0)</f>
        <v>246</v>
      </c>
      <c r="D746" s="37">
        <f>VLOOKUP(A746,'[1]Прейскурант( новый)'!$A$9:$C$1217,3,0)</f>
        <v>1.83</v>
      </c>
      <c r="E746" s="37">
        <f t="shared" si="191"/>
        <v>161.11546920000004</v>
      </c>
      <c r="F746" s="44">
        <f>VLOOKUP(A746,'[2]себ-ть 2019 год'!$A$2:$Q$1337,6,0)</f>
        <v>1.5912000000000002</v>
      </c>
      <c r="G746" s="44">
        <f t="shared" si="182"/>
        <v>162.70666920000002</v>
      </c>
      <c r="H746" s="44">
        <f t="shared" si="187"/>
        <v>55.320267528000009</v>
      </c>
      <c r="I746" s="45">
        <f t="shared" si="183"/>
        <v>218.02693672800004</v>
      </c>
      <c r="J746" s="44">
        <f t="shared" si="188"/>
        <v>32.704040509200006</v>
      </c>
      <c r="K746" s="46">
        <f t="shared" si="184"/>
        <v>250.73097723720005</v>
      </c>
      <c r="L746" s="47">
        <f t="shared" si="189"/>
        <v>300.87717268464007</v>
      </c>
      <c r="M746" s="77">
        <f t="shared" si="194"/>
        <v>261.99</v>
      </c>
      <c r="N746" s="48">
        <v>262</v>
      </c>
      <c r="O746" s="49">
        <f t="shared" si="190"/>
        <v>6.5000000000000044</v>
      </c>
      <c r="P746" s="93">
        <f t="shared" si="192"/>
        <v>6.5040650406503975E-2</v>
      </c>
    </row>
    <row r="747" spans="1:16" ht="47.25" x14ac:dyDescent="0.2">
      <c r="A747" s="50">
        <v>60000532</v>
      </c>
      <c r="B747" s="2" t="s">
        <v>685</v>
      </c>
      <c r="C747" s="36">
        <f>VLOOKUP(A747,'[3]Прейскурант 2019'!$A$12:$E$1358,5,0)</f>
        <v>234</v>
      </c>
      <c r="D747" s="37">
        <f>VLOOKUP(A747,'[1]Прейскурант( новый)'!$A$9:$C$1217,3,0)</f>
        <v>1</v>
      </c>
      <c r="E747" s="37">
        <f t="shared" si="191"/>
        <v>88.041240000000016</v>
      </c>
      <c r="F747" s="44">
        <f>VLOOKUP(A747,'[2]себ-ть 2019 год'!$A$2:$Q$1337,6,0)</f>
        <v>31.854600000000001</v>
      </c>
      <c r="G747" s="44">
        <f t="shared" si="182"/>
        <v>119.89584000000002</v>
      </c>
      <c r="H747" s="44">
        <f t="shared" si="187"/>
        <v>40.764585600000011</v>
      </c>
      <c r="I747" s="45">
        <f t="shared" si="183"/>
        <v>160.66042560000002</v>
      </c>
      <c r="J747" s="44">
        <f t="shared" si="188"/>
        <v>24.099063840000003</v>
      </c>
      <c r="K747" s="46">
        <f t="shared" si="184"/>
        <v>184.75948944000004</v>
      </c>
      <c r="L747" s="47">
        <f t="shared" si="189"/>
        <v>221.71138732800006</v>
      </c>
      <c r="M747" s="77">
        <f t="shared" si="194"/>
        <v>249.21</v>
      </c>
      <c r="N747" s="48">
        <v>249</v>
      </c>
      <c r="O747" s="49">
        <f t="shared" si="190"/>
        <v>6.5000000000000027</v>
      </c>
      <c r="P747" s="93">
        <f t="shared" si="192"/>
        <v>6.4102564102564097E-2</v>
      </c>
    </row>
    <row r="748" spans="1:16" ht="47.25" x14ac:dyDescent="0.2">
      <c r="A748" s="50">
        <v>60000533</v>
      </c>
      <c r="B748" s="2" t="s">
        <v>686</v>
      </c>
      <c r="C748" s="36">
        <f>VLOOKUP(A748,'[3]Прейскурант 2019'!$A$12:$E$1358,5,0)</f>
        <v>258</v>
      </c>
      <c r="D748" s="37">
        <f>VLOOKUP(A748,'[1]Прейскурант( новый)'!$A$9:$C$1217,3,0)</f>
        <v>1.2</v>
      </c>
      <c r="E748" s="37">
        <f t="shared" si="191"/>
        <v>105.64948800000001</v>
      </c>
      <c r="F748" s="44">
        <f>VLOOKUP(A748,'[2]себ-ть 2019 год'!$A$2:$Q$1337,6,0)</f>
        <v>22.0932</v>
      </c>
      <c r="G748" s="44">
        <f t="shared" si="182"/>
        <v>127.742688</v>
      </c>
      <c r="H748" s="44">
        <f t="shared" si="187"/>
        <v>43.432513920000005</v>
      </c>
      <c r="I748" s="45">
        <f t="shared" si="183"/>
        <v>171.17520192000001</v>
      </c>
      <c r="J748" s="44">
        <f t="shared" si="188"/>
        <v>25.676280288000001</v>
      </c>
      <c r="K748" s="46">
        <f t="shared" si="184"/>
        <v>196.85148220799999</v>
      </c>
      <c r="L748" s="47">
        <f t="shared" si="189"/>
        <v>236.2217786496</v>
      </c>
      <c r="M748" s="77">
        <f t="shared" si="194"/>
        <v>274.77</v>
      </c>
      <c r="N748" s="48">
        <v>275</v>
      </c>
      <c r="O748" s="49">
        <f t="shared" si="190"/>
        <v>6.4999999999999929</v>
      </c>
      <c r="P748" s="93">
        <f t="shared" si="192"/>
        <v>6.5891472868216949E-2</v>
      </c>
    </row>
    <row r="749" spans="1:16" ht="47.25" x14ac:dyDescent="0.2">
      <c r="A749" s="50">
        <v>60000534</v>
      </c>
      <c r="B749" s="2" t="s">
        <v>687</v>
      </c>
      <c r="C749" s="36">
        <f>VLOOKUP(A749,'[3]Прейскурант 2019'!$A$12:$E$1358,5,0)</f>
        <v>393</v>
      </c>
      <c r="D749" s="37">
        <f>VLOOKUP(A749,'[1]Прейскурант( новый)'!$A$9:$C$1217,3,0)</f>
        <v>3</v>
      </c>
      <c r="E749" s="37">
        <f t="shared" si="191"/>
        <v>264.12372000000005</v>
      </c>
      <c r="F749" s="44">
        <f>VLOOKUP(A749,'[2]себ-ть 2019 год'!$A$2:$Q$1337,6,0)</f>
        <v>20.328600000000002</v>
      </c>
      <c r="G749" s="44">
        <f t="shared" si="182"/>
        <v>284.45232000000004</v>
      </c>
      <c r="H749" s="44">
        <f t="shared" si="187"/>
        <v>96.713788800000017</v>
      </c>
      <c r="I749" s="45">
        <f t="shared" si="183"/>
        <v>381.16610880000007</v>
      </c>
      <c r="J749" s="44">
        <f t="shared" si="188"/>
        <v>57.174916320000008</v>
      </c>
      <c r="K749" s="46">
        <f t="shared" si="184"/>
        <v>438.3410251200001</v>
      </c>
      <c r="L749" s="47">
        <f t="shared" si="189"/>
        <v>526.00923014400018</v>
      </c>
      <c r="M749" s="77">
        <f t="shared" si="194"/>
        <v>418.54500000000002</v>
      </c>
      <c r="N749" s="48">
        <v>419</v>
      </c>
      <c r="O749" s="49">
        <f t="shared" si="190"/>
        <v>6.5000000000000044</v>
      </c>
      <c r="P749" s="93">
        <f t="shared" si="192"/>
        <v>6.61577608142494E-2</v>
      </c>
    </row>
    <row r="750" spans="1:16" ht="31.5" x14ac:dyDescent="0.2">
      <c r="A750" s="50">
        <v>60000535</v>
      </c>
      <c r="B750" s="2" t="s">
        <v>688</v>
      </c>
      <c r="C750" s="36">
        <f>VLOOKUP(A750,'[3]Прейскурант 2019'!$A$12:$E$1358,5,0)</f>
        <v>393</v>
      </c>
      <c r="D750" s="37">
        <f>VLOOKUP(A750,'[1]Прейскурант( новый)'!$A$9:$C$1217,3,0)</f>
        <v>3</v>
      </c>
      <c r="E750" s="37">
        <f t="shared" si="191"/>
        <v>264.12372000000005</v>
      </c>
      <c r="F750" s="44">
        <f>VLOOKUP(A750,'[2]себ-ть 2019 год'!$A$2:$Q$1337,6,0)</f>
        <v>19.808400000000002</v>
      </c>
      <c r="G750" s="44">
        <f t="shared" ref="G750:G813" si="195">E750+F750</f>
        <v>283.93212000000005</v>
      </c>
      <c r="H750" s="44">
        <f t="shared" si="187"/>
        <v>96.536920800000019</v>
      </c>
      <c r="I750" s="45">
        <f t="shared" ref="I750:I813" si="196">G750+H750</f>
        <v>380.46904080000007</v>
      </c>
      <c r="J750" s="44">
        <f t="shared" si="188"/>
        <v>57.070356120000007</v>
      </c>
      <c r="K750" s="46">
        <f t="shared" ref="K750:K813" si="197">I750+J750</f>
        <v>437.53939692000006</v>
      </c>
      <c r="L750" s="47">
        <f t="shared" si="189"/>
        <v>525.04727630400009</v>
      </c>
      <c r="M750" s="77">
        <f t="shared" si="194"/>
        <v>418.54500000000002</v>
      </c>
      <c r="N750" s="48">
        <v>419</v>
      </c>
      <c r="O750" s="49">
        <f t="shared" si="190"/>
        <v>6.5000000000000044</v>
      </c>
      <c r="P750" s="93">
        <f t="shared" si="192"/>
        <v>6.61577608142494E-2</v>
      </c>
    </row>
    <row r="751" spans="1:16" ht="63" x14ac:dyDescent="0.2">
      <c r="A751" s="50">
        <v>60000035</v>
      </c>
      <c r="B751" s="2" t="s">
        <v>689</v>
      </c>
      <c r="C751" s="36">
        <f>VLOOKUP(A751,'[3]Прейскурант 2019'!$A$12:$E$1358,5,0)</f>
        <v>450</v>
      </c>
      <c r="D751" s="37">
        <f>VLOOKUP(A751,'[1]Прейскурант( новый)'!$A$9:$C$1217,3,0)</f>
        <v>2.17</v>
      </c>
      <c r="E751" s="37">
        <f t="shared" si="191"/>
        <v>191.0494908</v>
      </c>
      <c r="F751" s="44">
        <f>VLOOKUP(A751,'[2]себ-ть 2019 год'!$A$2:$Q$1337,6,0)</f>
        <v>49.47</v>
      </c>
      <c r="G751" s="44">
        <f t="shared" si="195"/>
        <v>240.5194908</v>
      </c>
      <c r="H751" s="44">
        <f t="shared" si="187"/>
        <v>81.776626872000008</v>
      </c>
      <c r="I751" s="45">
        <f t="shared" si="196"/>
        <v>322.29611767200004</v>
      </c>
      <c r="J751" s="44">
        <f t="shared" si="188"/>
        <v>48.344417650800004</v>
      </c>
      <c r="K751" s="46">
        <f t="shared" si="197"/>
        <v>370.64053532280002</v>
      </c>
      <c r="L751" s="47">
        <f t="shared" si="189"/>
        <v>444.76864238736005</v>
      </c>
      <c r="M751" s="77">
        <f t="shared" si="194"/>
        <v>479.25</v>
      </c>
      <c r="N751" s="48">
        <v>479</v>
      </c>
      <c r="O751" s="49">
        <f t="shared" si="190"/>
        <v>6.5</v>
      </c>
      <c r="P751" s="93">
        <f t="shared" si="192"/>
        <v>6.4444444444444526E-2</v>
      </c>
    </row>
    <row r="752" spans="1:16" ht="63" x14ac:dyDescent="0.2">
      <c r="A752" s="50">
        <v>60000537</v>
      </c>
      <c r="B752" s="2" t="s">
        <v>690</v>
      </c>
      <c r="C752" s="36">
        <f>VLOOKUP(A752,'[3]Прейскурант 2019'!$A$12:$E$1358,5,0)</f>
        <v>208</v>
      </c>
      <c r="D752" s="37">
        <v>2</v>
      </c>
      <c r="E752" s="37">
        <f t="shared" si="191"/>
        <v>176.08248000000003</v>
      </c>
      <c r="F752" s="44">
        <f>VLOOKUP(A752,'[2]себ-ть 2019 год'!$A$2:$Q$1337,6,0)</f>
        <v>16.462800000000001</v>
      </c>
      <c r="G752" s="44">
        <f t="shared" si="195"/>
        <v>192.54528000000005</v>
      </c>
      <c r="H752" s="44">
        <f t="shared" si="187"/>
        <v>65.465395200000017</v>
      </c>
      <c r="I752" s="45">
        <f t="shared" si="196"/>
        <v>258.01067520000004</v>
      </c>
      <c r="J752" s="44">
        <f t="shared" si="188"/>
        <v>38.701601280000006</v>
      </c>
      <c r="K752" s="46">
        <f t="shared" si="197"/>
        <v>296.71227648000001</v>
      </c>
      <c r="L752" s="47">
        <f t="shared" si="189"/>
        <v>356.05473177600004</v>
      </c>
      <c r="M752" s="77">
        <f t="shared" si="194"/>
        <v>221.52</v>
      </c>
      <c r="N752" s="48">
        <v>222</v>
      </c>
      <c r="O752" s="49">
        <f t="shared" si="190"/>
        <v>6.5000000000000044</v>
      </c>
      <c r="P752" s="93">
        <f t="shared" si="192"/>
        <v>6.7307692307692291E-2</v>
      </c>
    </row>
    <row r="753" spans="1:16" ht="47.25" x14ac:dyDescent="0.2">
      <c r="A753" s="50">
        <v>60000538</v>
      </c>
      <c r="B753" s="2" t="s">
        <v>691</v>
      </c>
      <c r="C753" s="36">
        <f>VLOOKUP(A753,'[3]Прейскурант 2019'!$A$12:$E$1358,5,0)</f>
        <v>250</v>
      </c>
      <c r="D753" s="37">
        <f>VLOOKUP(A753,'[1]Прейскурант( новый)'!$A$9:$C$1217,3,0)</f>
        <v>1.17</v>
      </c>
      <c r="E753" s="37">
        <f t="shared" si="191"/>
        <v>103.0082508</v>
      </c>
      <c r="F753" s="44">
        <f>VLOOKUP(A753,'[2]себ-ть 2019 год'!$A$2:$Q$1337,6,0)</f>
        <v>21.6342</v>
      </c>
      <c r="G753" s="44">
        <f t="shared" si="195"/>
        <v>124.64245080000001</v>
      </c>
      <c r="H753" s="44">
        <f t="shared" si="187"/>
        <v>42.378433272000002</v>
      </c>
      <c r="I753" s="45">
        <f t="shared" si="196"/>
        <v>167.020884072</v>
      </c>
      <c r="J753" s="44">
        <f t="shared" si="188"/>
        <v>25.053132610799999</v>
      </c>
      <c r="K753" s="46">
        <f t="shared" si="197"/>
        <v>192.07401668279999</v>
      </c>
      <c r="L753" s="47">
        <f t="shared" si="189"/>
        <v>230.48882001935999</v>
      </c>
      <c r="M753" s="77">
        <f t="shared" si="194"/>
        <v>266.25</v>
      </c>
      <c r="N753" s="48">
        <v>266</v>
      </c>
      <c r="O753" s="49">
        <f t="shared" si="190"/>
        <v>6.5</v>
      </c>
      <c r="P753" s="93">
        <f t="shared" si="192"/>
        <v>6.4000000000000057E-2</v>
      </c>
    </row>
    <row r="754" spans="1:16" ht="47.25" x14ac:dyDescent="0.2">
      <c r="A754" s="50">
        <v>60000539</v>
      </c>
      <c r="B754" s="2" t="s">
        <v>692</v>
      </c>
      <c r="C754" s="36">
        <f>VLOOKUP(A754,'[3]Прейскурант 2019'!$A$12:$E$1358,5,0)</f>
        <v>339</v>
      </c>
      <c r="D754" s="37">
        <f>VLOOKUP(A754,'[1]Прейскурант( новый)'!$A$9:$C$1217,3,0)</f>
        <v>1.2</v>
      </c>
      <c r="E754" s="37">
        <f t="shared" si="191"/>
        <v>105.64948800000001</v>
      </c>
      <c r="F754" s="44">
        <f>VLOOKUP(A754,'[2]себ-ть 2019 год'!$A$2:$Q$1337,6,0)</f>
        <v>54.988199999999999</v>
      </c>
      <c r="G754" s="44">
        <f t="shared" si="195"/>
        <v>160.637688</v>
      </c>
      <c r="H754" s="44">
        <f t="shared" si="187"/>
        <v>54.616813920000006</v>
      </c>
      <c r="I754" s="45">
        <f t="shared" si="196"/>
        <v>215.25450192</v>
      </c>
      <c r="J754" s="44">
        <f t="shared" si="188"/>
        <v>32.288175287999998</v>
      </c>
      <c r="K754" s="46">
        <f t="shared" si="197"/>
        <v>247.54267720799999</v>
      </c>
      <c r="L754" s="47">
        <f t="shared" si="189"/>
        <v>297.05121264959996</v>
      </c>
      <c r="M754" s="77">
        <f t="shared" si="194"/>
        <v>361.03500000000003</v>
      </c>
      <c r="N754" s="48">
        <v>361</v>
      </c>
      <c r="O754" s="49">
        <f t="shared" si="190"/>
        <v>6.5000000000000071</v>
      </c>
      <c r="P754" s="93">
        <f t="shared" si="192"/>
        <v>6.4896755162241915E-2</v>
      </c>
    </row>
    <row r="755" spans="1:16" ht="63" x14ac:dyDescent="0.2">
      <c r="A755" s="50">
        <v>60000540</v>
      </c>
      <c r="B755" s="2" t="s">
        <v>693</v>
      </c>
      <c r="C755" s="36">
        <f>VLOOKUP(A755,'[3]Прейскурант 2019'!$A$12:$E$1358,5,0)</f>
        <v>593</v>
      </c>
      <c r="D755" s="37">
        <f>VLOOKUP(A755,'[1]Прейскурант( новый)'!$A$9:$C$1217,3,0)</f>
        <v>3</v>
      </c>
      <c r="E755" s="37">
        <f t="shared" si="191"/>
        <v>264.12372000000005</v>
      </c>
      <c r="F755" s="44">
        <f>VLOOKUP(A755,'[2]себ-ть 2019 год'!$A$2:$Q$1337,6,0)</f>
        <v>24.734999999999999</v>
      </c>
      <c r="G755" s="44">
        <f t="shared" si="195"/>
        <v>288.85872000000006</v>
      </c>
      <c r="H755" s="44">
        <f t="shared" si="187"/>
        <v>98.211964800000032</v>
      </c>
      <c r="I755" s="45">
        <f t="shared" si="196"/>
        <v>387.07068480000009</v>
      </c>
      <c r="J755" s="44">
        <f t="shared" si="188"/>
        <v>58.060602720000013</v>
      </c>
      <c r="K755" s="46">
        <f t="shared" si="197"/>
        <v>445.13128752000011</v>
      </c>
      <c r="L755" s="47">
        <f t="shared" si="189"/>
        <v>534.15754502400011</v>
      </c>
      <c r="M755" s="77">
        <f t="shared" si="194"/>
        <v>631.54499999999996</v>
      </c>
      <c r="N755" s="48">
        <v>632</v>
      </c>
      <c r="O755" s="49">
        <f t="shared" si="190"/>
        <v>6.4999999999999929</v>
      </c>
      <c r="P755" s="93">
        <f t="shared" si="192"/>
        <v>6.5767284991568253E-2</v>
      </c>
    </row>
    <row r="756" spans="1:16" ht="63" x14ac:dyDescent="0.2">
      <c r="A756" s="50">
        <v>60000541</v>
      </c>
      <c r="B756" s="2" t="s">
        <v>694</v>
      </c>
      <c r="C756" s="36">
        <f>VLOOKUP(A756,'[3]Прейскурант 2019'!$A$12:$E$1358,5,0)</f>
        <v>492</v>
      </c>
      <c r="D756" s="37">
        <f>VLOOKUP(A756,'[1]Прейскурант( новый)'!$A$9:$C$1217,3,0)</f>
        <v>1.8</v>
      </c>
      <c r="E756" s="37">
        <f t="shared" si="191"/>
        <v>158.47423200000003</v>
      </c>
      <c r="F756" s="44">
        <f>VLOOKUP(A756,'[2]себ-ть 2019 год'!$A$2:$Q$1337,6,0)</f>
        <v>206.20320000000001</v>
      </c>
      <c r="G756" s="44">
        <f t="shared" si="195"/>
        <v>364.67743200000007</v>
      </c>
      <c r="H756" s="44">
        <f t="shared" si="187"/>
        <v>123.99032688000003</v>
      </c>
      <c r="I756" s="45">
        <f t="shared" si="196"/>
        <v>488.66775888000006</v>
      </c>
      <c r="J756" s="44">
        <f t="shared" si="188"/>
        <v>73.30016383200001</v>
      </c>
      <c r="K756" s="46">
        <f t="shared" si="197"/>
        <v>561.96792271200002</v>
      </c>
      <c r="L756" s="47">
        <f t="shared" si="189"/>
        <v>674.36150725440007</v>
      </c>
      <c r="M756" s="77">
        <f t="shared" si="194"/>
        <v>523.98</v>
      </c>
      <c r="N756" s="48">
        <v>524</v>
      </c>
      <c r="O756" s="49">
        <f t="shared" si="190"/>
        <v>6.5000000000000044</v>
      </c>
      <c r="P756" s="93">
        <f t="shared" si="192"/>
        <v>6.5040650406503975E-2</v>
      </c>
    </row>
    <row r="757" spans="1:16" ht="47.25" x14ac:dyDescent="0.2">
      <c r="A757" s="50">
        <v>60000542</v>
      </c>
      <c r="B757" s="2" t="s">
        <v>695</v>
      </c>
      <c r="C757" s="36">
        <f>VLOOKUP(A757,'[3]Прейскурант 2019'!$A$12:$E$1358,5,0)</f>
        <v>430</v>
      </c>
      <c r="D757" s="37">
        <f>VLOOKUP(A757,'[1]Прейскурант( новый)'!$A$9:$C$1217,3,0)</f>
        <v>2.42</v>
      </c>
      <c r="E757" s="37">
        <f t="shared" si="191"/>
        <v>213.0598008</v>
      </c>
      <c r="F757" s="44">
        <f>VLOOKUP(A757,'[2]себ-ть 2019 год'!$A$2:$Q$1337,6,0)</f>
        <v>205.3056</v>
      </c>
      <c r="G757" s="44">
        <f t="shared" si="195"/>
        <v>418.36540079999997</v>
      </c>
      <c r="H757" s="44">
        <f t="shared" si="187"/>
        <v>142.24423627199999</v>
      </c>
      <c r="I757" s="45">
        <f t="shared" si="196"/>
        <v>560.60963707199994</v>
      </c>
      <c r="J757" s="44">
        <f t="shared" si="188"/>
        <v>84.091445560799983</v>
      </c>
      <c r="K757" s="46">
        <f t="shared" si="197"/>
        <v>644.70108263279997</v>
      </c>
      <c r="L757" s="47">
        <f t="shared" si="189"/>
        <v>773.64129915935996</v>
      </c>
      <c r="M757" s="77">
        <f t="shared" si="194"/>
        <v>457.95</v>
      </c>
      <c r="N757" s="48">
        <v>458</v>
      </c>
      <c r="O757" s="49">
        <f t="shared" si="190"/>
        <v>6.4999999999999973</v>
      </c>
      <c r="P757" s="93">
        <f t="shared" si="192"/>
        <v>6.5116279069767469E-2</v>
      </c>
    </row>
    <row r="758" spans="1:16" ht="31.5" x14ac:dyDescent="0.2">
      <c r="A758" s="50">
        <v>60000543</v>
      </c>
      <c r="B758" s="2" t="s">
        <v>696</v>
      </c>
      <c r="C758" s="36">
        <f>VLOOKUP(A758,'[3]Прейскурант 2019'!$A$12:$E$1358,5,0)</f>
        <v>430</v>
      </c>
      <c r="D758" s="37">
        <f>VLOOKUP(A758,'[1]Прейскурант( новый)'!$A$9:$C$1217,3,0)</f>
        <v>0.5</v>
      </c>
      <c r="E758" s="37">
        <f t="shared" si="191"/>
        <v>44.020620000000008</v>
      </c>
      <c r="F758" s="44">
        <f>VLOOKUP(A758,'[2]себ-ть 2019 год'!$A$2:$Q$1337,6,0)</f>
        <v>188.70000000000002</v>
      </c>
      <c r="G758" s="44">
        <f t="shared" si="195"/>
        <v>232.72062000000003</v>
      </c>
      <c r="H758" s="44">
        <f t="shared" si="187"/>
        <v>79.125010800000013</v>
      </c>
      <c r="I758" s="45">
        <f t="shared" si="196"/>
        <v>311.84563080000004</v>
      </c>
      <c r="J758" s="44">
        <f t="shared" si="188"/>
        <v>46.776844620000006</v>
      </c>
      <c r="K758" s="46">
        <f t="shared" si="197"/>
        <v>358.62247542000006</v>
      </c>
      <c r="L758" s="47">
        <f t="shared" si="189"/>
        <v>430.34697050400007</v>
      </c>
      <c r="M758" s="77">
        <f t="shared" si="194"/>
        <v>457.95</v>
      </c>
      <c r="N758" s="48">
        <v>458</v>
      </c>
      <c r="O758" s="49">
        <f t="shared" si="190"/>
        <v>6.4999999999999973</v>
      </c>
      <c r="P758" s="93">
        <f t="shared" si="192"/>
        <v>6.5116279069767469E-2</v>
      </c>
    </row>
    <row r="759" spans="1:16" ht="47.25" x14ac:dyDescent="0.2">
      <c r="A759" s="50">
        <v>60000544</v>
      </c>
      <c r="B759" s="2" t="s">
        <v>697</v>
      </c>
      <c r="C759" s="36">
        <f>VLOOKUP(A759,'[3]Прейскурант 2019'!$A$12:$E$1358,5,0)</f>
        <v>1500</v>
      </c>
      <c r="D759" s="37">
        <f>VLOOKUP(A759,'[1]Прейскурант( новый)'!$A$9:$C$1217,3,0)</f>
        <v>7</v>
      </c>
      <c r="E759" s="37">
        <f t="shared" si="191"/>
        <v>616.28868000000011</v>
      </c>
      <c r="F759" s="44">
        <f>VLOOKUP(A759,'[2]себ-ть 2019 год'!$A$2:$Q$1337,6,0)</f>
        <v>173.1858</v>
      </c>
      <c r="G759" s="44">
        <f t="shared" si="195"/>
        <v>789.47448000000009</v>
      </c>
      <c r="H759" s="44">
        <f t="shared" si="187"/>
        <v>268.42132320000007</v>
      </c>
      <c r="I759" s="45">
        <f t="shared" si="196"/>
        <v>1057.8958032</v>
      </c>
      <c r="J759" s="44">
        <f t="shared" si="188"/>
        <v>158.68437048000001</v>
      </c>
      <c r="K759" s="46">
        <f t="shared" si="197"/>
        <v>1216.5801736800001</v>
      </c>
      <c r="L759" s="47">
        <f t="shared" si="189"/>
        <v>1459.8962084160003</v>
      </c>
      <c r="M759" s="77">
        <f t="shared" si="194"/>
        <v>1597.5</v>
      </c>
      <c r="N759" s="48">
        <v>1598</v>
      </c>
      <c r="O759" s="49">
        <f t="shared" si="190"/>
        <v>6.5</v>
      </c>
      <c r="P759" s="93">
        <f t="shared" si="192"/>
        <v>6.5333333333333243E-2</v>
      </c>
    </row>
    <row r="760" spans="1:16" ht="47.25" x14ac:dyDescent="0.2">
      <c r="A760" s="50">
        <v>60000545</v>
      </c>
      <c r="B760" s="2" t="s">
        <v>698</v>
      </c>
      <c r="C760" s="36">
        <f>VLOOKUP(A760,'[3]Прейскурант 2019'!$A$12:$E$1358,5,0)</f>
        <v>321</v>
      </c>
      <c r="D760" s="37">
        <f>VLOOKUP(A760,'[1]Прейскурант( новый)'!$A$9:$C$1217,3,0)</f>
        <v>1.33</v>
      </c>
      <c r="E760" s="37">
        <f t="shared" si="191"/>
        <v>117.09484920000003</v>
      </c>
      <c r="F760" s="44">
        <f>VLOOKUP(A760,'[2]себ-ть 2019 год'!$A$2:$Q$1337,6,0)</f>
        <v>262.90500000000003</v>
      </c>
      <c r="G760" s="44">
        <f t="shared" si="195"/>
        <v>379.99984920000009</v>
      </c>
      <c r="H760" s="44">
        <f t="shared" si="187"/>
        <v>129.19994872800004</v>
      </c>
      <c r="I760" s="45">
        <f t="shared" si="196"/>
        <v>509.19979792800012</v>
      </c>
      <c r="J760" s="44">
        <f t="shared" si="188"/>
        <v>76.37996968920001</v>
      </c>
      <c r="K760" s="46">
        <f t="shared" si="197"/>
        <v>585.5797676172001</v>
      </c>
      <c r="L760" s="47">
        <f t="shared" si="189"/>
        <v>702.6957211406401</v>
      </c>
      <c r="M760" s="77">
        <f t="shared" si="194"/>
        <v>341.86500000000001</v>
      </c>
      <c r="N760" s="48">
        <v>342</v>
      </c>
      <c r="O760" s="49">
        <f t="shared" si="190"/>
        <v>6.5000000000000027</v>
      </c>
      <c r="P760" s="93">
        <f t="shared" si="192"/>
        <v>6.5420560747663448E-2</v>
      </c>
    </row>
    <row r="761" spans="1:16" ht="15.75" x14ac:dyDescent="0.2">
      <c r="A761" s="50">
        <v>60000546</v>
      </c>
      <c r="B761" s="2" t="s">
        <v>699</v>
      </c>
      <c r="C761" s="36">
        <f>VLOOKUP(A761,'[3]Прейскурант 2019'!$A$12:$E$1358,5,0)</f>
        <v>400</v>
      </c>
      <c r="D761" s="37">
        <f>VLOOKUP(A761,'[1]Прейскурант( новый)'!$A$9:$C$1217,3,0)</f>
        <v>2</v>
      </c>
      <c r="E761" s="37">
        <f t="shared" si="191"/>
        <v>176.08248000000003</v>
      </c>
      <c r="F761" s="44">
        <f>VLOOKUP(A761,'[2]себ-ть 2019 год'!$A$2:$Q$1337,6,0)</f>
        <v>32.64</v>
      </c>
      <c r="G761" s="44">
        <f t="shared" si="195"/>
        <v>208.72248000000002</v>
      </c>
      <c r="H761" s="44">
        <f t="shared" si="187"/>
        <v>70.965643200000017</v>
      </c>
      <c r="I761" s="45">
        <f t="shared" si="196"/>
        <v>279.68812320000006</v>
      </c>
      <c r="J761" s="44">
        <f t="shared" si="188"/>
        <v>41.953218480000011</v>
      </c>
      <c r="K761" s="46">
        <f t="shared" si="197"/>
        <v>321.6413416800001</v>
      </c>
      <c r="L761" s="47">
        <f t="shared" si="189"/>
        <v>385.9696100160001</v>
      </c>
      <c r="M761" s="77">
        <f t="shared" si="194"/>
        <v>426</v>
      </c>
      <c r="N761" s="48">
        <v>426</v>
      </c>
      <c r="O761" s="49">
        <f t="shared" si="190"/>
        <v>6.5</v>
      </c>
      <c r="P761" s="93">
        <f t="shared" si="192"/>
        <v>6.4999999999999947E-2</v>
      </c>
    </row>
    <row r="762" spans="1:16" ht="31.5" x14ac:dyDescent="0.2">
      <c r="A762" s="50">
        <v>60001003</v>
      </c>
      <c r="B762" s="2" t="s">
        <v>700</v>
      </c>
      <c r="C762" s="36">
        <f>VLOOKUP(A762,'[3]Прейскурант 2019'!$A$12:$E$1358,5,0)</f>
        <v>402</v>
      </c>
      <c r="D762" s="37">
        <f>VLOOKUP(A762,'[1]Прейскурант( новый)'!$A$9:$C$1217,3,0)</f>
        <v>2</v>
      </c>
      <c r="E762" s="37">
        <f t="shared" si="191"/>
        <v>176.08248000000003</v>
      </c>
      <c r="F762" s="44">
        <f>VLOOKUP(A762,'[2]себ-ть 2019 год'!$A$2:$Q$1337,6,0)</f>
        <v>41.697600000000001</v>
      </c>
      <c r="G762" s="44">
        <f t="shared" si="195"/>
        <v>217.78008000000003</v>
      </c>
      <c r="H762" s="44">
        <f t="shared" si="187"/>
        <v>74.045227200000014</v>
      </c>
      <c r="I762" s="45">
        <f t="shared" si="196"/>
        <v>291.82530720000005</v>
      </c>
      <c r="J762" s="44">
        <f t="shared" si="188"/>
        <v>43.773796080000004</v>
      </c>
      <c r="K762" s="46">
        <f t="shared" si="197"/>
        <v>335.59910328000007</v>
      </c>
      <c r="L762" s="47">
        <f t="shared" si="189"/>
        <v>402.71892393600007</v>
      </c>
      <c r="M762" s="77">
        <f t="shared" si="194"/>
        <v>428.13</v>
      </c>
      <c r="N762" s="48">
        <v>428</v>
      </c>
      <c r="O762" s="49">
        <f t="shared" si="190"/>
        <v>6.4999999999999991</v>
      </c>
      <c r="P762" s="93">
        <f t="shared" si="192"/>
        <v>6.4676616915422924E-2</v>
      </c>
    </row>
    <row r="763" spans="1:16" ht="47.25" x14ac:dyDescent="0.2">
      <c r="A763" s="50">
        <v>60001004</v>
      </c>
      <c r="B763" s="2" t="s">
        <v>701</v>
      </c>
      <c r="C763" s="36">
        <f>VLOOKUP(A763,'[3]Прейскурант 2019'!$A$12:$E$1358,5,0)</f>
        <v>297</v>
      </c>
      <c r="D763" s="37">
        <f>VLOOKUP(A763,'[1]Прейскурант( новый)'!$A$9:$C$1217,3,0)</f>
        <v>1.33</v>
      </c>
      <c r="E763" s="37">
        <f t="shared" si="191"/>
        <v>117.09484920000003</v>
      </c>
      <c r="F763" s="44">
        <f>VLOOKUP(A763,'[2]себ-ть 2019 год'!$A$2:$Q$1337,6,0)</f>
        <v>43.400999999999996</v>
      </c>
      <c r="G763" s="44">
        <f t="shared" si="195"/>
        <v>160.49584920000001</v>
      </c>
      <c r="H763" s="44">
        <f t="shared" si="187"/>
        <v>54.568588728000009</v>
      </c>
      <c r="I763" s="45">
        <f t="shared" si="196"/>
        <v>215.06443792800002</v>
      </c>
      <c r="J763" s="44">
        <f t="shared" si="188"/>
        <v>32.259665689199998</v>
      </c>
      <c r="K763" s="46">
        <f t="shared" si="197"/>
        <v>247.32410361720002</v>
      </c>
      <c r="L763" s="47">
        <f t="shared" si="189"/>
        <v>296.78892434064005</v>
      </c>
      <c r="M763" s="77">
        <f t="shared" si="194"/>
        <v>316.30500000000001</v>
      </c>
      <c r="N763" s="48">
        <v>316</v>
      </c>
      <c r="O763" s="49">
        <f t="shared" si="190"/>
        <v>6.5000000000000018</v>
      </c>
      <c r="P763" s="93">
        <f t="shared" si="192"/>
        <v>6.3973063973064015E-2</v>
      </c>
    </row>
    <row r="764" spans="1:16" ht="47.25" x14ac:dyDescent="0.2">
      <c r="A764" s="57">
        <v>60000670</v>
      </c>
      <c r="B764" s="2" t="s">
        <v>702</v>
      </c>
      <c r="C764" s="36">
        <f>VLOOKUP(A764,'[3]Прейскурант 2019'!$A$12:$E$1358,5,0)</f>
        <v>395</v>
      </c>
      <c r="D764" s="37">
        <f>VLOOKUP(A764,'[1]Прейскурант( новый)'!$A$9:$C$1217,3,0)</f>
        <v>1.75</v>
      </c>
      <c r="E764" s="37">
        <f t="shared" si="191"/>
        <v>154.07217000000003</v>
      </c>
      <c r="F764" s="44">
        <f>VLOOKUP(A764,'[2]себ-ть 2019 год'!$A$2:$Q$1337,6,0)</f>
        <v>42.595199999999998</v>
      </c>
      <c r="G764" s="44">
        <f t="shared" si="195"/>
        <v>196.66737000000003</v>
      </c>
      <c r="H764" s="44">
        <f t="shared" si="187"/>
        <v>66.866905800000012</v>
      </c>
      <c r="I764" s="45">
        <f t="shared" si="196"/>
        <v>263.53427580000005</v>
      </c>
      <c r="J764" s="44">
        <f t="shared" si="188"/>
        <v>39.530141370000003</v>
      </c>
      <c r="K764" s="46">
        <f t="shared" si="197"/>
        <v>303.06441717000007</v>
      </c>
      <c r="L764" s="47">
        <f t="shared" si="189"/>
        <v>363.6773006040001</v>
      </c>
      <c r="M764" s="77">
        <f t="shared" si="194"/>
        <v>420.67500000000001</v>
      </c>
      <c r="N764" s="48">
        <v>421</v>
      </c>
      <c r="O764" s="49">
        <f t="shared" si="190"/>
        <v>6.5000000000000027</v>
      </c>
      <c r="P764" s="93">
        <f t="shared" si="192"/>
        <v>6.5822784810126489E-2</v>
      </c>
    </row>
    <row r="765" spans="1:16" ht="47.25" x14ac:dyDescent="0.2">
      <c r="A765" s="57">
        <v>60000671</v>
      </c>
      <c r="B765" s="2" t="s">
        <v>703</v>
      </c>
      <c r="C765" s="36">
        <f>VLOOKUP(A765,'[3]Прейскурант 2019'!$A$12:$E$1358,5,0)</f>
        <v>716</v>
      </c>
      <c r="D765" s="37">
        <f>VLOOKUP(A765,'[1]Прейскурант( новый)'!$A$9:$C$1217,3,0)</f>
        <v>3.42</v>
      </c>
      <c r="E765" s="37">
        <f t="shared" si="191"/>
        <v>301.10104080000002</v>
      </c>
      <c r="F765" s="44">
        <f>VLOOKUP(A765,'[2]себ-ть 2019 год'!$A$2:$Q$1337,6,0)</f>
        <v>52.315800000000003</v>
      </c>
      <c r="G765" s="44">
        <f t="shared" si="195"/>
        <v>353.41684080000005</v>
      </c>
      <c r="H765" s="44">
        <f t="shared" si="187"/>
        <v>120.16172587200002</v>
      </c>
      <c r="I765" s="45">
        <f t="shared" si="196"/>
        <v>473.57856667200008</v>
      </c>
      <c r="J765" s="44">
        <f t="shared" si="188"/>
        <v>71.036785000800009</v>
      </c>
      <c r="K765" s="46">
        <f t="shared" si="197"/>
        <v>544.6153516728001</v>
      </c>
      <c r="L765" s="47">
        <f t="shared" si="189"/>
        <v>653.53842200736017</v>
      </c>
      <c r="M765" s="77">
        <f t="shared" si="194"/>
        <v>762.54</v>
      </c>
      <c r="N765" s="48">
        <v>763</v>
      </c>
      <c r="O765" s="49">
        <f t="shared" si="190"/>
        <v>6.4999999999999947</v>
      </c>
      <c r="P765" s="93">
        <f t="shared" si="192"/>
        <v>6.5642458100558576E-2</v>
      </c>
    </row>
    <row r="766" spans="1:16" ht="47.25" x14ac:dyDescent="0.2">
      <c r="A766" s="57">
        <v>60000672</v>
      </c>
      <c r="B766" s="2" t="s">
        <v>704</v>
      </c>
      <c r="C766" s="36">
        <f>VLOOKUP(A766,'[3]Прейскурант 2019'!$A$12:$E$1358,5,0)</f>
        <v>716</v>
      </c>
      <c r="D766" s="37">
        <f>VLOOKUP(A766,'[1]Прейскурант( новый)'!$A$9:$C$1217,3,0)</f>
        <v>3.42</v>
      </c>
      <c r="E766" s="37">
        <f t="shared" si="191"/>
        <v>301.10104080000002</v>
      </c>
      <c r="F766" s="44">
        <f>VLOOKUP(A766,'[2]себ-ть 2019 год'!$A$2:$Q$1337,6,0)</f>
        <v>52.315800000000003</v>
      </c>
      <c r="G766" s="44">
        <f t="shared" si="195"/>
        <v>353.41684080000005</v>
      </c>
      <c r="H766" s="44">
        <f t="shared" si="187"/>
        <v>120.16172587200002</v>
      </c>
      <c r="I766" s="45">
        <f t="shared" si="196"/>
        <v>473.57856667200008</v>
      </c>
      <c r="J766" s="44">
        <f t="shared" si="188"/>
        <v>71.036785000800009</v>
      </c>
      <c r="K766" s="46">
        <f t="shared" si="197"/>
        <v>544.6153516728001</v>
      </c>
      <c r="L766" s="47">
        <f t="shared" si="189"/>
        <v>653.53842200736017</v>
      </c>
      <c r="M766" s="77">
        <f t="shared" si="194"/>
        <v>762.54</v>
      </c>
      <c r="N766" s="48">
        <v>763</v>
      </c>
      <c r="O766" s="49">
        <f t="shared" si="190"/>
        <v>6.4999999999999947</v>
      </c>
      <c r="P766" s="93">
        <f t="shared" si="192"/>
        <v>6.5642458100558576E-2</v>
      </c>
    </row>
    <row r="767" spans="1:16" ht="47.25" x14ac:dyDescent="0.2">
      <c r="A767" s="57">
        <v>60000673</v>
      </c>
      <c r="B767" s="2" t="s">
        <v>705</v>
      </c>
      <c r="C767" s="36">
        <f>VLOOKUP(A767,'[3]Прейскурант 2019'!$A$12:$E$1358,5,0)</f>
        <v>716</v>
      </c>
      <c r="D767" s="37">
        <f>VLOOKUP(A767,'[1]Прейскурант( новый)'!$A$9:$C$1217,3,0)</f>
        <v>3.42</v>
      </c>
      <c r="E767" s="37">
        <f t="shared" si="191"/>
        <v>301.10104080000002</v>
      </c>
      <c r="F767" s="44">
        <f>VLOOKUP(A767,'[2]себ-ть 2019 год'!$A$2:$Q$1337,6,0)</f>
        <v>52.315800000000003</v>
      </c>
      <c r="G767" s="44">
        <f t="shared" si="195"/>
        <v>353.41684080000005</v>
      </c>
      <c r="H767" s="44">
        <f t="shared" si="187"/>
        <v>120.16172587200002</v>
      </c>
      <c r="I767" s="45">
        <f t="shared" si="196"/>
        <v>473.57856667200008</v>
      </c>
      <c r="J767" s="44">
        <f t="shared" si="188"/>
        <v>71.036785000800009</v>
      </c>
      <c r="K767" s="46">
        <f t="shared" si="197"/>
        <v>544.6153516728001</v>
      </c>
      <c r="L767" s="47">
        <f t="shared" si="189"/>
        <v>653.53842200736017</v>
      </c>
      <c r="M767" s="77">
        <f t="shared" si="194"/>
        <v>762.54</v>
      </c>
      <c r="N767" s="48">
        <v>763</v>
      </c>
      <c r="O767" s="49">
        <f t="shared" si="190"/>
        <v>6.4999999999999947</v>
      </c>
      <c r="P767" s="93">
        <f t="shared" si="192"/>
        <v>6.5642458100558576E-2</v>
      </c>
    </row>
    <row r="768" spans="1:16" ht="47.25" x14ac:dyDescent="0.2">
      <c r="A768" s="57">
        <v>60000674</v>
      </c>
      <c r="B768" s="2" t="s">
        <v>706</v>
      </c>
      <c r="C768" s="36">
        <f>VLOOKUP(A768,'[3]Прейскурант 2019'!$A$12:$E$1358,5,0)</f>
        <v>716</v>
      </c>
      <c r="D768" s="37">
        <f>VLOOKUP(A768,'[1]Прейскурант( новый)'!$A$9:$C$1217,3,0)</f>
        <v>3.42</v>
      </c>
      <c r="E768" s="37">
        <f t="shared" si="191"/>
        <v>301.10104080000002</v>
      </c>
      <c r="F768" s="44">
        <f>VLOOKUP(A768,'[2]себ-ть 2019 год'!$A$2:$Q$1337,6,0)</f>
        <v>52.315800000000003</v>
      </c>
      <c r="G768" s="44">
        <f t="shared" si="195"/>
        <v>353.41684080000005</v>
      </c>
      <c r="H768" s="44">
        <f t="shared" si="187"/>
        <v>120.16172587200002</v>
      </c>
      <c r="I768" s="45">
        <f t="shared" si="196"/>
        <v>473.57856667200008</v>
      </c>
      <c r="J768" s="44">
        <f t="shared" si="188"/>
        <v>71.036785000800009</v>
      </c>
      <c r="K768" s="46">
        <f t="shared" si="197"/>
        <v>544.6153516728001</v>
      </c>
      <c r="L768" s="47">
        <f t="shared" si="189"/>
        <v>653.53842200736017</v>
      </c>
      <c r="M768" s="77">
        <f t="shared" si="194"/>
        <v>762.54</v>
      </c>
      <c r="N768" s="48">
        <v>763</v>
      </c>
      <c r="O768" s="49">
        <f t="shared" si="190"/>
        <v>6.4999999999999947</v>
      </c>
      <c r="P768" s="93">
        <f t="shared" si="192"/>
        <v>6.5642458100558576E-2</v>
      </c>
    </row>
    <row r="769" spans="1:16" ht="146.25" x14ac:dyDescent="0.2">
      <c r="A769" s="57">
        <v>60000691</v>
      </c>
      <c r="B769" s="2" t="s">
        <v>707</v>
      </c>
      <c r="C769" s="36">
        <f>VLOOKUP(A769,'[3]Прейскурант 2019'!$A$12:$E$1358,5,0)</f>
        <v>332</v>
      </c>
      <c r="D769" s="37">
        <f>VLOOKUP(A769,'[1]Прейскурант( новый)'!$A$9:$C$1217,3,0)</f>
        <v>1.5</v>
      </c>
      <c r="E769" s="37">
        <f t="shared" si="191"/>
        <v>132.06186000000002</v>
      </c>
      <c r="F769" s="44">
        <f>VLOOKUP(A769,'[2]себ-ть 2019 год'!$A$2:$Q$1337,6,0)</f>
        <v>0</v>
      </c>
      <c r="G769" s="44">
        <f t="shared" si="195"/>
        <v>132.06186000000002</v>
      </c>
      <c r="H769" s="44">
        <f t="shared" si="187"/>
        <v>44.901032400000013</v>
      </c>
      <c r="I769" s="45">
        <f t="shared" si="196"/>
        <v>176.96289240000004</v>
      </c>
      <c r="J769" s="44">
        <f t="shared" si="188"/>
        <v>26.544433860000005</v>
      </c>
      <c r="K769" s="46">
        <f t="shared" si="197"/>
        <v>203.50732626000004</v>
      </c>
      <c r="L769" s="47">
        <f t="shared" si="189"/>
        <v>244.20879151200006</v>
      </c>
      <c r="M769" s="77">
        <f t="shared" si="194"/>
        <v>353.58</v>
      </c>
      <c r="N769" s="48">
        <v>354</v>
      </c>
      <c r="O769" s="49">
        <f t="shared" si="190"/>
        <v>6.4999999999999947</v>
      </c>
      <c r="P769" s="93">
        <f t="shared" si="192"/>
        <v>6.6265060240963791E-2</v>
      </c>
    </row>
    <row r="770" spans="1:16" ht="47.25" x14ac:dyDescent="0.2">
      <c r="A770" s="57">
        <v>60000693</v>
      </c>
      <c r="B770" s="2" t="s">
        <v>708</v>
      </c>
      <c r="C770" s="36">
        <f>VLOOKUP(A770,'[3]Прейскурант 2019'!$A$12:$E$1358,5,0)</f>
        <v>807</v>
      </c>
      <c r="D770" s="37">
        <f>VLOOKUP(A770,'[1]Прейскурант( новый)'!$A$9:$C$1217,3,0)</f>
        <v>3.42</v>
      </c>
      <c r="E770" s="37">
        <f t="shared" si="191"/>
        <v>301.10104080000002</v>
      </c>
      <c r="F770" s="44">
        <f>VLOOKUP(A770,'[2]себ-ть 2019 год'!$A$2:$Q$1337,6,0)</f>
        <v>105.9984</v>
      </c>
      <c r="G770" s="44">
        <f t="shared" si="195"/>
        <v>407.09944080000002</v>
      </c>
      <c r="H770" s="44">
        <f t="shared" si="187"/>
        <v>138.41380987200003</v>
      </c>
      <c r="I770" s="45">
        <f t="shared" si="196"/>
        <v>545.51325067200003</v>
      </c>
      <c r="J770" s="44">
        <f t="shared" si="188"/>
        <v>81.826987600799995</v>
      </c>
      <c r="K770" s="46">
        <f t="shared" si="197"/>
        <v>627.34023827279998</v>
      </c>
      <c r="L770" s="47">
        <f t="shared" si="189"/>
        <v>752.80828592735998</v>
      </c>
      <c r="M770" s="77">
        <f t="shared" si="194"/>
        <v>859.45500000000004</v>
      </c>
      <c r="N770" s="48">
        <v>859</v>
      </c>
      <c r="O770" s="49">
        <f t="shared" si="190"/>
        <v>6.5000000000000044</v>
      </c>
      <c r="P770" s="93">
        <f t="shared" si="192"/>
        <v>6.4436183395291113E-2</v>
      </c>
    </row>
    <row r="771" spans="1:16" ht="47.25" x14ac:dyDescent="0.2">
      <c r="A771" s="57">
        <v>60000694</v>
      </c>
      <c r="B771" s="2" t="s">
        <v>709</v>
      </c>
      <c r="C771" s="36">
        <f>VLOOKUP(A771,'[3]Прейскурант 2019'!$A$12:$E$1358,5,0)</f>
        <v>1612</v>
      </c>
      <c r="D771" s="37">
        <f>VLOOKUP(A771,'[1]Прейскурант( новый)'!$A$9:$C$1217,3,0)</f>
        <v>5</v>
      </c>
      <c r="E771" s="37">
        <f t="shared" si="191"/>
        <v>440.20620000000002</v>
      </c>
      <c r="F771" s="44">
        <f>VLOOKUP(A771,'[2]себ-ть 2019 год'!$A$2:$Q$1337,6,0)</f>
        <v>325.70639999999997</v>
      </c>
      <c r="G771" s="44">
        <f t="shared" si="195"/>
        <v>765.9126</v>
      </c>
      <c r="H771" s="44">
        <f t="shared" si="187"/>
        <v>260.41028399999999</v>
      </c>
      <c r="I771" s="45">
        <f t="shared" si="196"/>
        <v>1026.3228839999999</v>
      </c>
      <c r="J771" s="44">
        <f t="shared" si="188"/>
        <v>153.94843259999999</v>
      </c>
      <c r="K771" s="46">
        <f t="shared" si="197"/>
        <v>1180.2713165999999</v>
      </c>
      <c r="L771" s="47">
        <f t="shared" si="189"/>
        <v>1416.3255799199999</v>
      </c>
      <c r="M771" s="77">
        <f t="shared" si="194"/>
        <v>1716.78</v>
      </c>
      <c r="N771" s="48">
        <v>1717</v>
      </c>
      <c r="O771" s="49">
        <f t="shared" si="190"/>
        <v>6.4999999999999991</v>
      </c>
      <c r="P771" s="93">
        <f t="shared" si="192"/>
        <v>6.5136476426798984E-2</v>
      </c>
    </row>
    <row r="772" spans="1:16" ht="79.900000000000006" customHeight="1" x14ac:dyDescent="0.2">
      <c r="A772" s="57">
        <v>60000695</v>
      </c>
      <c r="B772" s="4" t="s">
        <v>710</v>
      </c>
      <c r="C772" s="36">
        <f>VLOOKUP(A772,'[3]Прейскурант 2019'!$A$12:$E$1358,5,0)</f>
        <v>478</v>
      </c>
      <c r="D772" s="37">
        <f>VLOOKUP(A772,'[1]Прейскурант( новый)'!$A$9:$C$1217,3,0)</f>
        <v>2.5</v>
      </c>
      <c r="E772" s="37">
        <f t="shared" si="191"/>
        <v>220.10310000000001</v>
      </c>
      <c r="F772" s="44">
        <f>VLOOKUP(A772,'[2]себ-ть 2019 год'!$A$2:$Q$1337,6,0)</f>
        <v>380.50080000000003</v>
      </c>
      <c r="G772" s="44">
        <f t="shared" si="195"/>
        <v>600.60390000000007</v>
      </c>
      <c r="H772" s="44">
        <f t="shared" si="187"/>
        <v>204.20532600000004</v>
      </c>
      <c r="I772" s="45">
        <f t="shared" si="196"/>
        <v>804.80922600000008</v>
      </c>
      <c r="J772" s="44">
        <f t="shared" si="188"/>
        <v>120.72138390000001</v>
      </c>
      <c r="K772" s="46">
        <f t="shared" si="197"/>
        <v>925.53060990000006</v>
      </c>
      <c r="L772" s="47">
        <f t="shared" si="189"/>
        <v>1110.6367318800001</v>
      </c>
      <c r="M772" s="77">
        <f t="shared" si="194"/>
        <v>509.07</v>
      </c>
      <c r="N772" s="48">
        <v>509</v>
      </c>
      <c r="O772" s="49">
        <f t="shared" si="190"/>
        <v>6.4999999999999991</v>
      </c>
      <c r="P772" s="93">
        <f t="shared" si="192"/>
        <v>6.4853556485355623E-2</v>
      </c>
    </row>
    <row r="773" spans="1:16" ht="15" customHeight="1" x14ac:dyDescent="0.2">
      <c r="A773" s="241" t="s">
        <v>711</v>
      </c>
      <c r="B773" s="242"/>
      <c r="C773" s="242"/>
      <c r="D773" s="242"/>
      <c r="E773" s="242"/>
      <c r="F773" s="242"/>
      <c r="G773" s="242"/>
      <c r="H773" s="242"/>
      <c r="I773" s="242"/>
      <c r="J773" s="242"/>
      <c r="K773" s="242"/>
      <c r="L773" s="242"/>
      <c r="M773" s="242"/>
      <c r="N773" s="242"/>
      <c r="O773" s="243"/>
    </row>
    <row r="774" spans="1:16" ht="31.5" x14ac:dyDescent="0.2">
      <c r="A774" s="60">
        <v>60000610</v>
      </c>
      <c r="B774" s="8" t="s">
        <v>712</v>
      </c>
      <c r="C774" s="36">
        <f>VLOOKUP(A774,'[3]Прейскурант 2019'!$A$12:$E$1358,5,0)</f>
        <v>737</v>
      </c>
      <c r="D774" s="37">
        <f>VLOOKUP(A774,'[1]Прейскурант( новый)'!$A$9:$C$1217,3,0)</f>
        <v>3</v>
      </c>
      <c r="E774" s="37">
        <f t="shared" si="191"/>
        <v>264.12372000000005</v>
      </c>
      <c r="F774" s="44">
        <f>VLOOKUP(A774,'[2]себ-ть 2019 год'!$A$2:$Q$1337,6,0)</f>
        <v>382.5</v>
      </c>
      <c r="G774" s="44">
        <f t="shared" si="195"/>
        <v>646.62372000000005</v>
      </c>
      <c r="H774" s="44">
        <f t="shared" si="187"/>
        <v>219.85206480000002</v>
      </c>
      <c r="I774" s="45">
        <f t="shared" si="196"/>
        <v>866.47578480000004</v>
      </c>
      <c r="J774" s="44">
        <f t="shared" si="188"/>
        <v>129.97136771999999</v>
      </c>
      <c r="K774" s="46">
        <f t="shared" si="197"/>
        <v>996.44715252000003</v>
      </c>
      <c r="L774" s="47">
        <f t="shared" si="189"/>
        <v>1195.7365830240001</v>
      </c>
      <c r="M774" s="77">
        <f t="shared" ref="M774:M808" si="198">C774*6.5%+C774</f>
        <v>784.90499999999997</v>
      </c>
      <c r="N774" s="48">
        <v>785</v>
      </c>
      <c r="O774" s="49">
        <f t="shared" si="190"/>
        <v>6.4999999999999964</v>
      </c>
      <c r="P774" s="93">
        <f t="shared" si="192"/>
        <v>6.5128900949796398E-2</v>
      </c>
    </row>
    <row r="775" spans="1:16" ht="31.5" x14ac:dyDescent="0.2">
      <c r="A775" s="60">
        <v>60000611</v>
      </c>
      <c r="B775" s="8" t="s">
        <v>713</v>
      </c>
      <c r="C775" s="36">
        <f>VLOOKUP(A775,'[3]Прейскурант 2019'!$A$12:$E$1358,5,0)</f>
        <v>737</v>
      </c>
      <c r="D775" s="37">
        <f>VLOOKUP(A775,'[1]Прейскурант( новый)'!$A$9:$C$1217,3,0)</f>
        <v>3</v>
      </c>
      <c r="E775" s="37">
        <f t="shared" si="191"/>
        <v>264.12372000000005</v>
      </c>
      <c r="F775" s="44">
        <f>VLOOKUP(A775,'[2]себ-ть 2019 год'!$A$2:$Q$1337,6,0)</f>
        <v>382.5</v>
      </c>
      <c r="G775" s="44">
        <f t="shared" si="195"/>
        <v>646.62372000000005</v>
      </c>
      <c r="H775" s="44">
        <f t="shared" ref="H775:H838" si="199">G775*$H$1</f>
        <v>219.85206480000002</v>
      </c>
      <c r="I775" s="45">
        <f t="shared" si="196"/>
        <v>866.47578480000004</v>
      </c>
      <c r="J775" s="44">
        <f t="shared" ref="J775:J838" si="200">I775*$J$1</f>
        <v>129.97136771999999</v>
      </c>
      <c r="K775" s="46">
        <f t="shared" si="197"/>
        <v>996.44715252000003</v>
      </c>
      <c r="L775" s="47">
        <f t="shared" ref="L775:L838" si="201">K775*$L$1+K775</f>
        <v>1195.7365830240001</v>
      </c>
      <c r="M775" s="77">
        <f t="shared" si="198"/>
        <v>784.90499999999997</v>
      </c>
      <c r="N775" s="48">
        <v>785</v>
      </c>
      <c r="O775" s="49">
        <f t="shared" ref="O775:O838" si="202">(M775-C775)/C775*100</f>
        <v>6.4999999999999964</v>
      </c>
      <c r="P775" s="93">
        <f t="shared" si="192"/>
        <v>6.5128900949796398E-2</v>
      </c>
    </row>
    <row r="776" spans="1:16" ht="31.5" x14ac:dyDescent="0.2">
      <c r="A776" s="60">
        <v>60000612</v>
      </c>
      <c r="B776" s="8" t="s">
        <v>714</v>
      </c>
      <c r="C776" s="36">
        <f>VLOOKUP(A776,'[3]Прейскурант 2019'!$A$12:$E$1358,5,0)</f>
        <v>737</v>
      </c>
      <c r="D776" s="37">
        <f>VLOOKUP(A776,'[1]Прейскурант( новый)'!$A$9:$C$1217,3,0)</f>
        <v>3</v>
      </c>
      <c r="E776" s="37">
        <f t="shared" ref="E776:E839" si="203">67.62*D776*1.302</f>
        <v>264.12372000000005</v>
      </c>
      <c r="F776" s="44">
        <f>VLOOKUP(A776,'[2]себ-ть 2019 год'!$A$2:$Q$1337,6,0)</f>
        <v>382.5</v>
      </c>
      <c r="G776" s="44">
        <f t="shared" si="195"/>
        <v>646.62372000000005</v>
      </c>
      <c r="H776" s="44">
        <f t="shared" si="199"/>
        <v>219.85206480000002</v>
      </c>
      <c r="I776" s="45">
        <f t="shared" si="196"/>
        <v>866.47578480000004</v>
      </c>
      <c r="J776" s="44">
        <f t="shared" si="200"/>
        <v>129.97136771999999</v>
      </c>
      <c r="K776" s="46">
        <f t="shared" si="197"/>
        <v>996.44715252000003</v>
      </c>
      <c r="L776" s="47">
        <f t="shared" si="201"/>
        <v>1195.7365830240001</v>
      </c>
      <c r="M776" s="77">
        <f t="shared" si="198"/>
        <v>784.90499999999997</v>
      </c>
      <c r="N776" s="48">
        <v>785</v>
      </c>
      <c r="O776" s="49">
        <f t="shared" si="202"/>
        <v>6.4999999999999964</v>
      </c>
      <c r="P776" s="93">
        <f t="shared" si="192"/>
        <v>6.5128900949796398E-2</v>
      </c>
    </row>
    <row r="777" spans="1:16" ht="31.5" x14ac:dyDescent="0.2">
      <c r="A777" s="60">
        <v>60000613</v>
      </c>
      <c r="B777" s="8" t="s">
        <v>715</v>
      </c>
      <c r="C777" s="36">
        <f>VLOOKUP(A777,'[3]Прейскурант 2019'!$A$12:$E$1358,5,0)</f>
        <v>737</v>
      </c>
      <c r="D777" s="37">
        <f>VLOOKUP(A777,'[1]Прейскурант( новый)'!$A$9:$C$1217,3,0)</f>
        <v>3</v>
      </c>
      <c r="E777" s="37">
        <f t="shared" si="203"/>
        <v>264.12372000000005</v>
      </c>
      <c r="F777" s="44">
        <f>VLOOKUP(A777,'[2]себ-ть 2019 год'!$A$2:$Q$1337,6,0)</f>
        <v>382.5</v>
      </c>
      <c r="G777" s="44">
        <f t="shared" si="195"/>
        <v>646.62372000000005</v>
      </c>
      <c r="H777" s="44">
        <f t="shared" si="199"/>
        <v>219.85206480000002</v>
      </c>
      <c r="I777" s="45">
        <f t="shared" si="196"/>
        <v>866.47578480000004</v>
      </c>
      <c r="J777" s="44">
        <f t="shared" si="200"/>
        <v>129.97136771999999</v>
      </c>
      <c r="K777" s="46">
        <f t="shared" si="197"/>
        <v>996.44715252000003</v>
      </c>
      <c r="L777" s="47">
        <f t="shared" si="201"/>
        <v>1195.7365830240001</v>
      </c>
      <c r="M777" s="77">
        <f t="shared" si="198"/>
        <v>784.90499999999997</v>
      </c>
      <c r="N777" s="48">
        <v>785</v>
      </c>
      <c r="O777" s="49">
        <f t="shared" si="202"/>
        <v>6.4999999999999964</v>
      </c>
      <c r="P777" s="93">
        <f t="shared" ref="P777:P840" si="204">(N777/C777)-100%</f>
        <v>6.5128900949796398E-2</v>
      </c>
    </row>
    <row r="778" spans="1:16" ht="31.5" x14ac:dyDescent="0.2">
      <c r="A778" s="60">
        <v>60000614</v>
      </c>
      <c r="B778" s="8" t="s">
        <v>716</v>
      </c>
      <c r="C778" s="36">
        <f>VLOOKUP(A778,'[3]Прейскурант 2019'!$A$12:$E$1358,5,0)</f>
        <v>737</v>
      </c>
      <c r="D778" s="37">
        <f>VLOOKUP(A778,'[1]Прейскурант( новый)'!$A$9:$C$1217,3,0)</f>
        <v>3</v>
      </c>
      <c r="E778" s="37">
        <f t="shared" si="203"/>
        <v>264.12372000000005</v>
      </c>
      <c r="F778" s="44">
        <f>VLOOKUP(A778,'[2]себ-ть 2019 год'!$A$2:$Q$1337,6,0)</f>
        <v>382.5</v>
      </c>
      <c r="G778" s="44">
        <f t="shared" si="195"/>
        <v>646.62372000000005</v>
      </c>
      <c r="H778" s="44">
        <f t="shared" si="199"/>
        <v>219.85206480000002</v>
      </c>
      <c r="I778" s="45">
        <f t="shared" si="196"/>
        <v>866.47578480000004</v>
      </c>
      <c r="J778" s="44">
        <f t="shared" si="200"/>
        <v>129.97136771999999</v>
      </c>
      <c r="K778" s="46">
        <f t="shared" si="197"/>
        <v>996.44715252000003</v>
      </c>
      <c r="L778" s="47">
        <f t="shared" si="201"/>
        <v>1195.7365830240001</v>
      </c>
      <c r="M778" s="77">
        <f t="shared" si="198"/>
        <v>784.90499999999997</v>
      </c>
      <c r="N778" s="48">
        <v>785</v>
      </c>
      <c r="O778" s="49">
        <f t="shared" si="202"/>
        <v>6.4999999999999964</v>
      </c>
      <c r="P778" s="93">
        <f t="shared" si="204"/>
        <v>6.5128900949796398E-2</v>
      </c>
    </row>
    <row r="779" spans="1:16" ht="31.5" x14ac:dyDescent="0.2">
      <c r="A779" s="60">
        <v>60000615</v>
      </c>
      <c r="B779" s="8" t="s">
        <v>717</v>
      </c>
      <c r="C779" s="36">
        <f>VLOOKUP(A779,'[3]Прейскурант 2019'!$A$12:$E$1358,5,0)</f>
        <v>737</v>
      </c>
      <c r="D779" s="37">
        <f>VLOOKUP(A779,'[1]Прейскурант( новый)'!$A$9:$C$1217,3,0)</f>
        <v>3</v>
      </c>
      <c r="E779" s="37">
        <f t="shared" si="203"/>
        <v>264.12372000000005</v>
      </c>
      <c r="F779" s="44">
        <f>VLOOKUP(A779,'[2]себ-ть 2019 год'!$A$2:$Q$1337,6,0)</f>
        <v>382.5</v>
      </c>
      <c r="G779" s="44">
        <f t="shared" si="195"/>
        <v>646.62372000000005</v>
      </c>
      <c r="H779" s="44">
        <f t="shared" si="199"/>
        <v>219.85206480000002</v>
      </c>
      <c r="I779" s="45">
        <f t="shared" si="196"/>
        <v>866.47578480000004</v>
      </c>
      <c r="J779" s="44">
        <f t="shared" si="200"/>
        <v>129.97136771999999</v>
      </c>
      <c r="K779" s="46">
        <f t="shared" si="197"/>
        <v>996.44715252000003</v>
      </c>
      <c r="L779" s="47">
        <f t="shared" si="201"/>
        <v>1195.7365830240001</v>
      </c>
      <c r="M779" s="77">
        <f t="shared" si="198"/>
        <v>784.90499999999997</v>
      </c>
      <c r="N779" s="48">
        <v>785</v>
      </c>
      <c r="O779" s="49">
        <f t="shared" si="202"/>
        <v>6.4999999999999964</v>
      </c>
      <c r="P779" s="93">
        <f t="shared" si="204"/>
        <v>6.5128900949796398E-2</v>
      </c>
    </row>
    <row r="780" spans="1:16" ht="31.5" x14ac:dyDescent="0.2">
      <c r="A780" s="60">
        <v>60000616</v>
      </c>
      <c r="B780" s="8" t="s">
        <v>718</v>
      </c>
      <c r="C780" s="36">
        <f>VLOOKUP(A780,'[3]Прейскурант 2019'!$A$12:$E$1358,5,0)</f>
        <v>737</v>
      </c>
      <c r="D780" s="37">
        <f>VLOOKUP(A780,'[1]Прейскурант( новый)'!$A$9:$C$1217,3,0)</f>
        <v>3</v>
      </c>
      <c r="E780" s="37">
        <f t="shared" si="203"/>
        <v>264.12372000000005</v>
      </c>
      <c r="F780" s="44">
        <f>VLOOKUP(A780,'[2]себ-ть 2019 год'!$A$2:$Q$1337,6,0)</f>
        <v>382.5</v>
      </c>
      <c r="G780" s="44">
        <f t="shared" si="195"/>
        <v>646.62372000000005</v>
      </c>
      <c r="H780" s="44">
        <f t="shared" si="199"/>
        <v>219.85206480000002</v>
      </c>
      <c r="I780" s="45">
        <f t="shared" si="196"/>
        <v>866.47578480000004</v>
      </c>
      <c r="J780" s="44">
        <f t="shared" si="200"/>
        <v>129.97136771999999</v>
      </c>
      <c r="K780" s="46">
        <f t="shared" si="197"/>
        <v>996.44715252000003</v>
      </c>
      <c r="L780" s="47">
        <f t="shared" si="201"/>
        <v>1195.7365830240001</v>
      </c>
      <c r="M780" s="77">
        <f t="shared" si="198"/>
        <v>784.90499999999997</v>
      </c>
      <c r="N780" s="48">
        <v>785</v>
      </c>
      <c r="O780" s="49">
        <f t="shared" si="202"/>
        <v>6.4999999999999964</v>
      </c>
      <c r="P780" s="93">
        <f t="shared" si="204"/>
        <v>6.5128900949796398E-2</v>
      </c>
    </row>
    <row r="781" spans="1:16" ht="47.25" x14ac:dyDescent="0.2">
      <c r="A781" s="60">
        <v>60000617</v>
      </c>
      <c r="B781" s="8" t="s">
        <v>719</v>
      </c>
      <c r="C781" s="36">
        <f>VLOOKUP(A781,'[3]Прейскурант 2019'!$A$12:$E$1358,5,0)</f>
        <v>737</v>
      </c>
      <c r="D781" s="37">
        <f>VLOOKUP(A781,'[1]Прейскурант( новый)'!$A$9:$C$1217,3,0)</f>
        <v>3</v>
      </c>
      <c r="E781" s="37">
        <f t="shared" si="203"/>
        <v>264.12372000000005</v>
      </c>
      <c r="F781" s="44">
        <f>VLOOKUP(A781,'[2]себ-ть 2019 год'!$A$2:$Q$1337,6,0)</f>
        <v>382.5</v>
      </c>
      <c r="G781" s="44">
        <f t="shared" si="195"/>
        <v>646.62372000000005</v>
      </c>
      <c r="H781" s="44">
        <f t="shared" si="199"/>
        <v>219.85206480000002</v>
      </c>
      <c r="I781" s="45">
        <f t="shared" si="196"/>
        <v>866.47578480000004</v>
      </c>
      <c r="J781" s="44">
        <f t="shared" si="200"/>
        <v>129.97136771999999</v>
      </c>
      <c r="K781" s="46">
        <f t="shared" si="197"/>
        <v>996.44715252000003</v>
      </c>
      <c r="L781" s="47">
        <f t="shared" si="201"/>
        <v>1195.7365830240001</v>
      </c>
      <c r="M781" s="77">
        <f t="shared" si="198"/>
        <v>784.90499999999997</v>
      </c>
      <c r="N781" s="48">
        <v>785</v>
      </c>
      <c r="O781" s="49">
        <f t="shared" si="202"/>
        <v>6.4999999999999964</v>
      </c>
      <c r="P781" s="93">
        <f t="shared" si="204"/>
        <v>6.5128900949796398E-2</v>
      </c>
    </row>
    <row r="782" spans="1:16" ht="31.5" x14ac:dyDescent="0.2">
      <c r="A782" s="60">
        <v>60000618</v>
      </c>
      <c r="B782" s="8" t="s">
        <v>720</v>
      </c>
      <c r="C782" s="36">
        <f>VLOOKUP(A782,'[3]Прейскурант 2019'!$A$12:$E$1358,5,0)</f>
        <v>737</v>
      </c>
      <c r="D782" s="37">
        <f>VLOOKUP(A782,'[1]Прейскурант( новый)'!$A$9:$C$1217,3,0)</f>
        <v>3</v>
      </c>
      <c r="E782" s="37">
        <f t="shared" si="203"/>
        <v>264.12372000000005</v>
      </c>
      <c r="F782" s="44">
        <f>VLOOKUP(A782,'[2]себ-ть 2019 год'!$A$2:$Q$1337,6,0)</f>
        <v>382.5</v>
      </c>
      <c r="G782" s="44">
        <f t="shared" si="195"/>
        <v>646.62372000000005</v>
      </c>
      <c r="H782" s="44">
        <f t="shared" si="199"/>
        <v>219.85206480000002</v>
      </c>
      <c r="I782" s="45">
        <f t="shared" si="196"/>
        <v>866.47578480000004</v>
      </c>
      <c r="J782" s="44">
        <f t="shared" si="200"/>
        <v>129.97136771999999</v>
      </c>
      <c r="K782" s="46">
        <f t="shared" si="197"/>
        <v>996.44715252000003</v>
      </c>
      <c r="L782" s="47">
        <f t="shared" si="201"/>
        <v>1195.7365830240001</v>
      </c>
      <c r="M782" s="77">
        <f t="shared" si="198"/>
        <v>784.90499999999997</v>
      </c>
      <c r="N782" s="48">
        <v>785</v>
      </c>
      <c r="O782" s="49">
        <f t="shared" si="202"/>
        <v>6.4999999999999964</v>
      </c>
      <c r="P782" s="93">
        <f t="shared" si="204"/>
        <v>6.5128900949796398E-2</v>
      </c>
    </row>
    <row r="783" spans="1:16" ht="31.5" x14ac:dyDescent="0.2">
      <c r="A783" s="60">
        <v>60000619</v>
      </c>
      <c r="B783" s="8" t="s">
        <v>721</v>
      </c>
      <c r="C783" s="36">
        <f>VLOOKUP(A783,'[3]Прейскурант 2019'!$A$12:$E$1358,5,0)</f>
        <v>737</v>
      </c>
      <c r="D783" s="37">
        <f>VLOOKUP(A783,'[1]Прейскурант( новый)'!$A$9:$C$1217,3,0)</f>
        <v>3</v>
      </c>
      <c r="E783" s="37">
        <f t="shared" si="203"/>
        <v>264.12372000000005</v>
      </c>
      <c r="F783" s="44">
        <f>VLOOKUP(A783,'[2]себ-ть 2019 год'!$A$2:$Q$1337,6,0)</f>
        <v>382.5</v>
      </c>
      <c r="G783" s="44">
        <f t="shared" si="195"/>
        <v>646.62372000000005</v>
      </c>
      <c r="H783" s="44">
        <f t="shared" si="199"/>
        <v>219.85206480000002</v>
      </c>
      <c r="I783" s="45">
        <f t="shared" si="196"/>
        <v>866.47578480000004</v>
      </c>
      <c r="J783" s="44">
        <f t="shared" si="200"/>
        <v>129.97136771999999</v>
      </c>
      <c r="K783" s="46">
        <f t="shared" si="197"/>
        <v>996.44715252000003</v>
      </c>
      <c r="L783" s="47">
        <f t="shared" si="201"/>
        <v>1195.7365830240001</v>
      </c>
      <c r="M783" s="77">
        <f t="shared" si="198"/>
        <v>784.90499999999997</v>
      </c>
      <c r="N783" s="48">
        <v>785</v>
      </c>
      <c r="O783" s="49">
        <f t="shared" si="202"/>
        <v>6.4999999999999964</v>
      </c>
      <c r="P783" s="93">
        <f t="shared" si="204"/>
        <v>6.5128900949796398E-2</v>
      </c>
    </row>
    <row r="784" spans="1:16" ht="31.5" x14ac:dyDescent="0.2">
      <c r="A784" s="60">
        <v>60000620</v>
      </c>
      <c r="B784" s="8" t="s">
        <v>722</v>
      </c>
      <c r="C784" s="36">
        <f>VLOOKUP(A784,'[3]Прейскурант 2019'!$A$12:$E$1358,5,0)</f>
        <v>737</v>
      </c>
      <c r="D784" s="37">
        <f>VLOOKUP(A784,'[1]Прейскурант( новый)'!$A$9:$C$1217,3,0)</f>
        <v>3</v>
      </c>
      <c r="E784" s="37">
        <f t="shared" si="203"/>
        <v>264.12372000000005</v>
      </c>
      <c r="F784" s="44">
        <f>VLOOKUP(A784,'[2]себ-ть 2019 год'!$A$2:$Q$1337,6,0)</f>
        <v>382.5</v>
      </c>
      <c r="G784" s="44">
        <f t="shared" si="195"/>
        <v>646.62372000000005</v>
      </c>
      <c r="H784" s="44">
        <f t="shared" si="199"/>
        <v>219.85206480000002</v>
      </c>
      <c r="I784" s="45">
        <f t="shared" si="196"/>
        <v>866.47578480000004</v>
      </c>
      <c r="J784" s="44">
        <f t="shared" si="200"/>
        <v>129.97136771999999</v>
      </c>
      <c r="K784" s="46">
        <f t="shared" si="197"/>
        <v>996.44715252000003</v>
      </c>
      <c r="L784" s="47">
        <f t="shared" si="201"/>
        <v>1195.7365830240001</v>
      </c>
      <c r="M784" s="77">
        <f t="shared" si="198"/>
        <v>784.90499999999997</v>
      </c>
      <c r="N784" s="48">
        <v>785</v>
      </c>
      <c r="O784" s="49">
        <f t="shared" si="202"/>
        <v>6.4999999999999964</v>
      </c>
      <c r="P784" s="93">
        <f t="shared" si="204"/>
        <v>6.5128900949796398E-2</v>
      </c>
    </row>
    <row r="785" spans="1:16" ht="31.5" x14ac:dyDescent="0.2">
      <c r="A785" s="60">
        <v>60000621</v>
      </c>
      <c r="B785" s="8" t="s">
        <v>723</v>
      </c>
      <c r="C785" s="36">
        <f>VLOOKUP(A785,'[3]Прейскурант 2019'!$A$12:$E$1358,5,0)</f>
        <v>737</v>
      </c>
      <c r="D785" s="37">
        <f>VLOOKUP(A785,'[1]Прейскурант( новый)'!$A$9:$C$1217,3,0)</f>
        <v>3</v>
      </c>
      <c r="E785" s="37">
        <f t="shared" si="203"/>
        <v>264.12372000000005</v>
      </c>
      <c r="F785" s="44">
        <f>VLOOKUP(A785,'[2]себ-ть 2019 год'!$A$2:$Q$1337,6,0)</f>
        <v>382.5</v>
      </c>
      <c r="G785" s="44">
        <f t="shared" si="195"/>
        <v>646.62372000000005</v>
      </c>
      <c r="H785" s="44">
        <f t="shared" si="199"/>
        <v>219.85206480000002</v>
      </c>
      <c r="I785" s="45">
        <f t="shared" si="196"/>
        <v>866.47578480000004</v>
      </c>
      <c r="J785" s="44">
        <f t="shared" si="200"/>
        <v>129.97136771999999</v>
      </c>
      <c r="K785" s="46">
        <f t="shared" si="197"/>
        <v>996.44715252000003</v>
      </c>
      <c r="L785" s="47">
        <f t="shared" si="201"/>
        <v>1195.7365830240001</v>
      </c>
      <c r="M785" s="77">
        <f t="shared" si="198"/>
        <v>784.90499999999997</v>
      </c>
      <c r="N785" s="48">
        <v>785</v>
      </c>
      <c r="O785" s="49">
        <f t="shared" si="202"/>
        <v>6.4999999999999964</v>
      </c>
      <c r="P785" s="93">
        <f t="shared" si="204"/>
        <v>6.5128900949796398E-2</v>
      </c>
    </row>
    <row r="786" spans="1:16" ht="47.25" x14ac:dyDescent="0.2">
      <c r="A786" s="60">
        <v>60000622</v>
      </c>
      <c r="B786" s="8" t="s">
        <v>724</v>
      </c>
      <c r="C786" s="36">
        <f>VLOOKUP(A786,'[3]Прейскурант 2019'!$A$12:$E$1358,5,0)</f>
        <v>737</v>
      </c>
      <c r="D786" s="37">
        <f>VLOOKUP(A786,'[1]Прейскурант( новый)'!$A$9:$C$1217,3,0)</f>
        <v>3</v>
      </c>
      <c r="E786" s="37">
        <f t="shared" si="203"/>
        <v>264.12372000000005</v>
      </c>
      <c r="F786" s="44">
        <f>VLOOKUP(A786,'[2]себ-ть 2019 год'!$A$2:$Q$1337,6,0)</f>
        <v>382.5</v>
      </c>
      <c r="G786" s="44">
        <f t="shared" si="195"/>
        <v>646.62372000000005</v>
      </c>
      <c r="H786" s="44">
        <f t="shared" si="199"/>
        <v>219.85206480000002</v>
      </c>
      <c r="I786" s="45">
        <f t="shared" si="196"/>
        <v>866.47578480000004</v>
      </c>
      <c r="J786" s="44">
        <f t="shared" si="200"/>
        <v>129.97136771999999</v>
      </c>
      <c r="K786" s="46">
        <f t="shared" si="197"/>
        <v>996.44715252000003</v>
      </c>
      <c r="L786" s="47">
        <f t="shared" si="201"/>
        <v>1195.7365830240001</v>
      </c>
      <c r="M786" s="77">
        <f t="shared" si="198"/>
        <v>784.90499999999997</v>
      </c>
      <c r="N786" s="48">
        <v>785</v>
      </c>
      <c r="O786" s="49">
        <f t="shared" si="202"/>
        <v>6.4999999999999964</v>
      </c>
      <c r="P786" s="93">
        <f t="shared" si="204"/>
        <v>6.5128900949796398E-2</v>
      </c>
    </row>
    <row r="787" spans="1:16" ht="47.25" x14ac:dyDescent="0.2">
      <c r="A787" s="60">
        <v>60000623</v>
      </c>
      <c r="B787" s="8" t="s">
        <v>725</v>
      </c>
      <c r="C787" s="36">
        <f>VLOOKUP(A787,'[3]Прейскурант 2019'!$A$12:$E$1358,5,0)</f>
        <v>737</v>
      </c>
      <c r="D787" s="37">
        <f>VLOOKUP(A787,'[1]Прейскурант( новый)'!$A$9:$C$1217,3,0)</f>
        <v>3</v>
      </c>
      <c r="E787" s="37">
        <f t="shared" si="203"/>
        <v>264.12372000000005</v>
      </c>
      <c r="F787" s="44">
        <f>VLOOKUP(A787,'[2]себ-ть 2019 год'!$A$2:$Q$1337,6,0)</f>
        <v>382.5</v>
      </c>
      <c r="G787" s="44">
        <f t="shared" si="195"/>
        <v>646.62372000000005</v>
      </c>
      <c r="H787" s="44">
        <f t="shared" si="199"/>
        <v>219.85206480000002</v>
      </c>
      <c r="I787" s="45">
        <f t="shared" si="196"/>
        <v>866.47578480000004</v>
      </c>
      <c r="J787" s="44">
        <f t="shared" si="200"/>
        <v>129.97136771999999</v>
      </c>
      <c r="K787" s="46">
        <f t="shared" si="197"/>
        <v>996.44715252000003</v>
      </c>
      <c r="L787" s="47">
        <f t="shared" si="201"/>
        <v>1195.7365830240001</v>
      </c>
      <c r="M787" s="77">
        <f t="shared" si="198"/>
        <v>784.90499999999997</v>
      </c>
      <c r="N787" s="48">
        <v>785</v>
      </c>
      <c r="O787" s="49">
        <f t="shared" si="202"/>
        <v>6.4999999999999964</v>
      </c>
      <c r="P787" s="93">
        <f t="shared" si="204"/>
        <v>6.5128900949796398E-2</v>
      </c>
    </row>
    <row r="788" spans="1:16" ht="47.25" x14ac:dyDescent="0.2">
      <c r="A788" s="60">
        <v>60000624</v>
      </c>
      <c r="B788" s="8" t="s">
        <v>726</v>
      </c>
      <c r="C788" s="36">
        <f>VLOOKUP(A788,'[3]Прейскурант 2019'!$A$12:$E$1358,5,0)</f>
        <v>737</v>
      </c>
      <c r="D788" s="37">
        <f>VLOOKUP(A788,'[1]Прейскурант( новый)'!$A$9:$C$1217,3,0)</f>
        <v>3</v>
      </c>
      <c r="E788" s="37">
        <f t="shared" si="203"/>
        <v>264.12372000000005</v>
      </c>
      <c r="F788" s="44">
        <f>VLOOKUP(A788,'[2]себ-ть 2019 год'!$A$2:$Q$1337,6,0)</f>
        <v>382.5</v>
      </c>
      <c r="G788" s="44">
        <f t="shared" si="195"/>
        <v>646.62372000000005</v>
      </c>
      <c r="H788" s="44">
        <f t="shared" si="199"/>
        <v>219.85206480000002</v>
      </c>
      <c r="I788" s="45">
        <f t="shared" si="196"/>
        <v>866.47578480000004</v>
      </c>
      <c r="J788" s="44">
        <f t="shared" si="200"/>
        <v>129.97136771999999</v>
      </c>
      <c r="K788" s="46">
        <f t="shared" si="197"/>
        <v>996.44715252000003</v>
      </c>
      <c r="L788" s="47">
        <f t="shared" si="201"/>
        <v>1195.7365830240001</v>
      </c>
      <c r="M788" s="77">
        <f t="shared" si="198"/>
        <v>784.90499999999997</v>
      </c>
      <c r="N788" s="48">
        <v>785</v>
      </c>
      <c r="O788" s="49">
        <f t="shared" si="202"/>
        <v>6.4999999999999964</v>
      </c>
      <c r="P788" s="93">
        <f t="shared" si="204"/>
        <v>6.5128900949796398E-2</v>
      </c>
    </row>
    <row r="789" spans="1:16" ht="47.25" x14ac:dyDescent="0.2">
      <c r="A789" s="60">
        <v>60000625</v>
      </c>
      <c r="B789" s="8" t="s">
        <v>727</v>
      </c>
      <c r="C789" s="36">
        <f>VLOOKUP(A789,'[3]Прейскурант 2019'!$A$12:$E$1358,5,0)</f>
        <v>737</v>
      </c>
      <c r="D789" s="37">
        <f>VLOOKUP(A789,'[1]Прейскурант( новый)'!$A$9:$C$1217,3,0)</f>
        <v>3</v>
      </c>
      <c r="E789" s="37">
        <f t="shared" si="203"/>
        <v>264.12372000000005</v>
      </c>
      <c r="F789" s="44">
        <f>VLOOKUP(A789,'[2]себ-ть 2019 год'!$A$2:$Q$1337,6,0)</f>
        <v>382.5</v>
      </c>
      <c r="G789" s="44">
        <f t="shared" si="195"/>
        <v>646.62372000000005</v>
      </c>
      <c r="H789" s="44">
        <f t="shared" si="199"/>
        <v>219.85206480000002</v>
      </c>
      <c r="I789" s="45">
        <f t="shared" si="196"/>
        <v>866.47578480000004</v>
      </c>
      <c r="J789" s="44">
        <f t="shared" si="200"/>
        <v>129.97136771999999</v>
      </c>
      <c r="K789" s="46">
        <f t="shared" si="197"/>
        <v>996.44715252000003</v>
      </c>
      <c r="L789" s="47">
        <f t="shared" si="201"/>
        <v>1195.7365830240001</v>
      </c>
      <c r="M789" s="77">
        <f t="shared" si="198"/>
        <v>784.90499999999997</v>
      </c>
      <c r="N789" s="48">
        <v>785</v>
      </c>
      <c r="O789" s="49">
        <f t="shared" si="202"/>
        <v>6.4999999999999964</v>
      </c>
      <c r="P789" s="93">
        <f t="shared" si="204"/>
        <v>6.5128900949796398E-2</v>
      </c>
    </row>
    <row r="790" spans="1:16" ht="47.25" x14ac:dyDescent="0.2">
      <c r="A790" s="60">
        <v>60000626</v>
      </c>
      <c r="B790" s="8" t="s">
        <v>728</v>
      </c>
      <c r="C790" s="36">
        <f>VLOOKUP(A790,'[3]Прейскурант 2019'!$A$12:$E$1358,5,0)</f>
        <v>737</v>
      </c>
      <c r="D790" s="37">
        <f>VLOOKUP(A790,'[1]Прейскурант( новый)'!$A$9:$C$1217,3,0)</f>
        <v>3</v>
      </c>
      <c r="E790" s="37">
        <f t="shared" si="203"/>
        <v>264.12372000000005</v>
      </c>
      <c r="F790" s="44">
        <f>VLOOKUP(A790,'[2]себ-ть 2019 год'!$A$2:$Q$1337,6,0)</f>
        <v>382.5</v>
      </c>
      <c r="G790" s="44">
        <f t="shared" si="195"/>
        <v>646.62372000000005</v>
      </c>
      <c r="H790" s="44">
        <f t="shared" si="199"/>
        <v>219.85206480000002</v>
      </c>
      <c r="I790" s="45">
        <f t="shared" si="196"/>
        <v>866.47578480000004</v>
      </c>
      <c r="J790" s="44">
        <f t="shared" si="200"/>
        <v>129.97136771999999</v>
      </c>
      <c r="K790" s="46">
        <f t="shared" si="197"/>
        <v>996.44715252000003</v>
      </c>
      <c r="L790" s="47">
        <f t="shared" si="201"/>
        <v>1195.7365830240001</v>
      </c>
      <c r="M790" s="77">
        <f t="shared" si="198"/>
        <v>784.90499999999997</v>
      </c>
      <c r="N790" s="48">
        <v>785</v>
      </c>
      <c r="O790" s="49">
        <f t="shared" si="202"/>
        <v>6.4999999999999964</v>
      </c>
      <c r="P790" s="93">
        <f t="shared" si="204"/>
        <v>6.5128900949796398E-2</v>
      </c>
    </row>
    <row r="791" spans="1:16" ht="31.5" x14ac:dyDescent="0.2">
      <c r="A791" s="60">
        <v>60000628</v>
      </c>
      <c r="B791" s="8" t="s">
        <v>729</v>
      </c>
      <c r="C791" s="36">
        <f>VLOOKUP(A791,'[3]Прейскурант 2019'!$A$12:$E$1358,5,0)</f>
        <v>737</v>
      </c>
      <c r="D791" s="37">
        <f>VLOOKUP(A791,'[1]Прейскурант( новый)'!$A$9:$C$1217,3,0)</f>
        <v>3</v>
      </c>
      <c r="E791" s="37">
        <f t="shared" si="203"/>
        <v>264.12372000000005</v>
      </c>
      <c r="F791" s="44">
        <f>VLOOKUP(A791,'[2]себ-ть 2019 год'!$A$2:$Q$1337,6,0)</f>
        <v>382.5</v>
      </c>
      <c r="G791" s="44">
        <f t="shared" si="195"/>
        <v>646.62372000000005</v>
      </c>
      <c r="H791" s="44">
        <f t="shared" si="199"/>
        <v>219.85206480000002</v>
      </c>
      <c r="I791" s="45">
        <f t="shared" si="196"/>
        <v>866.47578480000004</v>
      </c>
      <c r="J791" s="44">
        <f t="shared" si="200"/>
        <v>129.97136771999999</v>
      </c>
      <c r="K791" s="46">
        <f t="shared" si="197"/>
        <v>996.44715252000003</v>
      </c>
      <c r="L791" s="47">
        <f t="shared" si="201"/>
        <v>1195.7365830240001</v>
      </c>
      <c r="M791" s="77">
        <f t="shared" si="198"/>
        <v>784.90499999999997</v>
      </c>
      <c r="N791" s="48">
        <v>785</v>
      </c>
      <c r="O791" s="49">
        <f t="shared" si="202"/>
        <v>6.4999999999999964</v>
      </c>
      <c r="P791" s="93">
        <f t="shared" si="204"/>
        <v>6.5128900949796398E-2</v>
      </c>
    </row>
    <row r="792" spans="1:16" ht="47.25" x14ac:dyDescent="0.2">
      <c r="A792" s="60">
        <v>60000629</v>
      </c>
      <c r="B792" s="8" t="s">
        <v>730</v>
      </c>
      <c r="C792" s="36">
        <f>VLOOKUP(A792,'[3]Прейскурант 2019'!$A$12:$E$1358,5,0)</f>
        <v>737</v>
      </c>
      <c r="D792" s="37">
        <f>VLOOKUP(A792,'[1]Прейскурант( новый)'!$A$9:$C$1217,3,0)</f>
        <v>3</v>
      </c>
      <c r="E792" s="37">
        <f t="shared" si="203"/>
        <v>264.12372000000005</v>
      </c>
      <c r="F792" s="44">
        <f>VLOOKUP(A792,'[2]себ-ть 2019 год'!$A$2:$Q$1337,6,0)</f>
        <v>382.5</v>
      </c>
      <c r="G792" s="44">
        <f t="shared" si="195"/>
        <v>646.62372000000005</v>
      </c>
      <c r="H792" s="44">
        <f t="shared" si="199"/>
        <v>219.85206480000002</v>
      </c>
      <c r="I792" s="45">
        <f t="shared" si="196"/>
        <v>866.47578480000004</v>
      </c>
      <c r="J792" s="44">
        <f t="shared" si="200"/>
        <v>129.97136771999999</v>
      </c>
      <c r="K792" s="46">
        <f t="shared" si="197"/>
        <v>996.44715252000003</v>
      </c>
      <c r="L792" s="47">
        <f t="shared" si="201"/>
        <v>1195.7365830240001</v>
      </c>
      <c r="M792" s="77">
        <f t="shared" si="198"/>
        <v>784.90499999999997</v>
      </c>
      <c r="N792" s="48">
        <v>785</v>
      </c>
      <c r="O792" s="49">
        <f t="shared" si="202"/>
        <v>6.4999999999999964</v>
      </c>
      <c r="P792" s="93">
        <f t="shared" si="204"/>
        <v>6.5128900949796398E-2</v>
      </c>
    </row>
    <row r="793" spans="1:16" ht="31.5" x14ac:dyDescent="0.2">
      <c r="A793" s="60">
        <v>60000630</v>
      </c>
      <c r="B793" s="8" t="s">
        <v>731</v>
      </c>
      <c r="C793" s="36">
        <f>VLOOKUP(A793,'[3]Прейскурант 2019'!$A$12:$E$1358,5,0)</f>
        <v>737</v>
      </c>
      <c r="D793" s="37">
        <f>VLOOKUP(A793,'[1]Прейскурант( новый)'!$A$9:$C$1217,3,0)</f>
        <v>3</v>
      </c>
      <c r="E793" s="37">
        <f t="shared" si="203"/>
        <v>264.12372000000005</v>
      </c>
      <c r="F793" s="44">
        <f>VLOOKUP(A793,'[2]себ-ть 2019 год'!$A$2:$Q$1337,6,0)</f>
        <v>382.5</v>
      </c>
      <c r="G793" s="44">
        <f t="shared" si="195"/>
        <v>646.62372000000005</v>
      </c>
      <c r="H793" s="44">
        <f t="shared" si="199"/>
        <v>219.85206480000002</v>
      </c>
      <c r="I793" s="45">
        <f t="shared" si="196"/>
        <v>866.47578480000004</v>
      </c>
      <c r="J793" s="44">
        <f t="shared" si="200"/>
        <v>129.97136771999999</v>
      </c>
      <c r="K793" s="46">
        <f t="shared" si="197"/>
        <v>996.44715252000003</v>
      </c>
      <c r="L793" s="47">
        <f t="shared" si="201"/>
        <v>1195.7365830240001</v>
      </c>
      <c r="M793" s="77">
        <f t="shared" si="198"/>
        <v>784.90499999999997</v>
      </c>
      <c r="N793" s="48">
        <v>785</v>
      </c>
      <c r="O793" s="49">
        <f t="shared" si="202"/>
        <v>6.4999999999999964</v>
      </c>
      <c r="P793" s="93">
        <f t="shared" si="204"/>
        <v>6.5128900949796398E-2</v>
      </c>
    </row>
    <row r="794" spans="1:16" ht="47.25" x14ac:dyDescent="0.2">
      <c r="A794" s="60">
        <v>60000631</v>
      </c>
      <c r="B794" s="8" t="s">
        <v>732</v>
      </c>
      <c r="C794" s="36">
        <f>VLOOKUP(A794,'[3]Прейскурант 2019'!$A$12:$E$1358,5,0)</f>
        <v>737</v>
      </c>
      <c r="D794" s="37">
        <f>VLOOKUP(A794,'[1]Прейскурант( новый)'!$A$9:$C$1217,3,0)</f>
        <v>3</v>
      </c>
      <c r="E794" s="37">
        <f t="shared" si="203"/>
        <v>264.12372000000005</v>
      </c>
      <c r="F794" s="44">
        <f>VLOOKUP(A794,'[2]себ-ть 2019 год'!$A$2:$Q$1337,6,0)</f>
        <v>382.5</v>
      </c>
      <c r="G794" s="44">
        <f t="shared" si="195"/>
        <v>646.62372000000005</v>
      </c>
      <c r="H794" s="44">
        <f t="shared" si="199"/>
        <v>219.85206480000002</v>
      </c>
      <c r="I794" s="45">
        <f t="shared" si="196"/>
        <v>866.47578480000004</v>
      </c>
      <c r="J794" s="44">
        <f t="shared" si="200"/>
        <v>129.97136771999999</v>
      </c>
      <c r="K794" s="46">
        <f t="shared" si="197"/>
        <v>996.44715252000003</v>
      </c>
      <c r="L794" s="47">
        <f t="shared" si="201"/>
        <v>1195.7365830240001</v>
      </c>
      <c r="M794" s="77">
        <f t="shared" si="198"/>
        <v>784.90499999999997</v>
      </c>
      <c r="N794" s="48">
        <v>785</v>
      </c>
      <c r="O794" s="49">
        <f t="shared" si="202"/>
        <v>6.4999999999999964</v>
      </c>
      <c r="P794" s="93">
        <f t="shared" si="204"/>
        <v>6.5128900949796398E-2</v>
      </c>
    </row>
    <row r="795" spans="1:16" ht="31.5" x14ac:dyDescent="0.2">
      <c r="A795" s="60">
        <v>60000632</v>
      </c>
      <c r="B795" s="8" t="s">
        <v>733</v>
      </c>
      <c r="C795" s="36">
        <f>VLOOKUP(A795,'[3]Прейскурант 2019'!$A$12:$E$1358,5,0)</f>
        <v>737</v>
      </c>
      <c r="D795" s="37">
        <f>VLOOKUP(A795,'[1]Прейскурант( новый)'!$A$9:$C$1217,3,0)</f>
        <v>3</v>
      </c>
      <c r="E795" s="37">
        <f t="shared" si="203"/>
        <v>264.12372000000005</v>
      </c>
      <c r="F795" s="44">
        <f>VLOOKUP(A795,'[2]себ-ть 2019 год'!$A$2:$Q$1337,6,0)</f>
        <v>382.5</v>
      </c>
      <c r="G795" s="44">
        <f t="shared" si="195"/>
        <v>646.62372000000005</v>
      </c>
      <c r="H795" s="44">
        <f t="shared" si="199"/>
        <v>219.85206480000002</v>
      </c>
      <c r="I795" s="45">
        <f t="shared" si="196"/>
        <v>866.47578480000004</v>
      </c>
      <c r="J795" s="44">
        <f t="shared" si="200"/>
        <v>129.97136771999999</v>
      </c>
      <c r="K795" s="46">
        <f t="shared" si="197"/>
        <v>996.44715252000003</v>
      </c>
      <c r="L795" s="47">
        <f t="shared" si="201"/>
        <v>1195.7365830240001</v>
      </c>
      <c r="M795" s="77">
        <f t="shared" si="198"/>
        <v>784.90499999999997</v>
      </c>
      <c r="N795" s="48">
        <v>785</v>
      </c>
      <c r="O795" s="49">
        <f t="shared" si="202"/>
        <v>6.4999999999999964</v>
      </c>
      <c r="P795" s="93">
        <f t="shared" si="204"/>
        <v>6.5128900949796398E-2</v>
      </c>
    </row>
    <row r="796" spans="1:16" ht="47.25" x14ac:dyDescent="0.2">
      <c r="A796" s="60">
        <v>60000633</v>
      </c>
      <c r="B796" s="8" t="s">
        <v>734</v>
      </c>
      <c r="C796" s="36">
        <f>VLOOKUP(A796,'[3]Прейскурант 2019'!$A$12:$E$1358,5,0)</f>
        <v>737</v>
      </c>
      <c r="D796" s="37">
        <f>VLOOKUP(A796,'[1]Прейскурант( новый)'!$A$9:$C$1217,3,0)</f>
        <v>3</v>
      </c>
      <c r="E796" s="37">
        <f t="shared" si="203"/>
        <v>264.12372000000005</v>
      </c>
      <c r="F796" s="44">
        <f>VLOOKUP(A796,'[2]себ-ть 2019 год'!$A$2:$Q$1337,6,0)</f>
        <v>382.5</v>
      </c>
      <c r="G796" s="44">
        <f t="shared" si="195"/>
        <v>646.62372000000005</v>
      </c>
      <c r="H796" s="44">
        <f t="shared" si="199"/>
        <v>219.85206480000002</v>
      </c>
      <c r="I796" s="45">
        <f t="shared" si="196"/>
        <v>866.47578480000004</v>
      </c>
      <c r="J796" s="44">
        <f t="shared" si="200"/>
        <v>129.97136771999999</v>
      </c>
      <c r="K796" s="46">
        <f t="shared" si="197"/>
        <v>996.44715252000003</v>
      </c>
      <c r="L796" s="47">
        <f t="shared" si="201"/>
        <v>1195.7365830240001</v>
      </c>
      <c r="M796" s="77">
        <f t="shared" si="198"/>
        <v>784.90499999999997</v>
      </c>
      <c r="N796" s="48">
        <v>785</v>
      </c>
      <c r="O796" s="49">
        <f t="shared" si="202"/>
        <v>6.4999999999999964</v>
      </c>
      <c r="P796" s="93">
        <f t="shared" si="204"/>
        <v>6.5128900949796398E-2</v>
      </c>
    </row>
    <row r="797" spans="1:16" ht="31.5" x14ac:dyDescent="0.2">
      <c r="A797" s="60">
        <v>60000634</v>
      </c>
      <c r="B797" s="8" t="s">
        <v>735</v>
      </c>
      <c r="C797" s="36">
        <f>VLOOKUP(A797,'[3]Прейскурант 2019'!$A$12:$E$1358,5,0)</f>
        <v>737</v>
      </c>
      <c r="D797" s="37">
        <f>VLOOKUP(A797,'[1]Прейскурант( новый)'!$A$9:$C$1217,3,0)</f>
        <v>3</v>
      </c>
      <c r="E797" s="37">
        <f t="shared" si="203"/>
        <v>264.12372000000005</v>
      </c>
      <c r="F797" s="44">
        <f>VLOOKUP(A797,'[2]себ-ть 2019 год'!$A$2:$Q$1337,6,0)</f>
        <v>382.5</v>
      </c>
      <c r="G797" s="44">
        <f t="shared" si="195"/>
        <v>646.62372000000005</v>
      </c>
      <c r="H797" s="44">
        <f t="shared" si="199"/>
        <v>219.85206480000002</v>
      </c>
      <c r="I797" s="45">
        <f t="shared" si="196"/>
        <v>866.47578480000004</v>
      </c>
      <c r="J797" s="44">
        <f t="shared" si="200"/>
        <v>129.97136771999999</v>
      </c>
      <c r="K797" s="46">
        <f t="shared" si="197"/>
        <v>996.44715252000003</v>
      </c>
      <c r="L797" s="47">
        <f t="shared" si="201"/>
        <v>1195.7365830240001</v>
      </c>
      <c r="M797" s="77">
        <f t="shared" si="198"/>
        <v>784.90499999999997</v>
      </c>
      <c r="N797" s="48">
        <v>785</v>
      </c>
      <c r="O797" s="49">
        <f t="shared" si="202"/>
        <v>6.4999999999999964</v>
      </c>
      <c r="P797" s="93">
        <f t="shared" si="204"/>
        <v>6.5128900949796398E-2</v>
      </c>
    </row>
    <row r="798" spans="1:16" ht="31.5" x14ac:dyDescent="0.2">
      <c r="A798" s="60">
        <v>60000635</v>
      </c>
      <c r="B798" s="8" t="s">
        <v>736</v>
      </c>
      <c r="C798" s="36">
        <f>VLOOKUP(A798,'[3]Прейскурант 2019'!$A$12:$E$1358,5,0)</f>
        <v>737</v>
      </c>
      <c r="D798" s="37">
        <f>VLOOKUP(A798,'[1]Прейскурант( новый)'!$A$9:$C$1217,3,0)</f>
        <v>3</v>
      </c>
      <c r="E798" s="37">
        <f t="shared" si="203"/>
        <v>264.12372000000005</v>
      </c>
      <c r="F798" s="44">
        <f>VLOOKUP(A798,'[2]себ-ть 2019 год'!$A$2:$Q$1337,6,0)</f>
        <v>382.5</v>
      </c>
      <c r="G798" s="44">
        <f t="shared" si="195"/>
        <v>646.62372000000005</v>
      </c>
      <c r="H798" s="44">
        <f t="shared" si="199"/>
        <v>219.85206480000002</v>
      </c>
      <c r="I798" s="45">
        <f t="shared" si="196"/>
        <v>866.47578480000004</v>
      </c>
      <c r="J798" s="44">
        <f t="shared" si="200"/>
        <v>129.97136771999999</v>
      </c>
      <c r="K798" s="46">
        <f t="shared" si="197"/>
        <v>996.44715252000003</v>
      </c>
      <c r="L798" s="47">
        <f t="shared" si="201"/>
        <v>1195.7365830240001</v>
      </c>
      <c r="M798" s="77">
        <f t="shared" si="198"/>
        <v>784.90499999999997</v>
      </c>
      <c r="N798" s="48">
        <v>785</v>
      </c>
      <c r="O798" s="49">
        <f t="shared" si="202"/>
        <v>6.4999999999999964</v>
      </c>
      <c r="P798" s="93">
        <f t="shared" si="204"/>
        <v>6.5128900949796398E-2</v>
      </c>
    </row>
    <row r="799" spans="1:16" ht="31.5" x14ac:dyDescent="0.2">
      <c r="A799" s="60">
        <v>60000638</v>
      </c>
      <c r="B799" s="8" t="s">
        <v>737</v>
      </c>
      <c r="C799" s="36">
        <f>VLOOKUP(A799,'[3]Прейскурант 2019'!$A$12:$E$1358,5,0)</f>
        <v>737</v>
      </c>
      <c r="D799" s="37">
        <f>VLOOKUP(A799,'[1]Прейскурант( новый)'!$A$9:$C$1217,3,0)</f>
        <v>3</v>
      </c>
      <c r="E799" s="37">
        <f t="shared" si="203"/>
        <v>264.12372000000005</v>
      </c>
      <c r="F799" s="44">
        <f>VLOOKUP(A799,'[2]себ-ть 2019 год'!$A$2:$Q$1337,6,0)</f>
        <v>382.5</v>
      </c>
      <c r="G799" s="44">
        <f t="shared" si="195"/>
        <v>646.62372000000005</v>
      </c>
      <c r="H799" s="44">
        <f t="shared" si="199"/>
        <v>219.85206480000002</v>
      </c>
      <c r="I799" s="45">
        <f t="shared" si="196"/>
        <v>866.47578480000004</v>
      </c>
      <c r="J799" s="44">
        <f t="shared" si="200"/>
        <v>129.97136771999999</v>
      </c>
      <c r="K799" s="46">
        <f t="shared" si="197"/>
        <v>996.44715252000003</v>
      </c>
      <c r="L799" s="47">
        <f t="shared" si="201"/>
        <v>1195.7365830240001</v>
      </c>
      <c r="M799" s="77">
        <f t="shared" si="198"/>
        <v>784.90499999999997</v>
      </c>
      <c r="N799" s="48">
        <v>785</v>
      </c>
      <c r="O799" s="49">
        <f t="shared" si="202"/>
        <v>6.4999999999999964</v>
      </c>
      <c r="P799" s="93">
        <f t="shared" si="204"/>
        <v>6.5128900949796398E-2</v>
      </c>
    </row>
    <row r="800" spans="1:16" ht="47.25" x14ac:dyDescent="0.2">
      <c r="A800" s="60">
        <v>60000639</v>
      </c>
      <c r="B800" s="8" t="s">
        <v>738</v>
      </c>
      <c r="C800" s="36">
        <f>VLOOKUP(A800,'[3]Прейскурант 2019'!$A$12:$E$1358,5,0)</f>
        <v>737</v>
      </c>
      <c r="D800" s="37">
        <f>VLOOKUP(A800,'[1]Прейскурант( новый)'!$A$9:$C$1217,3,0)</f>
        <v>3</v>
      </c>
      <c r="E800" s="37">
        <f t="shared" si="203"/>
        <v>264.12372000000005</v>
      </c>
      <c r="F800" s="44">
        <f>VLOOKUP(A800,'[2]себ-ть 2019 год'!$A$2:$Q$1337,6,0)</f>
        <v>382.5</v>
      </c>
      <c r="G800" s="44">
        <f t="shared" si="195"/>
        <v>646.62372000000005</v>
      </c>
      <c r="H800" s="44">
        <f t="shared" si="199"/>
        <v>219.85206480000002</v>
      </c>
      <c r="I800" s="45">
        <f t="shared" si="196"/>
        <v>866.47578480000004</v>
      </c>
      <c r="J800" s="44">
        <f t="shared" si="200"/>
        <v>129.97136771999999</v>
      </c>
      <c r="K800" s="46">
        <f t="shared" si="197"/>
        <v>996.44715252000003</v>
      </c>
      <c r="L800" s="47">
        <f t="shared" si="201"/>
        <v>1195.7365830240001</v>
      </c>
      <c r="M800" s="77">
        <f t="shared" si="198"/>
        <v>784.90499999999997</v>
      </c>
      <c r="N800" s="48">
        <v>785</v>
      </c>
      <c r="O800" s="49">
        <f t="shared" si="202"/>
        <v>6.4999999999999964</v>
      </c>
      <c r="P800" s="93">
        <f t="shared" si="204"/>
        <v>6.5128900949796398E-2</v>
      </c>
    </row>
    <row r="801" spans="1:16" ht="47.25" x14ac:dyDescent="0.2">
      <c r="A801" s="60">
        <v>60000641</v>
      </c>
      <c r="B801" s="8" t="s">
        <v>739</v>
      </c>
      <c r="C801" s="36">
        <f>VLOOKUP(A801,'[3]Прейскурант 2019'!$A$12:$E$1358,5,0)</f>
        <v>737</v>
      </c>
      <c r="D801" s="37">
        <f>VLOOKUP(A801,'[1]Прейскурант( новый)'!$A$9:$C$1217,3,0)</f>
        <v>3</v>
      </c>
      <c r="E801" s="37">
        <f t="shared" si="203"/>
        <v>264.12372000000005</v>
      </c>
      <c r="F801" s="44">
        <f>VLOOKUP(A801,'[2]себ-ть 2019 год'!$A$2:$Q$1337,6,0)</f>
        <v>382.5</v>
      </c>
      <c r="G801" s="44">
        <f t="shared" si="195"/>
        <v>646.62372000000005</v>
      </c>
      <c r="H801" s="44">
        <f t="shared" si="199"/>
        <v>219.85206480000002</v>
      </c>
      <c r="I801" s="45">
        <f t="shared" si="196"/>
        <v>866.47578480000004</v>
      </c>
      <c r="J801" s="44">
        <f t="shared" si="200"/>
        <v>129.97136771999999</v>
      </c>
      <c r="K801" s="46">
        <f t="shared" si="197"/>
        <v>996.44715252000003</v>
      </c>
      <c r="L801" s="47">
        <f t="shared" si="201"/>
        <v>1195.7365830240001</v>
      </c>
      <c r="M801" s="77">
        <f t="shared" si="198"/>
        <v>784.90499999999997</v>
      </c>
      <c r="N801" s="48">
        <v>785</v>
      </c>
      <c r="O801" s="49">
        <f t="shared" si="202"/>
        <v>6.4999999999999964</v>
      </c>
      <c r="P801" s="93">
        <f t="shared" si="204"/>
        <v>6.5128900949796398E-2</v>
      </c>
    </row>
    <row r="802" spans="1:16" ht="47.25" x14ac:dyDescent="0.2">
      <c r="A802" s="60">
        <v>60000643</v>
      </c>
      <c r="B802" s="8" t="s">
        <v>740</v>
      </c>
      <c r="C802" s="36">
        <f>VLOOKUP(A802,'[3]Прейскурант 2019'!$A$12:$E$1358,5,0)</f>
        <v>737</v>
      </c>
      <c r="D802" s="37">
        <f>VLOOKUP(A802,'[1]Прейскурант( новый)'!$A$9:$C$1217,3,0)</f>
        <v>3</v>
      </c>
      <c r="E802" s="37">
        <f t="shared" si="203"/>
        <v>264.12372000000005</v>
      </c>
      <c r="F802" s="44">
        <f>VLOOKUP(A802,'[2]себ-ть 2019 год'!$A$2:$Q$1337,6,0)</f>
        <v>382.5</v>
      </c>
      <c r="G802" s="44">
        <f t="shared" si="195"/>
        <v>646.62372000000005</v>
      </c>
      <c r="H802" s="44">
        <f t="shared" si="199"/>
        <v>219.85206480000002</v>
      </c>
      <c r="I802" s="45">
        <f t="shared" si="196"/>
        <v>866.47578480000004</v>
      </c>
      <c r="J802" s="44">
        <f t="shared" si="200"/>
        <v>129.97136771999999</v>
      </c>
      <c r="K802" s="46">
        <f t="shared" si="197"/>
        <v>996.44715252000003</v>
      </c>
      <c r="L802" s="47">
        <f t="shared" si="201"/>
        <v>1195.7365830240001</v>
      </c>
      <c r="M802" s="77">
        <f t="shared" si="198"/>
        <v>784.90499999999997</v>
      </c>
      <c r="N802" s="48">
        <v>785</v>
      </c>
      <c r="O802" s="49">
        <f t="shared" si="202"/>
        <v>6.4999999999999964</v>
      </c>
      <c r="P802" s="93">
        <f t="shared" si="204"/>
        <v>6.5128900949796398E-2</v>
      </c>
    </row>
    <row r="803" spans="1:16" ht="31.5" x14ac:dyDescent="0.2">
      <c r="A803" s="60">
        <v>60000644</v>
      </c>
      <c r="B803" s="8" t="s">
        <v>741</v>
      </c>
      <c r="C803" s="36">
        <f>VLOOKUP(A803,'[3]Прейскурант 2019'!$A$12:$E$1358,5,0)</f>
        <v>737</v>
      </c>
      <c r="D803" s="37">
        <f>VLOOKUP(A803,'[1]Прейскурант( новый)'!$A$9:$C$1217,3,0)</f>
        <v>3</v>
      </c>
      <c r="E803" s="37">
        <f t="shared" si="203"/>
        <v>264.12372000000005</v>
      </c>
      <c r="F803" s="44">
        <f>VLOOKUP(A803,'[2]себ-ть 2019 год'!$A$2:$Q$1337,6,0)</f>
        <v>382.5</v>
      </c>
      <c r="G803" s="44">
        <f t="shared" si="195"/>
        <v>646.62372000000005</v>
      </c>
      <c r="H803" s="44">
        <f t="shared" si="199"/>
        <v>219.85206480000002</v>
      </c>
      <c r="I803" s="45">
        <f t="shared" si="196"/>
        <v>866.47578480000004</v>
      </c>
      <c r="J803" s="44">
        <f t="shared" si="200"/>
        <v>129.97136771999999</v>
      </c>
      <c r="K803" s="46">
        <f t="shared" si="197"/>
        <v>996.44715252000003</v>
      </c>
      <c r="L803" s="47">
        <f t="shared" si="201"/>
        <v>1195.7365830240001</v>
      </c>
      <c r="M803" s="77">
        <f t="shared" si="198"/>
        <v>784.90499999999997</v>
      </c>
      <c r="N803" s="48">
        <v>785</v>
      </c>
      <c r="O803" s="49">
        <f t="shared" si="202"/>
        <v>6.4999999999999964</v>
      </c>
      <c r="P803" s="93">
        <f t="shared" si="204"/>
        <v>6.5128900949796398E-2</v>
      </c>
    </row>
    <row r="804" spans="1:16" ht="31.5" x14ac:dyDescent="0.2">
      <c r="A804" s="20">
        <v>60001320</v>
      </c>
      <c r="B804" s="2" t="s">
        <v>742</v>
      </c>
      <c r="C804" s="36">
        <f>VLOOKUP(A804,'[3]Прейскурант 2019'!$A$12:$E$1358,5,0)</f>
        <v>737</v>
      </c>
      <c r="D804" s="37">
        <f>VLOOKUP(A804,'[1]Прейскурант( новый)'!$A$9:$C$1217,3,0)</f>
        <v>1</v>
      </c>
      <c r="E804" s="37">
        <f t="shared" si="203"/>
        <v>88.041240000000016</v>
      </c>
      <c r="F804" s="44">
        <f>VLOOKUP(A804,'[2]себ-ть 2019 год'!$A$2:$Q$1337,6,0)</f>
        <v>382.5</v>
      </c>
      <c r="G804" s="44">
        <f t="shared" si="195"/>
        <v>470.54124000000002</v>
      </c>
      <c r="H804" s="44">
        <f t="shared" si="199"/>
        <v>159.98402160000001</v>
      </c>
      <c r="I804" s="45">
        <f t="shared" si="196"/>
        <v>630.52526160000002</v>
      </c>
      <c r="J804" s="44">
        <f t="shared" si="200"/>
        <v>94.578789240000006</v>
      </c>
      <c r="K804" s="46">
        <f t="shared" si="197"/>
        <v>725.10405084000001</v>
      </c>
      <c r="L804" s="47">
        <f t="shared" si="201"/>
        <v>870.12486100800004</v>
      </c>
      <c r="M804" s="77">
        <f t="shared" si="198"/>
        <v>784.90499999999997</v>
      </c>
      <c r="N804" s="48">
        <v>785</v>
      </c>
      <c r="O804" s="49">
        <f t="shared" si="202"/>
        <v>6.4999999999999964</v>
      </c>
      <c r="P804" s="93">
        <f t="shared" si="204"/>
        <v>6.5128900949796398E-2</v>
      </c>
    </row>
    <row r="805" spans="1:16" ht="94.5" x14ac:dyDescent="0.2">
      <c r="A805" s="20">
        <v>60001321</v>
      </c>
      <c r="B805" s="2" t="s">
        <v>743</v>
      </c>
      <c r="C805" s="36">
        <f>VLOOKUP(A805,'[3]Прейскурант 2019'!$A$12:$E$1358,5,0)</f>
        <v>7532</v>
      </c>
      <c r="D805" s="37">
        <f>VLOOKUP(A805,'[1]Прейскурант( новый)'!$A$9:$C$1217,3,0)</f>
        <v>78</v>
      </c>
      <c r="E805" s="37">
        <f t="shared" si="203"/>
        <v>6867.2167200000013</v>
      </c>
      <c r="F805" s="44">
        <f>VLOOKUP(A805,'[2]себ-ть 2019 год'!$A$2:$Q$1337,6,0)</f>
        <v>0</v>
      </c>
      <c r="G805" s="44">
        <f t="shared" si="195"/>
        <v>6867.2167200000013</v>
      </c>
      <c r="H805" s="44">
        <f t="shared" si="199"/>
        <v>2334.8536848000008</v>
      </c>
      <c r="I805" s="45">
        <f t="shared" si="196"/>
        <v>9202.0704048000025</v>
      </c>
      <c r="J805" s="44">
        <f t="shared" si="200"/>
        <v>1380.3105607200002</v>
      </c>
      <c r="K805" s="46">
        <f t="shared" si="197"/>
        <v>10582.380965520002</v>
      </c>
      <c r="L805" s="47">
        <f t="shared" si="201"/>
        <v>12698.857158624003</v>
      </c>
      <c r="M805" s="77">
        <f t="shared" si="198"/>
        <v>8021.58</v>
      </c>
      <c r="N805" s="48">
        <v>8022</v>
      </c>
      <c r="O805" s="49">
        <f t="shared" si="202"/>
        <v>6.4999999999999991</v>
      </c>
      <c r="P805" s="93">
        <f t="shared" si="204"/>
        <v>6.505576208178443E-2</v>
      </c>
    </row>
    <row r="806" spans="1:16" ht="94.5" x14ac:dyDescent="0.2">
      <c r="A806" s="20">
        <v>60001322</v>
      </c>
      <c r="B806" s="2" t="s">
        <v>744</v>
      </c>
      <c r="C806" s="36">
        <f>VLOOKUP(A806,'[3]Прейскурант 2019'!$A$12:$E$1358,5,0)</f>
        <v>7532</v>
      </c>
      <c r="D806" s="37">
        <f>VLOOKUP(A806,'[1]Прейскурант( новый)'!$A$9:$C$1217,3,0)</f>
        <v>78</v>
      </c>
      <c r="E806" s="37">
        <f t="shared" si="203"/>
        <v>6867.2167200000013</v>
      </c>
      <c r="F806" s="44">
        <f>VLOOKUP(A806,'[2]себ-ть 2019 год'!$A$2:$Q$1337,6,0)</f>
        <v>0</v>
      </c>
      <c r="G806" s="44">
        <f t="shared" si="195"/>
        <v>6867.2167200000013</v>
      </c>
      <c r="H806" s="44">
        <f t="shared" si="199"/>
        <v>2334.8536848000008</v>
      </c>
      <c r="I806" s="45">
        <f t="shared" si="196"/>
        <v>9202.0704048000025</v>
      </c>
      <c r="J806" s="44">
        <f t="shared" si="200"/>
        <v>1380.3105607200002</v>
      </c>
      <c r="K806" s="46">
        <f t="shared" si="197"/>
        <v>10582.380965520002</v>
      </c>
      <c r="L806" s="47">
        <f t="shared" si="201"/>
        <v>12698.857158624003</v>
      </c>
      <c r="M806" s="77">
        <f t="shared" si="198"/>
        <v>8021.58</v>
      </c>
      <c r="N806" s="48">
        <v>8022</v>
      </c>
      <c r="O806" s="49">
        <f t="shared" si="202"/>
        <v>6.4999999999999991</v>
      </c>
      <c r="P806" s="93">
        <f t="shared" si="204"/>
        <v>6.505576208178443E-2</v>
      </c>
    </row>
    <row r="807" spans="1:16" ht="47.25" x14ac:dyDescent="0.2">
      <c r="A807" s="20">
        <v>60000627</v>
      </c>
      <c r="B807" s="2" t="s">
        <v>745</v>
      </c>
      <c r="C807" s="36">
        <f>VLOOKUP(A807,'[3]Прейскурант 2019'!$A$12:$E$1358,5,0)</f>
        <v>737</v>
      </c>
      <c r="D807" s="37">
        <f>VLOOKUP(A807,'[1]Прейскурант( новый)'!$A$9:$C$1217,3,0)</f>
        <v>3</v>
      </c>
      <c r="E807" s="37">
        <f t="shared" si="203"/>
        <v>264.12372000000005</v>
      </c>
      <c r="F807" s="44">
        <f>VLOOKUP(A807,'[2]себ-ть 2019 год'!$A$2:$Q$1337,6,0)</f>
        <v>382.5</v>
      </c>
      <c r="G807" s="44">
        <f t="shared" si="195"/>
        <v>646.62372000000005</v>
      </c>
      <c r="H807" s="44">
        <f t="shared" si="199"/>
        <v>219.85206480000002</v>
      </c>
      <c r="I807" s="45">
        <f t="shared" si="196"/>
        <v>866.47578480000004</v>
      </c>
      <c r="J807" s="44">
        <f t="shared" si="200"/>
        <v>129.97136771999999</v>
      </c>
      <c r="K807" s="46">
        <f t="shared" si="197"/>
        <v>996.44715252000003</v>
      </c>
      <c r="L807" s="47">
        <f t="shared" si="201"/>
        <v>1195.7365830240001</v>
      </c>
      <c r="M807" s="77">
        <f t="shared" si="198"/>
        <v>784.90499999999997</v>
      </c>
      <c r="N807" s="48">
        <v>785</v>
      </c>
      <c r="O807" s="49">
        <f t="shared" si="202"/>
        <v>6.4999999999999964</v>
      </c>
      <c r="P807" s="93">
        <f t="shared" si="204"/>
        <v>6.5128900949796398E-2</v>
      </c>
    </row>
    <row r="808" spans="1:16" ht="31.5" x14ac:dyDescent="0.2">
      <c r="A808" s="20">
        <v>60000564</v>
      </c>
      <c r="B808" s="2" t="s">
        <v>746</v>
      </c>
      <c r="C808" s="36">
        <f>VLOOKUP(A808,'[3]Прейскурант 2019'!$A$12:$E$1358,5,0)</f>
        <v>411</v>
      </c>
      <c r="D808" s="37">
        <v>3</v>
      </c>
      <c r="E808" s="37">
        <f t="shared" si="203"/>
        <v>264.12372000000005</v>
      </c>
      <c r="F808" s="44">
        <f>VLOOKUP(A808,'[2]себ-ть 2019 год'!$A$2:$Q$1337,6,0)</f>
        <v>3.3762000000000003</v>
      </c>
      <c r="G808" s="44">
        <f t="shared" si="195"/>
        <v>267.49992000000003</v>
      </c>
      <c r="H808" s="44">
        <f t="shared" si="199"/>
        <v>90.949972800000012</v>
      </c>
      <c r="I808" s="45">
        <f t="shared" si="196"/>
        <v>358.44989280000004</v>
      </c>
      <c r="J808" s="44">
        <f t="shared" si="200"/>
        <v>53.767483920000004</v>
      </c>
      <c r="K808" s="46">
        <f t="shared" si="197"/>
        <v>412.21737672000006</v>
      </c>
      <c r="L808" s="47">
        <f t="shared" si="201"/>
        <v>494.6608520640001</v>
      </c>
      <c r="M808" s="77">
        <f t="shared" si="198"/>
        <v>437.71499999999997</v>
      </c>
      <c r="N808" s="48">
        <v>438</v>
      </c>
      <c r="O808" s="49">
        <f t="shared" si="202"/>
        <v>6.4999999999999929</v>
      </c>
      <c r="P808" s="93">
        <f t="shared" si="204"/>
        <v>6.5693430656934337E-2</v>
      </c>
    </row>
    <row r="809" spans="1:16" ht="15" customHeight="1" x14ac:dyDescent="0.2">
      <c r="A809" s="235" t="s">
        <v>747</v>
      </c>
      <c r="B809" s="236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6"/>
      <c r="N809" s="236"/>
      <c r="O809" s="237"/>
    </row>
    <row r="810" spans="1:16" ht="31.5" x14ac:dyDescent="0.2">
      <c r="A810" s="60">
        <v>60000547</v>
      </c>
      <c r="B810" s="8" t="s">
        <v>748</v>
      </c>
      <c r="C810" s="36">
        <f>VLOOKUP(A810,'[3]Прейскурант 2019'!$A$12:$E$1358,5,0)</f>
        <v>293</v>
      </c>
      <c r="D810" s="37">
        <f>VLOOKUP(A810,'[1]Прейскурант( новый)'!$A$9:$C$1217,3,0)</f>
        <v>3.33</v>
      </c>
      <c r="E810" s="37">
        <f t="shared" si="203"/>
        <v>293.17732920000003</v>
      </c>
      <c r="F810" s="44">
        <f>VLOOKUP(A810,'[2]себ-ть 2019 год'!$A$2:$Q$1337,6,0)</f>
        <v>9.2921999999999993</v>
      </c>
      <c r="G810" s="44">
        <f t="shared" si="195"/>
        <v>302.46952920000001</v>
      </c>
      <c r="H810" s="44">
        <f t="shared" si="199"/>
        <v>102.83963992800001</v>
      </c>
      <c r="I810" s="45">
        <f t="shared" si="196"/>
        <v>405.30916912800001</v>
      </c>
      <c r="J810" s="44">
        <f t="shared" si="200"/>
        <v>60.7963753692</v>
      </c>
      <c r="K810" s="46">
        <f t="shared" si="197"/>
        <v>466.10554449720001</v>
      </c>
      <c r="L810" s="47">
        <f t="shared" si="201"/>
        <v>559.32665339664004</v>
      </c>
      <c r="M810" s="77">
        <f t="shared" ref="M810:M851" si="205">C810*6.5%+C810</f>
        <v>312.04500000000002</v>
      </c>
      <c r="N810" s="48">
        <v>312</v>
      </c>
      <c r="O810" s="49">
        <f t="shared" si="202"/>
        <v>6.5000000000000053</v>
      </c>
      <c r="P810" s="93">
        <f t="shared" si="204"/>
        <v>6.4846416382252636E-2</v>
      </c>
    </row>
    <row r="811" spans="1:16" ht="31.5" x14ac:dyDescent="0.2">
      <c r="A811" s="60">
        <v>60000548</v>
      </c>
      <c r="B811" s="8" t="s">
        <v>749</v>
      </c>
      <c r="C811" s="36">
        <f>VLOOKUP(A811,'[3]Прейскурант 2019'!$A$12:$E$1358,5,0)</f>
        <v>457</v>
      </c>
      <c r="D811" s="37">
        <f>VLOOKUP(A811,'[1]Прейскурант( новый)'!$A$9:$C$1217,3,0)</f>
        <v>3.67</v>
      </c>
      <c r="E811" s="37">
        <f t="shared" si="203"/>
        <v>323.11135080000003</v>
      </c>
      <c r="F811" s="44">
        <f>VLOOKUP(A811,'[2]себ-ть 2019 год'!$A$2:$Q$1337,6,0)</f>
        <v>1.3566</v>
      </c>
      <c r="G811" s="44">
        <f t="shared" si="195"/>
        <v>324.46795080000004</v>
      </c>
      <c r="H811" s="44">
        <f t="shared" si="199"/>
        <v>110.31910327200002</v>
      </c>
      <c r="I811" s="45">
        <f t="shared" si="196"/>
        <v>434.78705407200005</v>
      </c>
      <c r="J811" s="44">
        <f t="shared" si="200"/>
        <v>65.218058110800001</v>
      </c>
      <c r="K811" s="46">
        <f t="shared" si="197"/>
        <v>500.00511218280008</v>
      </c>
      <c r="L811" s="47">
        <f t="shared" si="201"/>
        <v>600.00613461936007</v>
      </c>
      <c r="M811" s="77">
        <f t="shared" si="205"/>
        <v>486.70499999999998</v>
      </c>
      <c r="N811" s="48">
        <v>487</v>
      </c>
      <c r="O811" s="49">
        <f t="shared" si="202"/>
        <v>6.4999999999999964</v>
      </c>
      <c r="P811" s="93">
        <f t="shared" si="204"/>
        <v>6.5645514223194645E-2</v>
      </c>
    </row>
    <row r="812" spans="1:16" ht="47.25" x14ac:dyDescent="0.2">
      <c r="A812" s="60">
        <v>60000549</v>
      </c>
      <c r="B812" s="8" t="s">
        <v>750</v>
      </c>
      <c r="C812" s="36">
        <f>VLOOKUP(A812,'[3]Прейскурант 2019'!$A$12:$E$1358,5,0)</f>
        <v>342</v>
      </c>
      <c r="D812" s="37">
        <f>VLOOKUP(A812,'[1]Прейскурант( новый)'!$A$9:$C$1217,3,0)</f>
        <v>2.83</v>
      </c>
      <c r="E812" s="37">
        <f t="shared" si="203"/>
        <v>249.15670920000005</v>
      </c>
      <c r="F812" s="44">
        <f>VLOOKUP(A812,'[2]себ-ть 2019 год'!$A$2:$Q$1337,6,0)</f>
        <v>4.9674000000000005</v>
      </c>
      <c r="G812" s="44">
        <f t="shared" si="195"/>
        <v>254.12410920000005</v>
      </c>
      <c r="H812" s="44">
        <f t="shared" si="199"/>
        <v>86.402197128000026</v>
      </c>
      <c r="I812" s="45">
        <f t="shared" si="196"/>
        <v>340.52630632800009</v>
      </c>
      <c r="J812" s="44">
        <f t="shared" si="200"/>
        <v>51.078945949200012</v>
      </c>
      <c r="K812" s="46">
        <f t="shared" si="197"/>
        <v>391.60525227720012</v>
      </c>
      <c r="L812" s="47">
        <f t="shared" si="201"/>
        <v>469.92630273264012</v>
      </c>
      <c r="M812" s="77">
        <f t="shared" si="205"/>
        <v>364.23</v>
      </c>
      <c r="N812" s="48">
        <v>365</v>
      </c>
      <c r="O812" s="49">
        <f t="shared" si="202"/>
        <v>6.5000000000000053</v>
      </c>
      <c r="P812" s="93">
        <f t="shared" si="204"/>
        <v>6.7251461988304007E-2</v>
      </c>
    </row>
    <row r="813" spans="1:16" ht="31.5" x14ac:dyDescent="0.2">
      <c r="A813" s="60">
        <v>60000550</v>
      </c>
      <c r="B813" s="8" t="s">
        <v>751</v>
      </c>
      <c r="C813" s="36">
        <f>VLOOKUP(A813,'[3]Прейскурант 2019'!$A$12:$E$1358,5,0)</f>
        <v>268</v>
      </c>
      <c r="D813" s="37">
        <f>VLOOKUP(A813,'[1]Прейскурант( новый)'!$A$9:$C$1217,3,0)</f>
        <v>3</v>
      </c>
      <c r="E813" s="37">
        <f t="shared" si="203"/>
        <v>264.12372000000005</v>
      </c>
      <c r="F813" s="44">
        <f>VLOOKUP(A813,'[2]себ-ть 2019 год'!$A$2:$Q$1337,6,0)</f>
        <v>1.3668</v>
      </c>
      <c r="G813" s="44">
        <f t="shared" si="195"/>
        <v>265.49052000000006</v>
      </c>
      <c r="H813" s="44">
        <f t="shared" si="199"/>
        <v>90.266776800000031</v>
      </c>
      <c r="I813" s="45">
        <f t="shared" si="196"/>
        <v>355.75729680000006</v>
      </c>
      <c r="J813" s="44">
        <f t="shared" si="200"/>
        <v>53.363594520000007</v>
      </c>
      <c r="K813" s="46">
        <f t="shared" si="197"/>
        <v>409.12089132000006</v>
      </c>
      <c r="L813" s="47">
        <f t="shared" si="201"/>
        <v>490.94506958400007</v>
      </c>
      <c r="M813" s="77">
        <f t="shared" si="205"/>
        <v>285.42</v>
      </c>
      <c r="N813" s="48">
        <v>285</v>
      </c>
      <c r="O813" s="49">
        <f t="shared" si="202"/>
        <v>6.5000000000000053</v>
      </c>
      <c r="P813" s="93">
        <f t="shared" si="204"/>
        <v>6.3432835820895539E-2</v>
      </c>
    </row>
    <row r="814" spans="1:16" ht="31.5" x14ac:dyDescent="0.2">
      <c r="A814" s="60">
        <v>60000551</v>
      </c>
      <c r="B814" s="8" t="s">
        <v>752</v>
      </c>
      <c r="C814" s="36">
        <f>VLOOKUP(A814,'[3]Прейскурант 2019'!$A$12:$E$1358,5,0)</f>
        <v>133</v>
      </c>
      <c r="D814" s="37">
        <f>VLOOKUP(A814,'[1]Прейскурант( новый)'!$A$9:$C$1217,3,0)</f>
        <v>2.33</v>
      </c>
      <c r="E814" s="37">
        <f t="shared" si="203"/>
        <v>205.13608920000004</v>
      </c>
      <c r="F814" s="44">
        <f>VLOOKUP(A814,'[2]себ-ть 2019 год'!$A$2:$Q$1337,6,0)</f>
        <v>2.0196000000000001</v>
      </c>
      <c r="G814" s="44">
        <f t="shared" ref="G814:G874" si="206">E814+F814</f>
        <v>207.15568920000004</v>
      </c>
      <c r="H814" s="44">
        <f t="shared" si="199"/>
        <v>70.432934328000016</v>
      </c>
      <c r="I814" s="45">
        <f t="shared" ref="I814:I874" si="207">G814+H814</f>
        <v>277.58862352800008</v>
      </c>
      <c r="J814" s="44">
        <f t="shared" si="200"/>
        <v>41.638293529200013</v>
      </c>
      <c r="K814" s="46">
        <f t="shared" ref="K814:K874" si="208">I814+J814</f>
        <v>319.22691705720013</v>
      </c>
      <c r="L814" s="47">
        <f t="shared" si="201"/>
        <v>383.07230046864015</v>
      </c>
      <c r="M814" s="77">
        <f t="shared" si="205"/>
        <v>141.64500000000001</v>
      </c>
      <c r="N814" s="48">
        <v>142</v>
      </c>
      <c r="O814" s="49">
        <f t="shared" si="202"/>
        <v>6.5000000000000071</v>
      </c>
      <c r="P814" s="93">
        <f t="shared" si="204"/>
        <v>6.7669172932330879E-2</v>
      </c>
    </row>
    <row r="815" spans="1:16" ht="31.5" x14ac:dyDescent="0.2">
      <c r="A815" s="60">
        <v>60000552</v>
      </c>
      <c r="B815" s="8" t="s">
        <v>753</v>
      </c>
      <c r="C815" s="36">
        <f>VLOOKUP(A815,'[3]Прейскурант 2019'!$A$12:$E$1358,5,0)</f>
        <v>695</v>
      </c>
      <c r="D815" s="37">
        <f>VLOOKUP(A815,'[1]Прейскурант( новый)'!$A$9:$C$1217,3,0)</f>
        <v>7.67</v>
      </c>
      <c r="E815" s="37">
        <f t="shared" si="203"/>
        <v>675.27631080000003</v>
      </c>
      <c r="F815" s="44">
        <f>VLOOKUP(A815,'[2]себ-ть 2019 год'!$A$2:$Q$1337,6,0)</f>
        <v>4.5491999999999999</v>
      </c>
      <c r="G815" s="44">
        <f t="shared" si="206"/>
        <v>679.82551080000007</v>
      </c>
      <c r="H815" s="44">
        <f t="shared" si="199"/>
        <v>231.14067367200005</v>
      </c>
      <c r="I815" s="45">
        <f t="shared" si="207"/>
        <v>910.96618447200012</v>
      </c>
      <c r="J815" s="44">
        <f t="shared" si="200"/>
        <v>136.6449276708</v>
      </c>
      <c r="K815" s="46">
        <f t="shared" si="208"/>
        <v>1047.6111121428</v>
      </c>
      <c r="L815" s="47">
        <f t="shared" si="201"/>
        <v>1257.1333345713601</v>
      </c>
      <c r="M815" s="77">
        <f t="shared" si="205"/>
        <v>740.17499999999995</v>
      </c>
      <c r="N815" s="48">
        <v>740</v>
      </c>
      <c r="O815" s="49">
        <f t="shared" si="202"/>
        <v>6.4999999999999929</v>
      </c>
      <c r="P815" s="93">
        <f t="shared" si="204"/>
        <v>6.4748201438848962E-2</v>
      </c>
    </row>
    <row r="816" spans="1:16" ht="31.5" x14ac:dyDescent="0.2">
      <c r="A816" s="60">
        <v>60000553</v>
      </c>
      <c r="B816" s="8" t="s">
        <v>754</v>
      </c>
      <c r="C816" s="36">
        <f>VLOOKUP(A816,'[3]Прейскурант 2019'!$A$12:$E$1358,5,0)</f>
        <v>457</v>
      </c>
      <c r="D816" s="37">
        <f>VLOOKUP(A816,'[1]Прейскурант( новый)'!$A$9:$C$1217,3,0)</f>
        <v>4</v>
      </c>
      <c r="E816" s="37">
        <f t="shared" si="203"/>
        <v>352.16496000000006</v>
      </c>
      <c r="F816" s="44">
        <f>VLOOKUP(A816,'[2]себ-ть 2019 год'!$A$2:$Q$1337,6,0)</f>
        <v>2.8763999999999998</v>
      </c>
      <c r="G816" s="44">
        <f t="shared" si="206"/>
        <v>355.04136000000005</v>
      </c>
      <c r="H816" s="44">
        <f t="shared" si="199"/>
        <v>120.71406240000003</v>
      </c>
      <c r="I816" s="45">
        <f t="shared" si="207"/>
        <v>475.7554224000001</v>
      </c>
      <c r="J816" s="44">
        <f t="shared" si="200"/>
        <v>71.363313360000006</v>
      </c>
      <c r="K816" s="46">
        <f t="shared" si="208"/>
        <v>547.11873576000016</v>
      </c>
      <c r="L816" s="47">
        <f t="shared" si="201"/>
        <v>656.5424829120002</v>
      </c>
      <c r="M816" s="77">
        <f t="shared" si="205"/>
        <v>486.70499999999998</v>
      </c>
      <c r="N816" s="48">
        <v>487</v>
      </c>
      <c r="O816" s="49">
        <f t="shared" si="202"/>
        <v>6.4999999999999964</v>
      </c>
      <c r="P816" s="93">
        <f t="shared" si="204"/>
        <v>6.5645514223194645E-2</v>
      </c>
    </row>
    <row r="817" spans="1:16" ht="31.5" x14ac:dyDescent="0.2">
      <c r="A817" s="60">
        <v>60000554</v>
      </c>
      <c r="B817" s="8" t="s">
        <v>755</v>
      </c>
      <c r="C817" s="36">
        <f>VLOOKUP(A817,'[3]Прейскурант 2019'!$A$12:$E$1358,5,0)</f>
        <v>181</v>
      </c>
      <c r="D817" s="37">
        <f>VLOOKUP(A817,'[1]Прейскурант( новый)'!$A$9:$C$1217,3,0)</f>
        <v>2.33</v>
      </c>
      <c r="E817" s="37">
        <f t="shared" si="203"/>
        <v>205.13608920000004</v>
      </c>
      <c r="F817" s="44">
        <f>VLOOKUP(A817,'[2]себ-ть 2019 год'!$A$2:$Q$1337,6,0)</f>
        <v>6.2627999999999995</v>
      </c>
      <c r="G817" s="44">
        <f t="shared" si="206"/>
        <v>211.39888920000004</v>
      </c>
      <c r="H817" s="44">
        <f t="shared" si="199"/>
        <v>71.87562232800002</v>
      </c>
      <c r="I817" s="45">
        <f t="shared" si="207"/>
        <v>283.27451152800006</v>
      </c>
      <c r="J817" s="44">
        <f t="shared" si="200"/>
        <v>42.491176729200006</v>
      </c>
      <c r="K817" s="46">
        <f t="shared" si="208"/>
        <v>325.76568825720005</v>
      </c>
      <c r="L817" s="47">
        <f t="shared" si="201"/>
        <v>390.91882590864009</v>
      </c>
      <c r="M817" s="77">
        <f t="shared" si="205"/>
        <v>192.76499999999999</v>
      </c>
      <c r="N817" s="48">
        <v>193</v>
      </c>
      <c r="O817" s="49">
        <f t="shared" si="202"/>
        <v>6.499999999999992</v>
      </c>
      <c r="P817" s="93">
        <f t="shared" si="204"/>
        <v>6.6298342541436517E-2</v>
      </c>
    </row>
    <row r="818" spans="1:16" ht="47.25" x14ac:dyDescent="0.2">
      <c r="A818" s="60">
        <v>60000555</v>
      </c>
      <c r="B818" s="8" t="s">
        <v>756</v>
      </c>
      <c r="C818" s="36">
        <f>VLOOKUP(A818,'[3]Прейскурант 2019'!$A$12:$E$1358,5,0)</f>
        <v>312</v>
      </c>
      <c r="D818" s="37">
        <f>VLOOKUP(A818,'[1]Прейскурант( новый)'!$A$9:$C$1217,3,0)</f>
        <v>4</v>
      </c>
      <c r="E818" s="37">
        <f t="shared" si="203"/>
        <v>352.16496000000006</v>
      </c>
      <c r="F818" s="44">
        <f>VLOOKUP(A818,'[2]себ-ть 2019 год'!$A$2:$Q$1337,6,0)</f>
        <v>2.8050000000000002</v>
      </c>
      <c r="G818" s="44">
        <f t="shared" si="206"/>
        <v>354.96996000000007</v>
      </c>
      <c r="H818" s="44">
        <f t="shared" si="199"/>
        <v>120.68978640000003</v>
      </c>
      <c r="I818" s="45">
        <f t="shared" si="207"/>
        <v>475.65974640000013</v>
      </c>
      <c r="J818" s="44">
        <f t="shared" si="200"/>
        <v>71.348961960000011</v>
      </c>
      <c r="K818" s="46">
        <f t="shared" si="208"/>
        <v>547.00870836000013</v>
      </c>
      <c r="L818" s="47">
        <f t="shared" si="201"/>
        <v>656.4104500320002</v>
      </c>
      <c r="M818" s="77">
        <f t="shared" si="205"/>
        <v>332.28</v>
      </c>
      <c r="N818" s="48">
        <v>332</v>
      </c>
      <c r="O818" s="49">
        <f t="shared" si="202"/>
        <v>6.499999999999992</v>
      </c>
      <c r="P818" s="93">
        <f t="shared" si="204"/>
        <v>6.4102564102564097E-2</v>
      </c>
    </row>
    <row r="819" spans="1:16" ht="31.5" x14ac:dyDescent="0.2">
      <c r="A819" s="60">
        <v>60000557</v>
      </c>
      <c r="B819" s="8" t="s">
        <v>757</v>
      </c>
      <c r="C819" s="36">
        <f>VLOOKUP(A819,'[3]Прейскурант 2019'!$A$12:$E$1358,5,0)</f>
        <v>181</v>
      </c>
      <c r="D819" s="37">
        <f>VLOOKUP(A819,'[1]Прейскурант( новый)'!$A$9:$C$1217,3,0)</f>
        <v>1.33</v>
      </c>
      <c r="E819" s="37">
        <f t="shared" si="203"/>
        <v>117.09484920000003</v>
      </c>
      <c r="F819" s="44">
        <f>VLOOKUP(A819,'[2]себ-ть 2019 год'!$A$2:$Q$1337,6,0)</f>
        <v>6.2627999999999995</v>
      </c>
      <c r="G819" s="44">
        <f t="shared" si="206"/>
        <v>123.35764920000003</v>
      </c>
      <c r="H819" s="44">
        <f t="shared" si="199"/>
        <v>41.941600728000012</v>
      </c>
      <c r="I819" s="45">
        <f t="shared" si="207"/>
        <v>165.29924992800005</v>
      </c>
      <c r="J819" s="44">
        <f t="shared" si="200"/>
        <v>24.794887489200008</v>
      </c>
      <c r="K819" s="46">
        <f t="shared" si="208"/>
        <v>190.09413741720005</v>
      </c>
      <c r="L819" s="47">
        <f t="shared" si="201"/>
        <v>228.11296490064007</v>
      </c>
      <c r="M819" s="77">
        <f t="shared" si="205"/>
        <v>192.76499999999999</v>
      </c>
      <c r="N819" s="48">
        <v>193</v>
      </c>
      <c r="O819" s="49">
        <f t="shared" si="202"/>
        <v>6.499999999999992</v>
      </c>
      <c r="P819" s="93">
        <f t="shared" si="204"/>
        <v>6.6298342541436517E-2</v>
      </c>
    </row>
    <row r="820" spans="1:16" ht="31.5" x14ac:dyDescent="0.2">
      <c r="A820" s="60">
        <v>60000558</v>
      </c>
      <c r="B820" s="8" t="s">
        <v>758</v>
      </c>
      <c r="C820" s="36">
        <f>VLOOKUP(A820,'[3]Прейскурант 2019'!$A$12:$E$1358,5,0)</f>
        <v>457</v>
      </c>
      <c r="D820" s="37">
        <f>VLOOKUP(A820,'[1]Прейскурант( новый)'!$A$9:$C$1217,3,0)</f>
        <v>4.17</v>
      </c>
      <c r="E820" s="37">
        <f t="shared" si="203"/>
        <v>367.13197080000003</v>
      </c>
      <c r="F820" s="44">
        <f>VLOOKUP(A820,'[2]себ-ть 2019 год'!$A$2:$Q$1337,6,0)</f>
        <v>12.903</v>
      </c>
      <c r="G820" s="44">
        <f t="shared" si="206"/>
        <v>380.03497080000005</v>
      </c>
      <c r="H820" s="44">
        <f t="shared" si="199"/>
        <v>129.21189007200002</v>
      </c>
      <c r="I820" s="45">
        <f t="shared" si="207"/>
        <v>509.24686087200007</v>
      </c>
      <c r="J820" s="44">
        <f t="shared" si="200"/>
        <v>76.387029130800002</v>
      </c>
      <c r="K820" s="46">
        <f t="shared" si="208"/>
        <v>585.63389000280006</v>
      </c>
      <c r="L820" s="47">
        <f t="shared" si="201"/>
        <v>702.76066800336002</v>
      </c>
      <c r="M820" s="77">
        <f t="shared" si="205"/>
        <v>486.70499999999998</v>
      </c>
      <c r="N820" s="48">
        <v>487</v>
      </c>
      <c r="O820" s="49">
        <f t="shared" si="202"/>
        <v>6.4999999999999964</v>
      </c>
      <c r="P820" s="93">
        <f t="shared" si="204"/>
        <v>6.5645514223194645E-2</v>
      </c>
    </row>
    <row r="821" spans="1:16" ht="31.5" x14ac:dyDescent="0.2">
      <c r="A821" s="60">
        <v>60000559</v>
      </c>
      <c r="B821" s="8" t="s">
        <v>759</v>
      </c>
      <c r="C821" s="36">
        <f>VLOOKUP(A821,'[3]Прейскурант 2019'!$A$12:$E$1358,5,0)</f>
        <v>457</v>
      </c>
      <c r="D821" s="37">
        <f>VLOOKUP(A821,'[1]Прейскурант( новый)'!$A$9:$C$1217,3,0)</f>
        <v>3</v>
      </c>
      <c r="E821" s="37">
        <f t="shared" si="203"/>
        <v>264.12372000000005</v>
      </c>
      <c r="F821" s="44">
        <f>VLOOKUP(A821,'[2]себ-ть 2019 год'!$A$2:$Q$1337,6,0)</f>
        <v>1.3566</v>
      </c>
      <c r="G821" s="44">
        <f t="shared" si="206"/>
        <v>265.48032000000006</v>
      </c>
      <c r="H821" s="44">
        <f t="shared" si="199"/>
        <v>90.263308800000033</v>
      </c>
      <c r="I821" s="45">
        <f t="shared" si="207"/>
        <v>355.74362880000012</v>
      </c>
      <c r="J821" s="44">
        <f t="shared" si="200"/>
        <v>53.361544320000014</v>
      </c>
      <c r="K821" s="46">
        <f t="shared" si="208"/>
        <v>409.10517312000013</v>
      </c>
      <c r="L821" s="47">
        <f t="shared" si="201"/>
        <v>490.92620774400018</v>
      </c>
      <c r="M821" s="77">
        <f t="shared" si="205"/>
        <v>486.70499999999998</v>
      </c>
      <c r="N821" s="48">
        <v>487</v>
      </c>
      <c r="O821" s="49">
        <f t="shared" si="202"/>
        <v>6.4999999999999964</v>
      </c>
      <c r="P821" s="93">
        <f t="shared" si="204"/>
        <v>6.5645514223194645E-2</v>
      </c>
    </row>
    <row r="822" spans="1:16" ht="31.5" x14ac:dyDescent="0.2">
      <c r="A822" s="60">
        <v>60000560</v>
      </c>
      <c r="B822" s="8" t="s">
        <v>760</v>
      </c>
      <c r="C822" s="36">
        <f>VLOOKUP(A822,'[3]Прейскурант 2019'!$A$12:$E$1358,5,0)</f>
        <v>472</v>
      </c>
      <c r="D822" s="37">
        <f>VLOOKUP(A822,'[1]Прейскурант( новый)'!$A$9:$C$1217,3,0)</f>
        <v>3</v>
      </c>
      <c r="E822" s="37">
        <f t="shared" si="203"/>
        <v>264.12372000000005</v>
      </c>
      <c r="F822" s="44">
        <f>VLOOKUP(A822,'[2]себ-ть 2019 год'!$A$2:$Q$1337,6,0)</f>
        <v>1.1016000000000001</v>
      </c>
      <c r="G822" s="44">
        <f t="shared" si="206"/>
        <v>265.22532000000007</v>
      </c>
      <c r="H822" s="44">
        <f t="shared" si="199"/>
        <v>90.176608800000025</v>
      </c>
      <c r="I822" s="45">
        <f t="shared" si="207"/>
        <v>355.40192880000006</v>
      </c>
      <c r="J822" s="44">
        <f t="shared" si="200"/>
        <v>53.31028932000001</v>
      </c>
      <c r="K822" s="46">
        <f t="shared" si="208"/>
        <v>408.7122181200001</v>
      </c>
      <c r="L822" s="47">
        <f t="shared" si="201"/>
        <v>490.45466174400013</v>
      </c>
      <c r="M822" s="77">
        <f t="shared" si="205"/>
        <v>502.68</v>
      </c>
      <c r="N822" s="48">
        <v>503</v>
      </c>
      <c r="O822" s="49">
        <f t="shared" si="202"/>
        <v>6.5000000000000018</v>
      </c>
      <c r="P822" s="93">
        <f t="shared" si="204"/>
        <v>6.5677966101694851E-2</v>
      </c>
    </row>
    <row r="823" spans="1:16" ht="31.5" x14ac:dyDescent="0.2">
      <c r="A823" s="60">
        <v>60000561</v>
      </c>
      <c r="B823" s="8" t="s">
        <v>761</v>
      </c>
      <c r="C823" s="36">
        <f>VLOOKUP(A823,'[3]Прейскурант 2019'!$A$12:$E$1358,5,0)</f>
        <v>302</v>
      </c>
      <c r="D823" s="37">
        <f>VLOOKUP(A823,'[1]Прейскурант( новый)'!$A$9:$C$1217,3,0)</f>
        <v>3</v>
      </c>
      <c r="E823" s="37">
        <f t="shared" si="203"/>
        <v>264.12372000000005</v>
      </c>
      <c r="F823" s="44">
        <f>VLOOKUP(A823,'[2]себ-ть 2019 год'!$A$2:$Q$1337,6,0)</f>
        <v>6.7728000000000002</v>
      </c>
      <c r="G823" s="44">
        <f t="shared" si="206"/>
        <v>270.89652000000007</v>
      </c>
      <c r="H823" s="44">
        <f t="shared" si="199"/>
        <v>92.104816800000023</v>
      </c>
      <c r="I823" s="45">
        <f t="shared" si="207"/>
        <v>363.0013368000001</v>
      </c>
      <c r="J823" s="44">
        <f t="shared" si="200"/>
        <v>54.450200520000017</v>
      </c>
      <c r="K823" s="46">
        <f t="shared" si="208"/>
        <v>417.45153732000011</v>
      </c>
      <c r="L823" s="47">
        <f t="shared" si="201"/>
        <v>500.94184478400012</v>
      </c>
      <c r="M823" s="77">
        <f t="shared" si="205"/>
        <v>321.63</v>
      </c>
      <c r="N823" s="48">
        <v>322</v>
      </c>
      <c r="O823" s="49">
        <f t="shared" si="202"/>
        <v>6.4999999999999991</v>
      </c>
      <c r="P823" s="93">
        <f t="shared" si="204"/>
        <v>6.6225165562913801E-2</v>
      </c>
    </row>
    <row r="824" spans="1:16" ht="31.5" x14ac:dyDescent="0.2">
      <c r="A824" s="60">
        <v>60000562</v>
      </c>
      <c r="B824" s="8" t="s">
        <v>762</v>
      </c>
      <c r="C824" s="36">
        <f>VLOOKUP(A824,'[3]Прейскурант 2019'!$A$12:$E$1358,5,0)</f>
        <v>278</v>
      </c>
      <c r="D824" s="37">
        <f>VLOOKUP(A824,'[1]Прейскурант( новый)'!$A$9:$C$1217,3,0)</f>
        <v>4</v>
      </c>
      <c r="E824" s="37">
        <f t="shared" si="203"/>
        <v>352.16496000000006</v>
      </c>
      <c r="F824" s="44">
        <f>VLOOKUP(A824,'[2]себ-ть 2019 год'!$A$2:$Q$1337,6,0)</f>
        <v>8.8230000000000004</v>
      </c>
      <c r="G824" s="44">
        <f t="shared" si="206"/>
        <v>360.98796000000004</v>
      </c>
      <c r="H824" s="44">
        <f t="shared" si="199"/>
        <v>122.73590640000002</v>
      </c>
      <c r="I824" s="45">
        <f t="shared" si="207"/>
        <v>483.72386640000008</v>
      </c>
      <c r="J824" s="44">
        <f t="shared" si="200"/>
        <v>72.558579960000003</v>
      </c>
      <c r="K824" s="46">
        <f t="shared" si="208"/>
        <v>556.28244636000011</v>
      </c>
      <c r="L824" s="47">
        <f t="shared" si="201"/>
        <v>667.53893563200018</v>
      </c>
      <c r="M824" s="77">
        <f t="shared" si="205"/>
        <v>296.07</v>
      </c>
      <c r="N824" s="48">
        <v>296</v>
      </c>
      <c r="O824" s="49">
        <f t="shared" si="202"/>
        <v>6.4999999999999973</v>
      </c>
      <c r="P824" s="93">
        <f t="shared" si="204"/>
        <v>6.4748201438848962E-2</v>
      </c>
    </row>
    <row r="825" spans="1:16" ht="31.5" x14ac:dyDescent="0.2">
      <c r="A825" s="60">
        <v>60000565</v>
      </c>
      <c r="B825" s="8" t="s">
        <v>763</v>
      </c>
      <c r="C825" s="36">
        <f>VLOOKUP(A825,'[3]Прейскурант 2019'!$A$12:$E$1358,5,0)</f>
        <v>391</v>
      </c>
      <c r="D825" s="37">
        <f>VLOOKUP(A825,'[1]Прейскурант( новый)'!$A$9:$C$1217,3,0)</f>
        <v>1.17</v>
      </c>
      <c r="E825" s="37">
        <f t="shared" si="203"/>
        <v>103.0082508</v>
      </c>
      <c r="F825" s="44">
        <f>VLOOKUP(A825,'[2]себ-ть 2019 год'!$A$2:$Q$1337,6,0)</f>
        <v>0</v>
      </c>
      <c r="G825" s="44">
        <f t="shared" si="206"/>
        <v>103.0082508</v>
      </c>
      <c r="H825" s="44">
        <f t="shared" si="199"/>
        <v>35.022805271999999</v>
      </c>
      <c r="I825" s="45">
        <f t="shared" si="207"/>
        <v>138.03105607200001</v>
      </c>
      <c r="J825" s="44">
        <f t="shared" si="200"/>
        <v>20.7046584108</v>
      </c>
      <c r="K825" s="46">
        <f t="shared" si="208"/>
        <v>158.73571448280001</v>
      </c>
      <c r="L825" s="47">
        <f t="shared" si="201"/>
        <v>190.48285737936001</v>
      </c>
      <c r="M825" s="77">
        <f t="shared" si="205"/>
        <v>416.41500000000002</v>
      </c>
      <c r="N825" s="48">
        <v>416</v>
      </c>
      <c r="O825" s="49">
        <f t="shared" si="202"/>
        <v>6.5000000000000053</v>
      </c>
      <c r="P825" s="93">
        <f t="shared" si="204"/>
        <v>6.3938618925831303E-2</v>
      </c>
    </row>
    <row r="826" spans="1:16" ht="47.25" x14ac:dyDescent="0.2">
      <c r="A826" s="60">
        <v>60000566</v>
      </c>
      <c r="B826" s="8" t="s">
        <v>764</v>
      </c>
      <c r="C826" s="36">
        <f>VLOOKUP(A826,'[3]Прейскурант 2019'!$A$12:$E$1358,5,0)</f>
        <v>262</v>
      </c>
      <c r="D826" s="37">
        <f>VLOOKUP(A826,'[1]Прейскурант( новый)'!$A$9:$C$1217,3,0)</f>
        <v>1.83</v>
      </c>
      <c r="E826" s="37">
        <f t="shared" si="203"/>
        <v>161.11546920000004</v>
      </c>
      <c r="F826" s="44">
        <f>VLOOKUP(A826,'[2]себ-ть 2019 год'!$A$2:$Q$1337,6,0)</f>
        <v>8.7414000000000005</v>
      </c>
      <c r="G826" s="44">
        <f t="shared" si="206"/>
        <v>169.85686920000003</v>
      </c>
      <c r="H826" s="44">
        <f t="shared" si="199"/>
        <v>57.751335528000013</v>
      </c>
      <c r="I826" s="45">
        <f t="shared" si="207"/>
        <v>227.60820472800003</v>
      </c>
      <c r="J826" s="44">
        <f t="shared" si="200"/>
        <v>34.141230709200002</v>
      </c>
      <c r="K826" s="46">
        <f t="shared" si="208"/>
        <v>261.74943543720002</v>
      </c>
      <c r="L826" s="47">
        <f t="shared" si="201"/>
        <v>314.09932252464</v>
      </c>
      <c r="M826" s="77">
        <f t="shared" si="205"/>
        <v>279.02999999999997</v>
      </c>
      <c r="N826" s="48">
        <v>279</v>
      </c>
      <c r="O826" s="49">
        <f t="shared" si="202"/>
        <v>6.4999999999999893</v>
      </c>
      <c r="P826" s="93">
        <f t="shared" si="204"/>
        <v>6.4885496183206159E-2</v>
      </c>
    </row>
    <row r="827" spans="1:16" ht="31.5" x14ac:dyDescent="0.2">
      <c r="A827" s="60">
        <v>60000567</v>
      </c>
      <c r="B827" s="8" t="s">
        <v>765</v>
      </c>
      <c r="C827" s="36">
        <f>VLOOKUP(A827,'[3]Прейскурант 2019'!$A$12:$E$1358,5,0)</f>
        <v>377</v>
      </c>
      <c r="D827" s="37">
        <f>VLOOKUP(A827,'[1]Прейскурант( новый)'!$A$9:$C$1217,3,0)</f>
        <v>3</v>
      </c>
      <c r="E827" s="37">
        <f t="shared" si="203"/>
        <v>264.12372000000005</v>
      </c>
      <c r="F827" s="44">
        <f>VLOOKUP(A827,'[2]себ-ть 2019 год'!$A$2:$Q$1337,6,0)</f>
        <v>1.5912000000000002</v>
      </c>
      <c r="G827" s="44">
        <f t="shared" si="206"/>
        <v>265.71492000000006</v>
      </c>
      <c r="H827" s="44">
        <f t="shared" si="199"/>
        <v>90.34307280000003</v>
      </c>
      <c r="I827" s="45">
        <f t="shared" si="207"/>
        <v>356.05799280000008</v>
      </c>
      <c r="J827" s="44">
        <f t="shared" si="200"/>
        <v>53.408698920000013</v>
      </c>
      <c r="K827" s="46">
        <f t="shared" si="208"/>
        <v>409.46669172000009</v>
      </c>
      <c r="L827" s="47">
        <f t="shared" si="201"/>
        <v>491.36003006400011</v>
      </c>
      <c r="M827" s="77">
        <f t="shared" si="205"/>
        <v>401.505</v>
      </c>
      <c r="N827" s="48">
        <v>402</v>
      </c>
      <c r="O827" s="49">
        <f t="shared" si="202"/>
        <v>6.4999999999999991</v>
      </c>
      <c r="P827" s="93">
        <f t="shared" si="204"/>
        <v>6.6312997347480085E-2</v>
      </c>
    </row>
    <row r="828" spans="1:16" ht="47.25" x14ac:dyDescent="0.2">
      <c r="A828" s="60">
        <v>60000569</v>
      </c>
      <c r="B828" s="8" t="s">
        <v>766</v>
      </c>
      <c r="C828" s="36">
        <f>VLOOKUP(A828,'[3]Прейскурант 2019'!$A$12:$E$1358,5,0)</f>
        <v>392</v>
      </c>
      <c r="D828" s="37">
        <f>VLOOKUP(A828,'[1]Прейскурант( новый)'!$A$9:$C$1217,3,0)</f>
        <v>2.83</v>
      </c>
      <c r="E828" s="37">
        <f t="shared" si="203"/>
        <v>249.15670920000005</v>
      </c>
      <c r="F828" s="44">
        <f>VLOOKUP(A828,'[2]себ-ть 2019 год'!$A$2:$Q$1337,6,0)</f>
        <v>1.4585999999999999</v>
      </c>
      <c r="G828" s="44">
        <f t="shared" si="206"/>
        <v>250.61530920000004</v>
      </c>
      <c r="H828" s="44">
        <f t="shared" si="199"/>
        <v>85.209205128000022</v>
      </c>
      <c r="I828" s="45">
        <f t="shared" si="207"/>
        <v>335.82451432800008</v>
      </c>
      <c r="J828" s="44">
        <f t="shared" si="200"/>
        <v>50.373677149200013</v>
      </c>
      <c r="K828" s="46">
        <f t="shared" si="208"/>
        <v>386.19819147720011</v>
      </c>
      <c r="L828" s="47">
        <f t="shared" si="201"/>
        <v>463.43782977264016</v>
      </c>
      <c r="M828" s="77">
        <f t="shared" si="205"/>
        <v>417.48</v>
      </c>
      <c r="N828" s="48">
        <v>417</v>
      </c>
      <c r="O828" s="49">
        <f t="shared" si="202"/>
        <v>6.5000000000000044</v>
      </c>
      <c r="P828" s="93">
        <f t="shared" si="204"/>
        <v>6.3775510204081565E-2</v>
      </c>
    </row>
    <row r="829" spans="1:16" ht="31.5" x14ac:dyDescent="0.2">
      <c r="A829" s="60">
        <v>60000570</v>
      </c>
      <c r="B829" s="8" t="s">
        <v>767</v>
      </c>
      <c r="C829" s="36">
        <f>VLOOKUP(A829,'[3]Прейскурант 2019'!$A$12:$E$1358,5,0)</f>
        <v>398</v>
      </c>
      <c r="D829" s="37">
        <f>VLOOKUP(A829,'[1]Прейскурант( новый)'!$A$9:$C$1217,3,0)</f>
        <v>2.33</v>
      </c>
      <c r="E829" s="37">
        <f t="shared" si="203"/>
        <v>205.13608920000004</v>
      </c>
      <c r="F829" s="44">
        <f>VLOOKUP(A829,'[2]себ-ть 2019 год'!$A$2:$Q$1337,6,0)</f>
        <v>8.9964000000000013</v>
      </c>
      <c r="G829" s="44">
        <f t="shared" si="206"/>
        <v>214.13248920000004</v>
      </c>
      <c r="H829" s="44">
        <f t="shared" si="199"/>
        <v>72.805046328000017</v>
      </c>
      <c r="I829" s="45">
        <f t="shared" si="207"/>
        <v>286.93753552800007</v>
      </c>
      <c r="J829" s="44">
        <f t="shared" si="200"/>
        <v>43.040630329200006</v>
      </c>
      <c r="K829" s="46">
        <f t="shared" si="208"/>
        <v>329.97816585720005</v>
      </c>
      <c r="L829" s="47">
        <f t="shared" si="201"/>
        <v>395.97379902864009</v>
      </c>
      <c r="M829" s="77">
        <f t="shared" si="205"/>
        <v>423.87</v>
      </c>
      <c r="N829" s="48">
        <v>424</v>
      </c>
      <c r="O829" s="49">
        <f t="shared" si="202"/>
        <v>6.5000000000000018</v>
      </c>
      <c r="P829" s="93">
        <f t="shared" si="204"/>
        <v>6.5326633165829096E-2</v>
      </c>
    </row>
    <row r="830" spans="1:16" ht="31.5" x14ac:dyDescent="0.2">
      <c r="A830" s="60">
        <v>60000571</v>
      </c>
      <c r="B830" s="8" t="s">
        <v>768</v>
      </c>
      <c r="C830" s="36">
        <f>VLOOKUP(A830,'[3]Прейскурант 2019'!$A$12:$E$1358,5,0)</f>
        <v>847</v>
      </c>
      <c r="D830" s="37">
        <f>VLOOKUP(A830,'[1]Прейскурант( новый)'!$A$9:$C$1217,3,0)</f>
        <v>4</v>
      </c>
      <c r="E830" s="37">
        <f t="shared" si="203"/>
        <v>352.16496000000006</v>
      </c>
      <c r="F830" s="44">
        <f>VLOOKUP(A830,'[2]себ-ть 2019 год'!$A$2:$Q$1337,6,0)</f>
        <v>40.825499999999998</v>
      </c>
      <c r="G830" s="44">
        <f t="shared" si="206"/>
        <v>392.99046000000004</v>
      </c>
      <c r="H830" s="44">
        <f t="shared" si="199"/>
        <v>133.61675640000001</v>
      </c>
      <c r="I830" s="45">
        <f t="shared" si="207"/>
        <v>526.60721640000008</v>
      </c>
      <c r="J830" s="44">
        <f t="shared" si="200"/>
        <v>78.991082460000015</v>
      </c>
      <c r="K830" s="46">
        <f t="shared" si="208"/>
        <v>605.59829886000011</v>
      </c>
      <c r="L830" s="47">
        <f t="shared" si="201"/>
        <v>726.71795863200009</v>
      </c>
      <c r="M830" s="77">
        <f t="shared" si="205"/>
        <v>902.05499999999995</v>
      </c>
      <c r="N830" s="48">
        <v>902</v>
      </c>
      <c r="O830" s="49">
        <f t="shared" si="202"/>
        <v>6.4999999999999947</v>
      </c>
      <c r="P830" s="93">
        <f t="shared" si="204"/>
        <v>6.4935064935064846E-2</v>
      </c>
    </row>
    <row r="831" spans="1:16" ht="47.25" x14ac:dyDescent="0.2">
      <c r="A831" s="60">
        <v>60000572</v>
      </c>
      <c r="B831" s="8" t="s">
        <v>769</v>
      </c>
      <c r="C831" s="36">
        <f>VLOOKUP(A831,'[3]Прейскурант 2019'!$A$12:$E$1358,5,0)</f>
        <v>365</v>
      </c>
      <c r="D831" s="37">
        <f>VLOOKUP(A831,'[1]Прейскурант( новый)'!$A$9:$C$1217,3,0)</f>
        <v>4</v>
      </c>
      <c r="E831" s="37">
        <f t="shared" si="203"/>
        <v>352.16496000000006</v>
      </c>
      <c r="F831" s="44">
        <f>VLOOKUP(A831,'[2]себ-ть 2019 год'!$A$2:$Q$1337,6,0)</f>
        <v>2.5295999999999998</v>
      </c>
      <c r="G831" s="44">
        <f t="shared" si="206"/>
        <v>354.69456000000008</v>
      </c>
      <c r="H831" s="44">
        <f t="shared" si="199"/>
        <v>120.59615040000004</v>
      </c>
      <c r="I831" s="45">
        <f t="shared" si="207"/>
        <v>475.29071040000014</v>
      </c>
      <c r="J831" s="44">
        <f t="shared" si="200"/>
        <v>71.293606560000015</v>
      </c>
      <c r="K831" s="46">
        <f t="shared" si="208"/>
        <v>546.58431696000014</v>
      </c>
      <c r="L831" s="47">
        <f t="shared" si="201"/>
        <v>655.90118035200021</v>
      </c>
      <c r="M831" s="77">
        <f t="shared" si="205"/>
        <v>388.72500000000002</v>
      </c>
      <c r="N831" s="48">
        <v>389</v>
      </c>
      <c r="O831" s="49">
        <f t="shared" si="202"/>
        <v>6.5000000000000053</v>
      </c>
      <c r="P831" s="93">
        <f t="shared" si="204"/>
        <v>6.5753424657534199E-2</v>
      </c>
    </row>
    <row r="832" spans="1:16" ht="31.5" x14ac:dyDescent="0.2">
      <c r="A832" s="60">
        <v>60000573</v>
      </c>
      <c r="B832" s="8" t="s">
        <v>770</v>
      </c>
      <c r="C832" s="36">
        <f>VLOOKUP(A832,'[3]Прейскурант 2019'!$A$12:$E$1358,5,0)</f>
        <v>828</v>
      </c>
      <c r="D832" s="37">
        <f>VLOOKUP(A832,'[1]Прейскурант( новый)'!$A$9:$C$1217,3,0)</f>
        <v>4.68</v>
      </c>
      <c r="E832" s="37">
        <f t="shared" si="203"/>
        <v>412.0330032</v>
      </c>
      <c r="F832" s="44">
        <f>VLOOKUP(A832,'[2]себ-ть 2019 год'!$A$2:$Q$1337,6,0)</f>
        <v>33.364200000000004</v>
      </c>
      <c r="G832" s="44">
        <f t="shared" si="206"/>
        <v>445.39720319999998</v>
      </c>
      <c r="H832" s="44">
        <f t="shared" si="199"/>
        <v>151.435049088</v>
      </c>
      <c r="I832" s="45">
        <f t="shared" si="207"/>
        <v>596.83225228799995</v>
      </c>
      <c r="J832" s="44">
        <f t="shared" si="200"/>
        <v>89.52483784319999</v>
      </c>
      <c r="K832" s="46">
        <f t="shared" si="208"/>
        <v>686.35709013119993</v>
      </c>
      <c r="L832" s="47">
        <f t="shared" si="201"/>
        <v>823.62850815743991</v>
      </c>
      <c r="M832" s="77">
        <f t="shared" si="205"/>
        <v>881.82</v>
      </c>
      <c r="N832" s="48">
        <v>882</v>
      </c>
      <c r="O832" s="49">
        <f t="shared" si="202"/>
        <v>6.5000000000000053</v>
      </c>
      <c r="P832" s="93">
        <f t="shared" si="204"/>
        <v>6.5217391304347894E-2</v>
      </c>
    </row>
    <row r="833" spans="1:16" ht="31.5" x14ac:dyDescent="0.2">
      <c r="A833" s="60">
        <v>60000576</v>
      </c>
      <c r="B833" s="8" t="s">
        <v>771</v>
      </c>
      <c r="C833" s="36">
        <f>VLOOKUP(A833,'[3]Прейскурант 2019'!$A$12:$E$1358,5,0)</f>
        <v>773</v>
      </c>
      <c r="D833" s="37">
        <f>VLOOKUP(A833,'[1]Прейскурант( новый)'!$A$9:$C$1217,3,0)</f>
        <v>3</v>
      </c>
      <c r="E833" s="37">
        <f t="shared" si="203"/>
        <v>264.12372000000005</v>
      </c>
      <c r="F833" s="44">
        <f>VLOOKUP(A833,'[2]себ-ть 2019 год'!$A$2:$Q$1337,6,0)</f>
        <v>103.57080000000001</v>
      </c>
      <c r="G833" s="44">
        <f t="shared" si="206"/>
        <v>367.69452000000007</v>
      </c>
      <c r="H833" s="44">
        <f t="shared" si="199"/>
        <v>125.01613680000003</v>
      </c>
      <c r="I833" s="45">
        <f t="shared" si="207"/>
        <v>492.71065680000009</v>
      </c>
      <c r="J833" s="44">
        <f t="shared" si="200"/>
        <v>73.906598520000017</v>
      </c>
      <c r="K833" s="46">
        <f t="shared" si="208"/>
        <v>566.61725532000014</v>
      </c>
      <c r="L833" s="47">
        <f t="shared" si="201"/>
        <v>679.94070638400012</v>
      </c>
      <c r="M833" s="77">
        <f t="shared" si="205"/>
        <v>823.245</v>
      </c>
      <c r="N833" s="48">
        <v>823</v>
      </c>
      <c r="O833" s="49">
        <f t="shared" si="202"/>
        <v>6.5</v>
      </c>
      <c r="P833" s="93">
        <f t="shared" si="204"/>
        <v>6.4683053040103466E-2</v>
      </c>
    </row>
    <row r="834" spans="1:16" ht="31.5" x14ac:dyDescent="0.2">
      <c r="A834" s="60">
        <v>60000577</v>
      </c>
      <c r="B834" s="8" t="s">
        <v>772</v>
      </c>
      <c r="C834" s="36">
        <f>VLOOKUP(A834,'[3]Прейскурант 2019'!$A$12:$E$1358,5,0)</f>
        <v>315</v>
      </c>
      <c r="D834" s="37">
        <f>VLOOKUP(A834,'[1]Прейскурант( новый)'!$A$9:$C$1217,3,0)</f>
        <v>1.7</v>
      </c>
      <c r="E834" s="37">
        <f t="shared" si="203"/>
        <v>149.67010800000003</v>
      </c>
      <c r="F834" s="44">
        <f>VLOOKUP(A834,'[2]себ-ть 2019 год'!$A$2:$Q$1337,6,0)</f>
        <v>8.9964000000000013</v>
      </c>
      <c r="G834" s="44">
        <f t="shared" si="206"/>
        <v>158.66650800000002</v>
      </c>
      <c r="H834" s="44">
        <f t="shared" si="199"/>
        <v>53.946612720000012</v>
      </c>
      <c r="I834" s="45">
        <f t="shared" si="207"/>
        <v>212.61312072000004</v>
      </c>
      <c r="J834" s="44">
        <f t="shared" si="200"/>
        <v>31.891968108000004</v>
      </c>
      <c r="K834" s="46">
        <f t="shared" si="208"/>
        <v>244.50508882800005</v>
      </c>
      <c r="L834" s="47">
        <f t="shared" si="201"/>
        <v>293.40610659360004</v>
      </c>
      <c r="M834" s="77">
        <f t="shared" si="205"/>
        <v>335.47500000000002</v>
      </c>
      <c r="N834" s="48">
        <v>335</v>
      </c>
      <c r="O834" s="49">
        <f t="shared" si="202"/>
        <v>6.5000000000000071</v>
      </c>
      <c r="P834" s="93">
        <f t="shared" si="204"/>
        <v>6.3492063492063489E-2</v>
      </c>
    </row>
    <row r="835" spans="1:16" ht="47.25" x14ac:dyDescent="0.2">
      <c r="A835" s="60">
        <v>60000582</v>
      </c>
      <c r="B835" s="8" t="s">
        <v>773</v>
      </c>
      <c r="C835" s="36">
        <f>VLOOKUP(A835,'[3]Прейскурант 2019'!$A$12:$E$1358,5,0)</f>
        <v>374</v>
      </c>
      <c r="D835" s="37">
        <f>VLOOKUP(A835,'[1]Прейскурант( новый)'!$A$9:$C$1217,3,0)</f>
        <v>5.5</v>
      </c>
      <c r="E835" s="37">
        <f t="shared" si="203"/>
        <v>484.22682000000003</v>
      </c>
      <c r="F835" s="44">
        <f>VLOOKUP(A835,'[2]себ-ть 2019 год'!$A$2:$Q$1337,6,0)</f>
        <v>31.915800000000001</v>
      </c>
      <c r="G835" s="44">
        <f t="shared" si="206"/>
        <v>516.14262000000008</v>
      </c>
      <c r="H835" s="44">
        <f t="shared" si="199"/>
        <v>175.48849080000005</v>
      </c>
      <c r="I835" s="45">
        <f t="shared" si="207"/>
        <v>691.6311108000001</v>
      </c>
      <c r="J835" s="44">
        <f t="shared" si="200"/>
        <v>103.74466662000002</v>
      </c>
      <c r="K835" s="46">
        <f t="shared" si="208"/>
        <v>795.37577742000008</v>
      </c>
      <c r="L835" s="47">
        <f t="shared" si="201"/>
        <v>954.45093290400007</v>
      </c>
      <c r="M835" s="77">
        <f t="shared" si="205"/>
        <v>398.31</v>
      </c>
      <c r="N835" s="48">
        <v>398</v>
      </c>
      <c r="O835" s="49">
        <f t="shared" si="202"/>
        <v>6.5</v>
      </c>
      <c r="P835" s="93">
        <f t="shared" si="204"/>
        <v>6.4171122994652441E-2</v>
      </c>
    </row>
    <row r="836" spans="1:16" ht="47.25" x14ac:dyDescent="0.2">
      <c r="A836" s="60">
        <v>60000583</v>
      </c>
      <c r="B836" s="8" t="s">
        <v>774</v>
      </c>
      <c r="C836" s="36">
        <f>VLOOKUP(A836,'[3]Прейскурант 2019'!$A$12:$E$1358,5,0)</f>
        <v>329</v>
      </c>
      <c r="D836" s="37">
        <f>VLOOKUP(A836,'[1]Прейскурант( новый)'!$A$9:$C$1217,3,0)</f>
        <v>1.5</v>
      </c>
      <c r="E836" s="37">
        <f t="shared" si="203"/>
        <v>132.06186000000002</v>
      </c>
      <c r="F836" s="44">
        <f>VLOOKUP(A836,'[2]себ-ть 2019 год'!$A$2:$Q$1337,6,0)</f>
        <v>18.043800000000001</v>
      </c>
      <c r="G836" s="44">
        <f t="shared" si="206"/>
        <v>150.10566000000003</v>
      </c>
      <c r="H836" s="44">
        <f t="shared" si="199"/>
        <v>51.035924400000013</v>
      </c>
      <c r="I836" s="45">
        <f t="shared" si="207"/>
        <v>201.14158440000006</v>
      </c>
      <c r="J836" s="44">
        <f t="shared" si="200"/>
        <v>30.171237660000006</v>
      </c>
      <c r="K836" s="46">
        <f t="shared" si="208"/>
        <v>231.31282206000006</v>
      </c>
      <c r="L836" s="47">
        <f t="shared" si="201"/>
        <v>277.5753864720001</v>
      </c>
      <c r="M836" s="77">
        <f t="shared" si="205"/>
        <v>350.38499999999999</v>
      </c>
      <c r="N836" s="48">
        <v>350</v>
      </c>
      <c r="O836" s="49">
        <f t="shared" si="202"/>
        <v>6.4999999999999973</v>
      </c>
      <c r="P836" s="93">
        <f t="shared" si="204"/>
        <v>6.3829787234042534E-2</v>
      </c>
    </row>
    <row r="837" spans="1:16" ht="50.25" x14ac:dyDescent="0.2">
      <c r="A837" s="60">
        <v>60000584</v>
      </c>
      <c r="B837" s="8" t="s">
        <v>775</v>
      </c>
      <c r="C837" s="36">
        <f>VLOOKUP(A837,'[3]Прейскурант 2019'!$A$12:$E$1358,5,0)</f>
        <v>417</v>
      </c>
      <c r="D837" s="37">
        <f>VLOOKUP(A837,'[1]Прейскурант( новый)'!$A$9:$C$1217,3,0)</f>
        <v>4.58</v>
      </c>
      <c r="E837" s="37">
        <f t="shared" si="203"/>
        <v>403.22887920000005</v>
      </c>
      <c r="F837" s="44">
        <f>VLOOKUP(A837,'[2]себ-ть 2019 год'!$A$2:$Q$1337,6,0)</f>
        <v>365.42520000000002</v>
      </c>
      <c r="G837" s="44">
        <f t="shared" si="206"/>
        <v>768.65407920000007</v>
      </c>
      <c r="H837" s="44">
        <f t="shared" si="199"/>
        <v>261.34238692800005</v>
      </c>
      <c r="I837" s="45">
        <f t="shared" si="207"/>
        <v>1029.9964661280001</v>
      </c>
      <c r="J837" s="44">
        <f t="shared" si="200"/>
        <v>154.49946991920001</v>
      </c>
      <c r="K837" s="46">
        <f t="shared" si="208"/>
        <v>1184.4959360472001</v>
      </c>
      <c r="L837" s="47">
        <f t="shared" si="201"/>
        <v>1421.3951232566401</v>
      </c>
      <c r="M837" s="77">
        <f t="shared" si="205"/>
        <v>444.10500000000002</v>
      </c>
      <c r="N837" s="48">
        <v>444</v>
      </c>
      <c r="O837" s="49">
        <f t="shared" si="202"/>
        <v>6.5000000000000044</v>
      </c>
      <c r="P837" s="93">
        <f t="shared" si="204"/>
        <v>6.4748201438848962E-2</v>
      </c>
    </row>
    <row r="838" spans="1:16" ht="47.25" x14ac:dyDescent="0.2">
      <c r="A838" s="60">
        <v>60000585</v>
      </c>
      <c r="B838" s="8" t="s">
        <v>776</v>
      </c>
      <c r="C838" s="36">
        <f>VLOOKUP(A838,'[3]Прейскурант 2019'!$A$12:$E$1358,5,0)</f>
        <v>374</v>
      </c>
      <c r="D838" s="37">
        <f>VLOOKUP(A838,'[1]Прейскурант( новый)'!$A$9:$C$1217,3,0)</f>
        <v>1.5</v>
      </c>
      <c r="E838" s="37">
        <f t="shared" si="203"/>
        <v>132.06186000000002</v>
      </c>
      <c r="F838" s="44">
        <f>VLOOKUP(A838,'[2]себ-ть 2019 год'!$A$2:$Q$1337,6,0)</f>
        <v>48.643799999999999</v>
      </c>
      <c r="G838" s="44">
        <f t="shared" si="206"/>
        <v>180.70566000000002</v>
      </c>
      <c r="H838" s="44">
        <f t="shared" si="199"/>
        <v>61.43992440000001</v>
      </c>
      <c r="I838" s="45">
        <f t="shared" si="207"/>
        <v>242.14558440000002</v>
      </c>
      <c r="J838" s="44">
        <f t="shared" si="200"/>
        <v>36.32183766</v>
      </c>
      <c r="K838" s="46">
        <f t="shared" si="208"/>
        <v>278.46742205999999</v>
      </c>
      <c r="L838" s="47">
        <f t="shared" si="201"/>
        <v>334.16090647199997</v>
      </c>
      <c r="M838" s="77">
        <f t="shared" si="205"/>
        <v>398.31</v>
      </c>
      <c r="N838" s="48">
        <v>398</v>
      </c>
      <c r="O838" s="49">
        <f t="shared" si="202"/>
        <v>6.5</v>
      </c>
      <c r="P838" s="93">
        <f t="shared" si="204"/>
        <v>6.4171122994652441E-2</v>
      </c>
    </row>
    <row r="839" spans="1:16" ht="63" x14ac:dyDescent="0.2">
      <c r="A839" s="60">
        <v>60000586</v>
      </c>
      <c r="B839" s="8" t="s">
        <v>777</v>
      </c>
      <c r="C839" s="36">
        <f>VLOOKUP(A839,'[3]Прейскурант 2019'!$A$12:$E$1358,5,0)</f>
        <v>432</v>
      </c>
      <c r="D839" s="37">
        <f>VLOOKUP(A839,'[1]Прейскурант( новый)'!$A$9:$C$1217,3,0)</f>
        <v>5.43</v>
      </c>
      <c r="E839" s="37">
        <f t="shared" si="203"/>
        <v>478.06393320000001</v>
      </c>
      <c r="F839" s="44">
        <f>VLOOKUP(A839,'[2]себ-ть 2019 год'!$A$2:$Q$1337,6,0)</f>
        <v>10.873200000000001</v>
      </c>
      <c r="G839" s="44">
        <f t="shared" si="206"/>
        <v>488.93713320000001</v>
      </c>
      <c r="H839" s="44">
        <f t="shared" ref="H839:H893" si="209">G839*$H$1</f>
        <v>166.23862528800001</v>
      </c>
      <c r="I839" s="45">
        <f t="shared" si="207"/>
        <v>655.17575848800004</v>
      </c>
      <c r="J839" s="44">
        <f t="shared" ref="J839:J893" si="210">I839*$J$1</f>
        <v>98.276363773200003</v>
      </c>
      <c r="K839" s="46">
        <f t="shared" si="208"/>
        <v>753.45212226120009</v>
      </c>
      <c r="L839" s="47">
        <f t="shared" ref="L839:L893" si="211">K839*$L$1+K839</f>
        <v>904.14254671344008</v>
      </c>
      <c r="M839" s="77">
        <f t="shared" si="205"/>
        <v>460.08</v>
      </c>
      <c r="N839" s="48">
        <v>460</v>
      </c>
      <c r="O839" s="49">
        <f t="shared" ref="O839:O893" si="212">(M839-C839)/C839*100</f>
        <v>6.4999999999999964</v>
      </c>
      <c r="P839" s="93">
        <f t="shared" si="204"/>
        <v>6.4814814814814881E-2</v>
      </c>
    </row>
    <row r="840" spans="1:16" ht="63" x14ac:dyDescent="0.2">
      <c r="A840" s="60">
        <v>60000587</v>
      </c>
      <c r="B840" s="8" t="s">
        <v>778</v>
      </c>
      <c r="C840" s="36">
        <f>VLOOKUP(A840,'[3]Прейскурант 2019'!$A$12:$E$1358,5,0)</f>
        <v>449</v>
      </c>
      <c r="D840" s="37">
        <f>VLOOKUP(A840,'[1]Прейскурант( новый)'!$A$9:$C$1217,3,0)</f>
        <v>2</v>
      </c>
      <c r="E840" s="37">
        <f t="shared" ref="E840:E853" si="213">67.62*D840*1.302</f>
        <v>176.08248000000003</v>
      </c>
      <c r="F840" s="44">
        <f>VLOOKUP(A840,'[2]себ-ть 2019 год'!$A$2:$Q$1337,6,0)</f>
        <v>41.044800000000002</v>
      </c>
      <c r="G840" s="44">
        <f t="shared" si="206"/>
        <v>217.12728000000004</v>
      </c>
      <c r="H840" s="44">
        <f t="shared" si="209"/>
        <v>73.823275200000026</v>
      </c>
      <c r="I840" s="45">
        <f t="shared" si="207"/>
        <v>290.95055520000005</v>
      </c>
      <c r="J840" s="44">
        <f t="shared" si="210"/>
        <v>43.642583280000004</v>
      </c>
      <c r="K840" s="46">
        <f t="shared" si="208"/>
        <v>334.59313848000005</v>
      </c>
      <c r="L840" s="47">
        <f t="shared" si="211"/>
        <v>401.51176617600004</v>
      </c>
      <c r="M840" s="77">
        <f t="shared" si="205"/>
        <v>478.185</v>
      </c>
      <c r="N840" s="48">
        <v>478</v>
      </c>
      <c r="O840" s="49">
        <f t="shared" si="212"/>
        <v>6.5</v>
      </c>
      <c r="P840" s="93">
        <f t="shared" si="204"/>
        <v>6.4587973273942056E-2</v>
      </c>
    </row>
    <row r="841" spans="1:16" ht="63" x14ac:dyDescent="0.2">
      <c r="A841" s="60">
        <v>60000588</v>
      </c>
      <c r="B841" s="8" t="s">
        <v>779</v>
      </c>
      <c r="C841" s="36">
        <f>VLOOKUP(A841,'[3]Прейскурант 2019'!$A$12:$E$1358,5,0)</f>
        <v>377</v>
      </c>
      <c r="D841" s="37">
        <f>VLOOKUP(A841,'[1]Прейскурант( новый)'!$A$9:$C$1217,3,0)</f>
        <v>5</v>
      </c>
      <c r="E841" s="37">
        <f t="shared" si="213"/>
        <v>440.20620000000002</v>
      </c>
      <c r="F841" s="44">
        <f>VLOOKUP(A841,'[2]себ-ть 2019 год'!$A$2:$Q$1337,6,0)</f>
        <v>9.9960000000000004</v>
      </c>
      <c r="G841" s="44">
        <f t="shared" si="206"/>
        <v>450.2022</v>
      </c>
      <c r="H841" s="44">
        <f t="shared" si="209"/>
        <v>153.068748</v>
      </c>
      <c r="I841" s="45">
        <f t="shared" si="207"/>
        <v>603.27094799999998</v>
      </c>
      <c r="J841" s="44">
        <f t="shared" si="210"/>
        <v>90.490642199999996</v>
      </c>
      <c r="K841" s="46">
        <f t="shared" si="208"/>
        <v>693.7615902</v>
      </c>
      <c r="L841" s="47">
        <f t="shared" si="211"/>
        <v>832.51390823999998</v>
      </c>
      <c r="M841" s="77">
        <f t="shared" si="205"/>
        <v>401.505</v>
      </c>
      <c r="N841" s="48">
        <v>402</v>
      </c>
      <c r="O841" s="49">
        <f t="shared" si="212"/>
        <v>6.4999999999999991</v>
      </c>
      <c r="P841" s="93">
        <f t="shared" ref="P841:P904" si="214">(N841/C841)-100%</f>
        <v>6.6312997347480085E-2</v>
      </c>
    </row>
    <row r="842" spans="1:16" ht="47.25" x14ac:dyDescent="0.2">
      <c r="A842" s="60">
        <v>60000589</v>
      </c>
      <c r="B842" s="8" t="s">
        <v>780</v>
      </c>
      <c r="C842" s="36">
        <f>VLOOKUP(A842,'[3]Прейскурант 2019'!$A$12:$E$1358,5,0)</f>
        <v>321</v>
      </c>
      <c r="D842" s="37">
        <f>VLOOKUP(A842,'[1]Прейскурант( новый)'!$A$9:$C$1217,3,0)</f>
        <v>2</v>
      </c>
      <c r="E842" s="37">
        <f t="shared" si="213"/>
        <v>176.08248000000003</v>
      </c>
      <c r="F842" s="44">
        <f>VLOOKUP(A842,'[2]себ-ть 2019 год'!$A$2:$Q$1337,6,0)</f>
        <v>18.910799999999998</v>
      </c>
      <c r="G842" s="44">
        <f t="shared" si="206"/>
        <v>194.99328000000003</v>
      </c>
      <c r="H842" s="44">
        <f t="shared" si="209"/>
        <v>66.297715200000013</v>
      </c>
      <c r="I842" s="45">
        <f t="shared" si="207"/>
        <v>261.29099520000005</v>
      </c>
      <c r="J842" s="44">
        <f t="shared" si="210"/>
        <v>39.19364928000001</v>
      </c>
      <c r="K842" s="46">
        <f t="shared" si="208"/>
        <v>300.48464448000004</v>
      </c>
      <c r="L842" s="47">
        <f t="shared" si="211"/>
        <v>360.58157337600005</v>
      </c>
      <c r="M842" s="77">
        <f t="shared" si="205"/>
        <v>341.86500000000001</v>
      </c>
      <c r="N842" s="48">
        <v>342</v>
      </c>
      <c r="O842" s="49">
        <f t="shared" si="212"/>
        <v>6.5000000000000027</v>
      </c>
      <c r="P842" s="93">
        <f t="shared" si="214"/>
        <v>6.5420560747663448E-2</v>
      </c>
    </row>
    <row r="843" spans="1:16" ht="31.5" x14ac:dyDescent="0.2">
      <c r="A843" s="60">
        <v>60000591</v>
      </c>
      <c r="B843" s="8" t="s">
        <v>781</v>
      </c>
      <c r="C843" s="36">
        <f>VLOOKUP(A843,'[3]Прейскурант 2019'!$A$12:$E$1358,5,0)</f>
        <v>350</v>
      </c>
      <c r="D843" s="37">
        <f>VLOOKUP(A843,'[1]Прейскурант( новый)'!$A$9:$C$1217,3,0)</f>
        <v>2.5</v>
      </c>
      <c r="E843" s="37">
        <f t="shared" si="213"/>
        <v>220.10310000000001</v>
      </c>
      <c r="F843" s="44">
        <f>VLOOKUP(A843,'[2]себ-ть 2019 год'!$A$2:$Q$1337,6,0)</f>
        <v>1.4789999999999999</v>
      </c>
      <c r="G843" s="44">
        <f t="shared" si="206"/>
        <v>221.58210000000003</v>
      </c>
      <c r="H843" s="44">
        <f t="shared" si="209"/>
        <v>75.337914000000012</v>
      </c>
      <c r="I843" s="45">
        <f t="shared" si="207"/>
        <v>296.92001400000004</v>
      </c>
      <c r="J843" s="44">
        <f t="shared" si="210"/>
        <v>44.538002100000007</v>
      </c>
      <c r="K843" s="46">
        <f t="shared" si="208"/>
        <v>341.45801610000007</v>
      </c>
      <c r="L843" s="47">
        <f t="shared" si="211"/>
        <v>409.74961932000008</v>
      </c>
      <c r="M843" s="77">
        <f t="shared" si="205"/>
        <v>372.75</v>
      </c>
      <c r="N843" s="48">
        <v>373</v>
      </c>
      <c r="O843" s="49">
        <f t="shared" si="212"/>
        <v>6.5</v>
      </c>
      <c r="P843" s="93">
        <f t="shared" si="214"/>
        <v>6.5714285714285614E-2</v>
      </c>
    </row>
    <row r="844" spans="1:16" ht="31.5" x14ac:dyDescent="0.2">
      <c r="A844" s="60">
        <v>60000592</v>
      </c>
      <c r="B844" s="8" t="s">
        <v>782</v>
      </c>
      <c r="C844" s="36">
        <f>VLOOKUP(A844,'[3]Прейскурант 2019'!$A$12:$E$1358,5,0)</f>
        <v>398</v>
      </c>
      <c r="D844" s="37">
        <f>VLOOKUP(A844,'[1]Прейскурант( новый)'!$A$9:$C$1217,3,0)</f>
        <v>4</v>
      </c>
      <c r="E844" s="37">
        <f t="shared" si="213"/>
        <v>352.16496000000006</v>
      </c>
      <c r="F844" s="44">
        <f>VLOOKUP(A844,'[2]себ-ть 2019 год'!$A$2:$Q$1337,6,0)</f>
        <v>5.4875999999999996</v>
      </c>
      <c r="G844" s="44">
        <f t="shared" si="206"/>
        <v>357.65256000000005</v>
      </c>
      <c r="H844" s="44">
        <f t="shared" si="209"/>
        <v>121.60187040000002</v>
      </c>
      <c r="I844" s="45">
        <f t="shared" si="207"/>
        <v>479.25443040000005</v>
      </c>
      <c r="J844" s="44">
        <f t="shared" si="210"/>
        <v>71.888164560000007</v>
      </c>
      <c r="K844" s="46">
        <f t="shared" si="208"/>
        <v>551.14259496</v>
      </c>
      <c r="L844" s="47">
        <f t="shared" si="211"/>
        <v>661.37111395199997</v>
      </c>
      <c r="M844" s="77">
        <f t="shared" si="205"/>
        <v>423.87</v>
      </c>
      <c r="N844" s="48">
        <v>424</v>
      </c>
      <c r="O844" s="49">
        <f t="shared" si="212"/>
        <v>6.5000000000000018</v>
      </c>
      <c r="P844" s="93">
        <f t="shared" si="214"/>
        <v>6.5326633165829096E-2</v>
      </c>
    </row>
    <row r="845" spans="1:16" ht="31.5" x14ac:dyDescent="0.2">
      <c r="A845" s="60">
        <v>60000593</v>
      </c>
      <c r="B845" s="8" t="s">
        <v>783</v>
      </c>
      <c r="C845" s="36">
        <f>VLOOKUP(A845,'[3]Прейскурант 2019'!$A$12:$E$1358,5,0)</f>
        <v>365</v>
      </c>
      <c r="D845" s="37">
        <f>VLOOKUP(A845,'[1]Прейскурант( новый)'!$A$9:$C$1217,3,0)</f>
        <v>4.33</v>
      </c>
      <c r="E845" s="37">
        <f t="shared" si="213"/>
        <v>381.21856919999999</v>
      </c>
      <c r="F845" s="44">
        <f>VLOOKUP(A845,'[2]себ-ть 2019 год'!$A$2:$Q$1337,6,0)</f>
        <v>8.3333999999999993</v>
      </c>
      <c r="G845" s="44">
        <f t="shared" si="206"/>
        <v>389.55196919999997</v>
      </c>
      <c r="H845" s="44">
        <f t="shared" si="209"/>
        <v>132.44766952800001</v>
      </c>
      <c r="I845" s="45">
        <f t="shared" si="207"/>
        <v>521.99963872800004</v>
      </c>
      <c r="J845" s="44">
        <f t="shared" si="210"/>
        <v>78.299945809199997</v>
      </c>
      <c r="K845" s="46">
        <f t="shared" si="208"/>
        <v>600.29958453720008</v>
      </c>
      <c r="L845" s="47">
        <f t="shared" si="211"/>
        <v>720.35950144464005</v>
      </c>
      <c r="M845" s="77">
        <f t="shared" si="205"/>
        <v>388.72500000000002</v>
      </c>
      <c r="N845" s="48">
        <v>389</v>
      </c>
      <c r="O845" s="49">
        <f t="shared" si="212"/>
        <v>6.5000000000000053</v>
      </c>
      <c r="P845" s="93">
        <f t="shared" si="214"/>
        <v>6.5753424657534199E-2</v>
      </c>
    </row>
    <row r="846" spans="1:16" ht="47.25" x14ac:dyDescent="0.2">
      <c r="A846" s="60">
        <v>60000596</v>
      </c>
      <c r="B846" s="8" t="s">
        <v>784</v>
      </c>
      <c r="C846" s="36">
        <f>VLOOKUP(A846,'[3]Прейскурант 2019'!$A$12:$E$1358,5,0)</f>
        <v>303</v>
      </c>
      <c r="D846" s="37">
        <f>VLOOKUP(A846,'[1]Прейскурант( новый)'!$A$9:$C$1217,3,0)</f>
        <v>4.08</v>
      </c>
      <c r="E846" s="37">
        <f t="shared" si="213"/>
        <v>359.20825920000004</v>
      </c>
      <c r="F846" s="44">
        <f>VLOOKUP(A846,'[2]себ-ть 2019 год'!$A$2:$Q$1337,6,0)</f>
        <v>2.8050000000000002</v>
      </c>
      <c r="G846" s="44">
        <f t="shared" si="206"/>
        <v>362.01325920000005</v>
      </c>
      <c r="H846" s="44">
        <f t="shared" si="209"/>
        <v>123.08450812800002</v>
      </c>
      <c r="I846" s="45">
        <f t="shared" si="207"/>
        <v>485.09776732800009</v>
      </c>
      <c r="J846" s="44">
        <f t="shared" si="210"/>
        <v>72.764665099200016</v>
      </c>
      <c r="K846" s="46">
        <f t="shared" si="208"/>
        <v>557.86243242720013</v>
      </c>
      <c r="L846" s="47">
        <f t="shared" si="211"/>
        <v>669.43491891264011</v>
      </c>
      <c r="M846" s="77">
        <f t="shared" si="205"/>
        <v>322.69499999999999</v>
      </c>
      <c r="N846" s="48">
        <v>323</v>
      </c>
      <c r="O846" s="49">
        <f t="shared" si="212"/>
        <v>6.4999999999999973</v>
      </c>
      <c r="P846" s="93">
        <f t="shared" si="214"/>
        <v>6.6006600660065917E-2</v>
      </c>
    </row>
    <row r="847" spans="1:16" ht="47.25" x14ac:dyDescent="0.2">
      <c r="A847" s="60">
        <v>60001301</v>
      </c>
      <c r="B847" s="8" t="s">
        <v>785</v>
      </c>
      <c r="C847" s="36">
        <f>VLOOKUP(A847,'[3]Прейскурант 2019'!$A$12:$E$1358,5,0)</f>
        <v>12248</v>
      </c>
      <c r="D847" s="37">
        <f>VLOOKUP(A847,'[1]Прейскурант( новый)'!$A$9:$C$1217,3,0)</f>
        <v>25</v>
      </c>
      <c r="E847" s="37">
        <f t="shared" si="213"/>
        <v>2201.0309999999999</v>
      </c>
      <c r="F847" s="44">
        <v>0</v>
      </c>
      <c r="G847" s="44">
        <f t="shared" si="206"/>
        <v>2201.0309999999999</v>
      </c>
      <c r="H847" s="44">
        <f t="shared" si="209"/>
        <v>748.35054000000002</v>
      </c>
      <c r="I847" s="45">
        <f t="shared" si="207"/>
        <v>2949.3815399999999</v>
      </c>
      <c r="J847" s="44">
        <f t="shared" si="210"/>
        <v>442.40723099999997</v>
      </c>
      <c r="K847" s="46">
        <f t="shared" si="208"/>
        <v>3391.788771</v>
      </c>
      <c r="L847" s="47">
        <f t="shared" si="211"/>
        <v>4070.1465251999998</v>
      </c>
      <c r="M847" s="77">
        <f t="shared" si="205"/>
        <v>13044.12</v>
      </c>
      <c r="N847" s="48">
        <v>13044</v>
      </c>
      <c r="O847" s="49">
        <f t="shared" si="212"/>
        <v>6.5000000000000071</v>
      </c>
      <c r="P847" s="93">
        <f t="shared" si="214"/>
        <v>6.4990202482037907E-2</v>
      </c>
    </row>
    <row r="848" spans="1:16" ht="47.25" x14ac:dyDescent="0.2">
      <c r="A848" s="60">
        <v>60001302</v>
      </c>
      <c r="B848" s="8" t="s">
        <v>786</v>
      </c>
      <c r="C848" s="36">
        <f>VLOOKUP(A848,'[3]Прейскурант 2019'!$A$12:$E$1358,5,0)</f>
        <v>6846</v>
      </c>
      <c r="D848" s="37">
        <f>VLOOKUP(A848,'[1]Прейскурант( новый)'!$A$9:$C$1217,3,0)</f>
        <v>17</v>
      </c>
      <c r="E848" s="37">
        <f t="shared" si="213"/>
        <v>1496.70108</v>
      </c>
      <c r="F848" s="44">
        <f>VLOOKUP(A848,'[2]себ-ть 2019 год'!$A$2:$Q$1337,6,0)</f>
        <v>0</v>
      </c>
      <c r="G848" s="44">
        <f t="shared" si="206"/>
        <v>1496.70108</v>
      </c>
      <c r="H848" s="44">
        <f t="shared" si="209"/>
        <v>508.87836720000007</v>
      </c>
      <c r="I848" s="45">
        <f t="shared" si="207"/>
        <v>2005.5794472000002</v>
      </c>
      <c r="J848" s="44">
        <f t="shared" si="210"/>
        <v>300.83691708000003</v>
      </c>
      <c r="K848" s="46">
        <f t="shared" si="208"/>
        <v>2306.4163642800004</v>
      </c>
      <c r="L848" s="47">
        <f t="shared" si="211"/>
        <v>2767.6996371360005</v>
      </c>
      <c r="M848" s="77">
        <f t="shared" si="205"/>
        <v>7290.99</v>
      </c>
      <c r="N848" s="48">
        <v>7291</v>
      </c>
      <c r="O848" s="49">
        <f t="shared" si="212"/>
        <v>6.4999999999999973</v>
      </c>
      <c r="P848" s="93">
        <f t="shared" si="214"/>
        <v>6.5001460706982206E-2</v>
      </c>
    </row>
    <row r="849" spans="1:16" ht="94.5" x14ac:dyDescent="0.2">
      <c r="A849" s="60">
        <v>60001319</v>
      </c>
      <c r="B849" s="8" t="s">
        <v>787</v>
      </c>
      <c r="C849" s="36">
        <f>VLOOKUP(A849,'[3]Прейскурант 2019'!$A$12:$E$1358,5,0)</f>
        <v>6846</v>
      </c>
      <c r="D849" s="37">
        <f>VLOOKUP(A849,'[1]Прейскурант( новый)'!$A$9:$C$1217,3,0)</f>
        <v>10.63</v>
      </c>
      <c r="E849" s="37">
        <f t="shared" si="213"/>
        <v>935.87838120000026</v>
      </c>
      <c r="F849" s="44">
        <f>VLOOKUP(A849,'[2]себ-ть 2019 год'!$A$2:$Q$1337,6,0)</f>
        <v>0</v>
      </c>
      <c r="G849" s="44">
        <f t="shared" si="206"/>
        <v>935.87838120000026</v>
      </c>
      <c r="H849" s="44">
        <f t="shared" si="209"/>
        <v>318.1986496080001</v>
      </c>
      <c r="I849" s="45">
        <f t="shared" si="207"/>
        <v>1254.0770308080005</v>
      </c>
      <c r="J849" s="44">
        <f t="shared" si="210"/>
        <v>188.11155462120007</v>
      </c>
      <c r="K849" s="46">
        <f t="shared" si="208"/>
        <v>1442.1885854292004</v>
      </c>
      <c r="L849" s="47">
        <f t="shared" si="211"/>
        <v>1730.6263025150406</v>
      </c>
      <c r="M849" s="77">
        <f t="shared" si="205"/>
        <v>7290.99</v>
      </c>
      <c r="N849" s="48">
        <v>7291</v>
      </c>
      <c r="O849" s="49">
        <f t="shared" si="212"/>
        <v>6.4999999999999973</v>
      </c>
      <c r="P849" s="93">
        <f t="shared" si="214"/>
        <v>6.5001460706982206E-2</v>
      </c>
    </row>
    <row r="850" spans="1:16" ht="47.25" x14ac:dyDescent="0.2">
      <c r="A850" s="63">
        <v>60001324</v>
      </c>
      <c r="B850" s="8" t="s">
        <v>788</v>
      </c>
      <c r="C850" s="36">
        <f>VLOOKUP(A850,'[3]Прейскурант 2019'!$A$12:$E$1358,5,0)</f>
        <v>298</v>
      </c>
      <c r="D850" s="37">
        <f>VLOOKUP(A850,'[1]Прейскурант( новый)'!$A$9:$C$1217,3,0)</f>
        <v>1.5</v>
      </c>
      <c r="E850" s="37">
        <f t="shared" si="213"/>
        <v>132.06186000000002</v>
      </c>
      <c r="F850" s="44">
        <f>VLOOKUP(A850,'[2]себ-ть 2019 год'!$A$2:$Q$1337,6,0)</f>
        <v>20.981400000000001</v>
      </c>
      <c r="G850" s="44">
        <f t="shared" si="206"/>
        <v>153.04326000000003</v>
      </c>
      <c r="H850" s="44">
        <f t="shared" si="209"/>
        <v>52.034708400000014</v>
      </c>
      <c r="I850" s="45">
        <f t="shared" si="207"/>
        <v>205.07796840000003</v>
      </c>
      <c r="J850" s="44">
        <f t="shared" si="210"/>
        <v>30.761695260000003</v>
      </c>
      <c r="K850" s="46">
        <f t="shared" si="208"/>
        <v>235.83966366000004</v>
      </c>
      <c r="L850" s="47">
        <f t="shared" si="211"/>
        <v>283.00759639200004</v>
      </c>
      <c r="M850" s="77">
        <f t="shared" si="205"/>
        <v>317.37</v>
      </c>
      <c r="N850" s="48">
        <v>317</v>
      </c>
      <c r="O850" s="49">
        <f t="shared" si="212"/>
        <v>6.5000000000000018</v>
      </c>
      <c r="P850" s="93">
        <f t="shared" si="214"/>
        <v>6.3758389261745041E-2</v>
      </c>
    </row>
    <row r="851" spans="1:16" ht="110.25" x14ac:dyDescent="0.2">
      <c r="A851" s="60">
        <v>60000039</v>
      </c>
      <c r="B851" s="8" t="s">
        <v>789</v>
      </c>
      <c r="C851" s="36">
        <f>VLOOKUP(A851,'[3]Прейскурант 2019'!$A$12:$E$1358,5,0)</f>
        <v>962</v>
      </c>
      <c r="D851" s="37">
        <f>VLOOKUP(A851,'[1]Прейскурант( новый)'!$A$9:$C$1217,3,0)</f>
        <v>1.25</v>
      </c>
      <c r="E851" s="37">
        <f t="shared" si="213"/>
        <v>110.05155000000001</v>
      </c>
      <c r="F851" s="44">
        <f>VLOOKUP(A851,'[2]себ-ть 2019 год'!$A$2:$Q$1337,6,0)</f>
        <v>382.5</v>
      </c>
      <c r="G851" s="44">
        <f t="shared" si="206"/>
        <v>492.55155000000002</v>
      </c>
      <c r="H851" s="44">
        <f t="shared" si="209"/>
        <v>167.46752700000002</v>
      </c>
      <c r="I851" s="45">
        <f t="shared" si="207"/>
        <v>660.01907700000004</v>
      </c>
      <c r="J851" s="44">
        <f t="shared" si="210"/>
        <v>99.002861550000006</v>
      </c>
      <c r="K851" s="46">
        <f t="shared" si="208"/>
        <v>759.02193855000007</v>
      </c>
      <c r="L851" s="47">
        <f t="shared" si="211"/>
        <v>910.82632626000009</v>
      </c>
      <c r="M851" s="77">
        <f t="shared" si="205"/>
        <v>1024.53</v>
      </c>
      <c r="N851" s="48">
        <v>1025</v>
      </c>
      <c r="O851" s="49">
        <f t="shared" si="212"/>
        <v>6.4999999999999973</v>
      </c>
      <c r="P851" s="93">
        <f t="shared" si="214"/>
        <v>6.548856548856552E-2</v>
      </c>
    </row>
    <row r="852" spans="1:16" ht="15.75" x14ac:dyDescent="0.2">
      <c r="A852" s="238" t="s">
        <v>126</v>
      </c>
      <c r="B852" s="239"/>
      <c r="C852" s="239"/>
      <c r="D852" s="239"/>
      <c r="E852" s="239"/>
      <c r="F852" s="239"/>
      <c r="G852" s="239"/>
      <c r="H852" s="239"/>
      <c r="I852" s="239"/>
      <c r="J852" s="239"/>
      <c r="K852" s="239"/>
      <c r="L852" s="239"/>
      <c r="M852" s="239"/>
      <c r="N852" s="239"/>
      <c r="O852" s="240"/>
    </row>
    <row r="853" spans="1:16" ht="94.5" x14ac:dyDescent="0.25">
      <c r="A853" s="60">
        <v>60000036</v>
      </c>
      <c r="B853" s="15" t="s">
        <v>790</v>
      </c>
      <c r="C853" s="36">
        <f>VLOOKUP(A853,'[3]Прейскурант 2019'!$A$12:$E$1358,5,0)</f>
        <v>1439</v>
      </c>
      <c r="D853" s="37">
        <f>VLOOKUP(A853,'[1]Прейскурант( новый)'!$A$9:$C$1217,3,0)</f>
        <v>8</v>
      </c>
      <c r="E853" s="37">
        <f t="shared" si="213"/>
        <v>704.32992000000013</v>
      </c>
      <c r="F853" s="44">
        <f>VLOOKUP(A853,'[2]себ-ть 2019 год'!$A$2:$Q$1337,6,0)</f>
        <v>0</v>
      </c>
      <c r="G853" s="44">
        <f t="shared" si="206"/>
        <v>704.32992000000013</v>
      </c>
      <c r="H853" s="44">
        <f t="shared" si="209"/>
        <v>239.47217280000007</v>
      </c>
      <c r="I853" s="45">
        <f t="shared" si="207"/>
        <v>943.8020928000002</v>
      </c>
      <c r="J853" s="44">
        <f t="shared" si="210"/>
        <v>141.57031392000002</v>
      </c>
      <c r="K853" s="46">
        <f t="shared" si="208"/>
        <v>1085.3724067200003</v>
      </c>
      <c r="L853" s="47">
        <f t="shared" si="211"/>
        <v>1302.4468880640004</v>
      </c>
      <c r="M853" s="77">
        <f t="shared" ref="M853" si="215">C853*6.5%+C853</f>
        <v>1532.5350000000001</v>
      </c>
      <c r="N853" s="48">
        <v>1533</v>
      </c>
      <c r="O853" s="49">
        <f t="shared" si="212"/>
        <v>6.5000000000000053</v>
      </c>
      <c r="P853" s="93">
        <f t="shared" si="214"/>
        <v>6.5323141070187551E-2</v>
      </c>
    </row>
    <row r="854" spans="1:16" ht="15" customHeight="1" x14ac:dyDescent="0.2">
      <c r="A854" s="226" t="s">
        <v>791</v>
      </c>
      <c r="B854" s="227"/>
      <c r="C854" s="227"/>
      <c r="D854" s="227"/>
      <c r="E854" s="227"/>
      <c r="F854" s="227"/>
      <c r="G854" s="227"/>
      <c r="H854" s="227"/>
      <c r="I854" s="227"/>
      <c r="J854" s="227"/>
      <c r="K854" s="227"/>
      <c r="L854" s="227"/>
      <c r="M854" s="227"/>
      <c r="N854" s="227"/>
      <c r="O854" s="228"/>
    </row>
    <row r="855" spans="1:16" ht="15" customHeight="1" x14ac:dyDescent="0.2">
      <c r="A855" s="238" t="s">
        <v>792</v>
      </c>
      <c r="B855" s="239"/>
      <c r="C855" s="239"/>
      <c r="D855" s="239"/>
      <c r="E855" s="239"/>
      <c r="F855" s="239"/>
      <c r="G855" s="239"/>
      <c r="H855" s="239"/>
      <c r="I855" s="239"/>
      <c r="J855" s="239"/>
      <c r="K855" s="239"/>
      <c r="L855" s="239"/>
      <c r="M855" s="239"/>
      <c r="N855" s="239"/>
      <c r="O855" s="240"/>
    </row>
    <row r="856" spans="1:16" ht="31.5" x14ac:dyDescent="0.2">
      <c r="A856" s="60">
        <v>70000741</v>
      </c>
      <c r="B856" s="2" t="s">
        <v>793</v>
      </c>
      <c r="C856" s="36">
        <f>VLOOKUP(A856,'[3]Прейскурант 2019'!$A$12:$E$1358,5,0)</f>
        <v>941</v>
      </c>
      <c r="D856" s="37">
        <f>VLOOKUP(A856,'[1]Прейскурант( новый)'!$A$9:$C$1217,3,0)</f>
        <v>10.33</v>
      </c>
      <c r="E856" s="68">
        <f t="shared" ref="E856:E890" si="216">70.65*D856*1.302</f>
        <v>950.21847900000012</v>
      </c>
      <c r="F856" s="44">
        <f>VLOOKUP(A856,'[2]себ-ть 2019 год'!$A$2:$Q$1337,6,0)</f>
        <v>0</v>
      </c>
      <c r="G856" s="44">
        <f t="shared" si="206"/>
        <v>950.21847900000012</v>
      </c>
      <c r="H856" s="44">
        <f t="shared" si="209"/>
        <v>323.07428286000004</v>
      </c>
      <c r="I856" s="45">
        <f t="shared" si="207"/>
        <v>1273.2927618600002</v>
      </c>
      <c r="J856" s="44">
        <f t="shared" si="210"/>
        <v>190.99391427900002</v>
      </c>
      <c r="K856" s="46">
        <f t="shared" si="208"/>
        <v>1464.2866761390001</v>
      </c>
      <c r="L856" s="47">
        <f t="shared" si="211"/>
        <v>1757.1440113668</v>
      </c>
      <c r="M856" s="77">
        <f t="shared" ref="M856:M866" si="217">C856*6.5%+C856</f>
        <v>1002.165</v>
      </c>
      <c r="N856" s="48">
        <v>1002</v>
      </c>
      <c r="O856" s="49">
        <f t="shared" si="212"/>
        <v>6.4999999999999964</v>
      </c>
      <c r="P856" s="93">
        <f t="shared" si="214"/>
        <v>6.4824654622741784E-2</v>
      </c>
    </row>
    <row r="857" spans="1:16" ht="31.5" x14ac:dyDescent="0.2">
      <c r="A857" s="60">
        <v>70000742</v>
      </c>
      <c r="B857" s="2" t="s">
        <v>794</v>
      </c>
      <c r="C857" s="36">
        <f>VLOOKUP(A857,'[3]Прейскурант 2019'!$A$12:$E$1358,5,0)</f>
        <v>1207</v>
      </c>
      <c r="D857" s="37">
        <f>VLOOKUP(A857,'[1]Прейскурант( новый)'!$A$9:$C$1217,3,0)</f>
        <v>10.33</v>
      </c>
      <c r="E857" s="68">
        <f t="shared" si="216"/>
        <v>950.21847900000012</v>
      </c>
      <c r="F857" s="44">
        <f>VLOOKUP(A857,'[2]себ-ть 2019 год'!$A$2:$Q$1337,6,0)</f>
        <v>0</v>
      </c>
      <c r="G857" s="44">
        <f t="shared" si="206"/>
        <v>950.21847900000012</v>
      </c>
      <c r="H857" s="44">
        <f t="shared" si="209"/>
        <v>323.07428286000004</v>
      </c>
      <c r="I857" s="45">
        <f t="shared" si="207"/>
        <v>1273.2927618600002</v>
      </c>
      <c r="J857" s="44">
        <f t="shared" si="210"/>
        <v>190.99391427900002</v>
      </c>
      <c r="K857" s="46">
        <f t="shared" si="208"/>
        <v>1464.2866761390001</v>
      </c>
      <c r="L857" s="47">
        <f t="shared" si="211"/>
        <v>1757.1440113668</v>
      </c>
      <c r="M857" s="77">
        <f t="shared" si="217"/>
        <v>1285.4549999999999</v>
      </c>
      <c r="N857" s="48">
        <v>1285</v>
      </c>
      <c r="O857" s="49">
        <f t="shared" si="212"/>
        <v>6.4999999999999929</v>
      </c>
      <c r="P857" s="93">
        <f t="shared" si="214"/>
        <v>6.4623032311516226E-2</v>
      </c>
    </row>
    <row r="858" spans="1:16" ht="47.25" x14ac:dyDescent="0.2">
      <c r="A858" s="60">
        <v>70000743</v>
      </c>
      <c r="B858" s="2" t="s">
        <v>795</v>
      </c>
      <c r="C858" s="36">
        <f>VLOOKUP(A858,'[3]Прейскурант 2019'!$A$12:$E$1358,5,0)</f>
        <v>1200</v>
      </c>
      <c r="D858" s="37">
        <f>VLOOKUP(A858,'[1]Прейскурант( новый)'!$A$9:$C$1217,3,0)</f>
        <v>2.83</v>
      </c>
      <c r="E858" s="68">
        <f t="shared" si="216"/>
        <v>260.32122900000002</v>
      </c>
      <c r="F858" s="44">
        <f>VLOOKUP(A858,'[2]себ-ть 2019 год'!$A$2:$Q$1337,6,0)</f>
        <v>0</v>
      </c>
      <c r="G858" s="44">
        <f t="shared" si="206"/>
        <v>260.32122900000002</v>
      </c>
      <c r="H858" s="44">
        <f t="shared" si="209"/>
        <v>88.509217860000007</v>
      </c>
      <c r="I858" s="45">
        <f t="shared" si="207"/>
        <v>348.83044686000005</v>
      </c>
      <c r="J858" s="44">
        <f t="shared" si="210"/>
        <v>52.324567029000008</v>
      </c>
      <c r="K858" s="46">
        <f t="shared" si="208"/>
        <v>401.15501388900009</v>
      </c>
      <c r="L858" s="47">
        <f t="shared" si="211"/>
        <v>481.38601666680012</v>
      </c>
      <c r="M858" s="77">
        <f t="shared" si="217"/>
        <v>1278</v>
      </c>
      <c r="N858" s="48">
        <v>1278</v>
      </c>
      <c r="O858" s="49">
        <f t="shared" si="212"/>
        <v>6.5</v>
      </c>
      <c r="P858" s="93">
        <f t="shared" si="214"/>
        <v>6.4999999999999947E-2</v>
      </c>
    </row>
    <row r="859" spans="1:16" ht="31.5" x14ac:dyDescent="0.2">
      <c r="A859" s="60">
        <v>70000744</v>
      </c>
      <c r="B859" s="2" t="s">
        <v>796</v>
      </c>
      <c r="C859" s="36">
        <f>VLOOKUP(A859,'[3]Прейскурант 2019'!$A$12:$E$1358,5,0)</f>
        <v>1739</v>
      </c>
      <c r="D859" s="37">
        <f>VLOOKUP(A859,'[1]Прейскурант( новый)'!$A$9:$C$1217,3,0)</f>
        <v>4</v>
      </c>
      <c r="E859" s="68">
        <f t="shared" si="216"/>
        <v>367.94520000000006</v>
      </c>
      <c r="F859" s="44">
        <f>VLOOKUP(A859,'[2]себ-ть 2019 год'!$A$2:$Q$1337,6,0)</f>
        <v>0</v>
      </c>
      <c r="G859" s="44">
        <f t="shared" si="206"/>
        <v>367.94520000000006</v>
      </c>
      <c r="H859" s="44">
        <f t="shared" si="209"/>
        <v>125.10136800000002</v>
      </c>
      <c r="I859" s="45">
        <f t="shared" si="207"/>
        <v>493.04656800000009</v>
      </c>
      <c r="J859" s="44">
        <f t="shared" si="210"/>
        <v>73.956985200000005</v>
      </c>
      <c r="K859" s="46">
        <f t="shared" si="208"/>
        <v>567.00355320000006</v>
      </c>
      <c r="L859" s="47">
        <f t="shared" si="211"/>
        <v>680.40426384000011</v>
      </c>
      <c r="M859" s="77">
        <f t="shared" si="217"/>
        <v>1852.0350000000001</v>
      </c>
      <c r="N859" s="48">
        <v>1852</v>
      </c>
      <c r="O859" s="49">
        <f t="shared" si="212"/>
        <v>6.5000000000000044</v>
      </c>
      <c r="P859" s="93">
        <f t="shared" si="214"/>
        <v>6.4979873490511819E-2</v>
      </c>
    </row>
    <row r="860" spans="1:16" ht="15.75" x14ac:dyDescent="0.2">
      <c r="A860" s="60">
        <v>70000745</v>
      </c>
      <c r="B860" s="2" t="s">
        <v>797</v>
      </c>
      <c r="C860" s="36">
        <f>VLOOKUP(A860,'[3]Прейскурант 2019'!$A$12:$E$1358,5,0)</f>
        <v>718</v>
      </c>
      <c r="D860" s="37">
        <f>VLOOKUP(A860,'[1]Прейскурант( новый)'!$A$9:$C$1217,3,0)</f>
        <v>2.83</v>
      </c>
      <c r="E860" s="68">
        <f t="shared" si="216"/>
        <v>260.32122900000002</v>
      </c>
      <c r="F860" s="44">
        <f>VLOOKUP(A860,'[2]себ-ть 2019 год'!$A$2:$Q$1337,6,0)</f>
        <v>0</v>
      </c>
      <c r="G860" s="44">
        <f t="shared" si="206"/>
        <v>260.32122900000002</v>
      </c>
      <c r="H860" s="44">
        <f t="shared" si="209"/>
        <v>88.509217860000007</v>
      </c>
      <c r="I860" s="45">
        <f t="shared" si="207"/>
        <v>348.83044686000005</v>
      </c>
      <c r="J860" s="44">
        <f t="shared" si="210"/>
        <v>52.324567029000008</v>
      </c>
      <c r="K860" s="46">
        <f t="shared" si="208"/>
        <v>401.15501388900009</v>
      </c>
      <c r="L860" s="47">
        <f t="shared" si="211"/>
        <v>481.38601666680012</v>
      </c>
      <c r="M860" s="77">
        <f t="shared" si="217"/>
        <v>764.67</v>
      </c>
      <c r="N860" s="48">
        <v>765</v>
      </c>
      <c r="O860" s="49">
        <f t="shared" si="212"/>
        <v>6.4999999999999947</v>
      </c>
      <c r="P860" s="93">
        <f t="shared" si="214"/>
        <v>6.5459610027855053E-2</v>
      </c>
    </row>
    <row r="861" spans="1:16" ht="47.25" x14ac:dyDescent="0.2">
      <c r="A861" s="60">
        <v>70000754</v>
      </c>
      <c r="B861" s="2" t="s">
        <v>798</v>
      </c>
      <c r="C861" s="36">
        <f>VLOOKUP(A861,'[3]Прейскурант 2019'!$A$12:$E$1358,5,0)</f>
        <v>1624</v>
      </c>
      <c r="D861" s="37">
        <f>VLOOKUP(A861,'[1]Прейскурант( новый)'!$A$9:$C$1217,3,0)</f>
        <v>20.66</v>
      </c>
      <c r="E861" s="68">
        <f t="shared" si="216"/>
        <v>1900.4369580000002</v>
      </c>
      <c r="F861" s="44">
        <f>VLOOKUP(A861,'[2]себ-ть 2019 год'!$A$2:$Q$1337,6,0)</f>
        <v>7.76</v>
      </c>
      <c r="G861" s="44">
        <f t="shared" si="206"/>
        <v>1908.1969580000002</v>
      </c>
      <c r="H861" s="44">
        <f t="shared" si="209"/>
        <v>648.78696572000013</v>
      </c>
      <c r="I861" s="45">
        <f t="shared" si="207"/>
        <v>2556.9839237200003</v>
      </c>
      <c r="J861" s="44">
        <f t="shared" si="210"/>
        <v>383.54758855800003</v>
      </c>
      <c r="K861" s="46">
        <f t="shared" si="208"/>
        <v>2940.5315122780003</v>
      </c>
      <c r="L861" s="47">
        <f t="shared" si="211"/>
        <v>3528.6378147336004</v>
      </c>
      <c r="M861" s="77">
        <f t="shared" si="217"/>
        <v>1729.56</v>
      </c>
      <c r="N861" s="48">
        <v>1730</v>
      </c>
      <c r="O861" s="49">
        <f t="shared" si="212"/>
        <v>6.4999999999999964</v>
      </c>
      <c r="P861" s="93">
        <f t="shared" si="214"/>
        <v>6.5270935960591192E-2</v>
      </c>
    </row>
    <row r="862" spans="1:16" ht="31.5" x14ac:dyDescent="0.2">
      <c r="A862" s="60">
        <v>70000775</v>
      </c>
      <c r="B862" s="2" t="s">
        <v>799</v>
      </c>
      <c r="C862" s="36">
        <f>VLOOKUP(A862,'[3]Прейскурант 2019'!$A$12:$E$1358,5,0)</f>
        <v>3050</v>
      </c>
      <c r="D862" s="37">
        <f>VLOOKUP(A862,'[1]Прейскурант( новый)'!$A$9:$C$1217,3,0)</f>
        <v>10</v>
      </c>
      <c r="E862" s="68">
        <f t="shared" si="216"/>
        <v>919.86300000000006</v>
      </c>
      <c r="F862" s="44">
        <f>VLOOKUP(A862,'[2]себ-ть 2019 год'!$A$2:$Q$1337,6,0)</f>
        <v>0</v>
      </c>
      <c r="G862" s="44">
        <f t="shared" si="206"/>
        <v>919.86300000000006</v>
      </c>
      <c r="H862" s="44">
        <f t="shared" si="209"/>
        <v>312.75342000000006</v>
      </c>
      <c r="I862" s="45">
        <f t="shared" si="207"/>
        <v>1232.6164200000001</v>
      </c>
      <c r="J862" s="44">
        <f t="shared" si="210"/>
        <v>184.89246299999999</v>
      </c>
      <c r="K862" s="46">
        <f t="shared" si="208"/>
        <v>1417.508883</v>
      </c>
      <c r="L862" s="47">
        <f t="shared" si="211"/>
        <v>1701.0106596000001</v>
      </c>
      <c r="M862" s="77">
        <f t="shared" si="217"/>
        <v>3248.25</v>
      </c>
      <c r="N862" s="48">
        <v>3248</v>
      </c>
      <c r="O862" s="49">
        <f t="shared" si="212"/>
        <v>6.5</v>
      </c>
      <c r="P862" s="93">
        <f t="shared" si="214"/>
        <v>6.4918032786885238E-2</v>
      </c>
    </row>
    <row r="863" spans="1:16" ht="47.25" x14ac:dyDescent="0.2">
      <c r="A863" s="60">
        <v>70000785</v>
      </c>
      <c r="B863" s="8" t="s">
        <v>800</v>
      </c>
      <c r="C863" s="36">
        <f>VLOOKUP(A863,'[3]Прейскурант 2019'!$A$12:$E$1358,5,0)</f>
        <v>2158</v>
      </c>
      <c r="D863" s="37">
        <f>VLOOKUP(A863,'[1]Прейскурант( новый)'!$A$9:$C$1217,3,0)</f>
        <v>4</v>
      </c>
      <c r="E863" s="68">
        <f t="shared" si="216"/>
        <v>367.94520000000006</v>
      </c>
      <c r="F863" s="44">
        <f>VLOOKUP(A863,'[2]себ-ть 2019 год'!$A$2:$Q$1337,6,0)</f>
        <v>0</v>
      </c>
      <c r="G863" s="44">
        <f t="shared" si="206"/>
        <v>367.94520000000006</v>
      </c>
      <c r="H863" s="44">
        <f t="shared" si="209"/>
        <v>125.10136800000002</v>
      </c>
      <c r="I863" s="45">
        <f t="shared" si="207"/>
        <v>493.04656800000009</v>
      </c>
      <c r="J863" s="44">
        <f t="shared" si="210"/>
        <v>73.956985200000005</v>
      </c>
      <c r="K863" s="46">
        <f t="shared" si="208"/>
        <v>567.00355320000006</v>
      </c>
      <c r="L863" s="47">
        <f t="shared" si="211"/>
        <v>680.40426384000011</v>
      </c>
      <c r="M863" s="77">
        <f t="shared" si="217"/>
        <v>2298.27</v>
      </c>
      <c r="N863" s="48">
        <v>2298</v>
      </c>
      <c r="O863" s="49">
        <f t="shared" si="212"/>
        <v>6.4999999999999991</v>
      </c>
      <c r="P863" s="93">
        <f t="shared" si="214"/>
        <v>6.4874884151992607E-2</v>
      </c>
    </row>
    <row r="864" spans="1:16" ht="47.25" x14ac:dyDescent="0.2">
      <c r="A864" s="60">
        <v>70000786</v>
      </c>
      <c r="B864" s="8" t="s">
        <v>801</v>
      </c>
      <c r="C864" s="36">
        <f>VLOOKUP(A864,'[3]Прейскурант 2019'!$A$12:$E$1358,5,0)</f>
        <v>1130</v>
      </c>
      <c r="D864" s="37">
        <f>VLOOKUP(A864,'[1]Прейскурант( новый)'!$A$9:$C$1217,3,0)</f>
        <v>2.1</v>
      </c>
      <c r="E864" s="68">
        <f t="shared" si="216"/>
        <v>193.17123000000001</v>
      </c>
      <c r="F864" s="44">
        <f>VLOOKUP(A864,'[2]себ-ть 2019 год'!$A$2:$Q$1337,6,0)</f>
        <v>0</v>
      </c>
      <c r="G864" s="44">
        <f t="shared" si="206"/>
        <v>193.17123000000001</v>
      </c>
      <c r="H864" s="44">
        <f t="shared" si="209"/>
        <v>65.678218200000003</v>
      </c>
      <c r="I864" s="45">
        <f t="shared" si="207"/>
        <v>258.84944819999998</v>
      </c>
      <c r="J864" s="44">
        <f t="shared" si="210"/>
        <v>38.827417229999995</v>
      </c>
      <c r="K864" s="46">
        <f t="shared" si="208"/>
        <v>297.67686542999996</v>
      </c>
      <c r="L864" s="47">
        <f t="shared" si="211"/>
        <v>357.21223851599996</v>
      </c>
      <c r="M864" s="77">
        <f t="shared" si="217"/>
        <v>1203.45</v>
      </c>
      <c r="N864" s="48">
        <v>1203</v>
      </c>
      <c r="O864" s="49">
        <f t="shared" si="212"/>
        <v>6.5000000000000044</v>
      </c>
      <c r="P864" s="93">
        <f t="shared" si="214"/>
        <v>6.4601769911504459E-2</v>
      </c>
    </row>
    <row r="865" spans="1:16" ht="31.5" x14ac:dyDescent="0.2">
      <c r="A865" s="60">
        <v>70000787</v>
      </c>
      <c r="B865" s="2" t="s">
        <v>802</v>
      </c>
      <c r="C865" s="36">
        <f>VLOOKUP(A865,'[3]Прейскурант 2019'!$A$12:$E$1358,5,0)</f>
        <v>2158</v>
      </c>
      <c r="D865" s="37">
        <f>VLOOKUP(A865,'[1]Прейскурант( новый)'!$A$9:$C$1217,3,0)</f>
        <v>4</v>
      </c>
      <c r="E865" s="68">
        <f t="shared" si="216"/>
        <v>367.94520000000006</v>
      </c>
      <c r="F865" s="44">
        <f>VLOOKUP(A865,'[2]себ-ть 2019 год'!$A$2:$Q$1337,6,0)</f>
        <v>0</v>
      </c>
      <c r="G865" s="44">
        <f t="shared" si="206"/>
        <v>367.94520000000006</v>
      </c>
      <c r="H865" s="44">
        <f t="shared" si="209"/>
        <v>125.10136800000002</v>
      </c>
      <c r="I865" s="45">
        <f t="shared" si="207"/>
        <v>493.04656800000009</v>
      </c>
      <c r="J865" s="44">
        <f t="shared" si="210"/>
        <v>73.956985200000005</v>
      </c>
      <c r="K865" s="46">
        <f t="shared" si="208"/>
        <v>567.00355320000006</v>
      </c>
      <c r="L865" s="47">
        <f t="shared" si="211"/>
        <v>680.40426384000011</v>
      </c>
      <c r="M865" s="77">
        <f t="shared" si="217"/>
        <v>2298.27</v>
      </c>
      <c r="N865" s="48">
        <v>2298</v>
      </c>
      <c r="O865" s="49">
        <f t="shared" si="212"/>
        <v>6.4999999999999991</v>
      </c>
      <c r="P865" s="93">
        <f t="shared" si="214"/>
        <v>6.4874884151992607E-2</v>
      </c>
    </row>
    <row r="866" spans="1:16" ht="31.5" x14ac:dyDescent="0.2">
      <c r="A866" s="60">
        <v>70000761</v>
      </c>
      <c r="B866" s="2" t="s">
        <v>803</v>
      </c>
      <c r="C866" s="36">
        <f>VLOOKUP(A866,'[3]Прейскурант 2019'!$A$12:$E$1358,5,0)</f>
        <v>1278</v>
      </c>
      <c r="D866" s="37">
        <f>VLOOKUP(A866,'[1]Прейскурант( новый)'!$A$9:$C$1217,3,0)</f>
        <v>2.5</v>
      </c>
      <c r="E866" s="68">
        <f t="shared" si="216"/>
        <v>229.96575000000001</v>
      </c>
      <c r="F866" s="44">
        <f>VLOOKUP(A866,'[2]себ-ть 2019 год'!$A$2:$Q$1337,6,0)</f>
        <v>0</v>
      </c>
      <c r="G866" s="44">
        <f t="shared" si="206"/>
        <v>229.96575000000001</v>
      </c>
      <c r="H866" s="44">
        <f t="shared" si="209"/>
        <v>78.188355000000016</v>
      </c>
      <c r="I866" s="45">
        <f t="shared" si="207"/>
        <v>308.15410500000002</v>
      </c>
      <c r="J866" s="44">
        <f t="shared" si="210"/>
        <v>46.223115749999998</v>
      </c>
      <c r="K866" s="46">
        <f t="shared" si="208"/>
        <v>354.37722074999999</v>
      </c>
      <c r="L866" s="47">
        <f t="shared" si="211"/>
        <v>425.25266490000001</v>
      </c>
      <c r="M866" s="77">
        <f t="shared" si="217"/>
        <v>1361.07</v>
      </c>
      <c r="N866" s="48">
        <v>1361</v>
      </c>
      <c r="O866" s="49">
        <f t="shared" si="212"/>
        <v>6.4999999999999947</v>
      </c>
      <c r="P866" s="93">
        <f t="shared" si="214"/>
        <v>6.4945226917057841E-2</v>
      </c>
    </row>
    <row r="867" spans="1:16" ht="15" customHeight="1" x14ac:dyDescent="0.2">
      <c r="A867" s="241" t="s">
        <v>804</v>
      </c>
      <c r="B867" s="242"/>
      <c r="C867" s="242"/>
      <c r="D867" s="242"/>
      <c r="E867" s="242"/>
      <c r="F867" s="242"/>
      <c r="G867" s="242"/>
      <c r="H867" s="242"/>
      <c r="I867" s="242"/>
      <c r="J867" s="242"/>
      <c r="K867" s="242"/>
      <c r="L867" s="242"/>
      <c r="M867" s="242"/>
      <c r="N867" s="242"/>
      <c r="O867" s="243"/>
    </row>
    <row r="868" spans="1:16" ht="15.75" x14ac:dyDescent="0.2">
      <c r="A868" s="60">
        <v>70000749</v>
      </c>
      <c r="B868" s="2" t="s">
        <v>805</v>
      </c>
      <c r="C868" s="36">
        <f>VLOOKUP(A868,'[3]Прейскурант 2019'!$A$12:$E$1358,5,0)</f>
        <v>1426</v>
      </c>
      <c r="D868" s="37">
        <f>VLOOKUP(A868,'[1]Прейскурант( новый)'!$A$9:$C$1217,3,0)</f>
        <v>3</v>
      </c>
      <c r="E868" s="68">
        <f t="shared" si="216"/>
        <v>275.95890000000003</v>
      </c>
      <c r="F868" s="44">
        <v>658</v>
      </c>
      <c r="G868" s="44">
        <f t="shared" si="206"/>
        <v>933.95890000000009</v>
      </c>
      <c r="H868" s="44">
        <f t="shared" si="209"/>
        <v>317.54602600000004</v>
      </c>
      <c r="I868" s="45">
        <f t="shared" si="207"/>
        <v>1251.5049260000001</v>
      </c>
      <c r="J868" s="44">
        <f t="shared" si="210"/>
        <v>187.72573890000001</v>
      </c>
      <c r="K868" s="46">
        <f t="shared" si="208"/>
        <v>1439.2306649000002</v>
      </c>
      <c r="L868" s="47">
        <f t="shared" si="211"/>
        <v>1727.0767978800002</v>
      </c>
      <c r="M868" s="77">
        <f t="shared" ref="M868:M877" si="218">C868*6.5%+C868</f>
        <v>1518.69</v>
      </c>
      <c r="N868" s="48">
        <v>1512</v>
      </c>
      <c r="O868" s="49">
        <f t="shared" si="212"/>
        <v>6.5000000000000044</v>
      </c>
      <c r="P868" s="93">
        <f t="shared" si="214"/>
        <v>6.0308555399719577E-2</v>
      </c>
    </row>
    <row r="869" spans="1:16" ht="31.5" x14ac:dyDescent="0.2">
      <c r="A869" s="60">
        <v>70000777</v>
      </c>
      <c r="B869" s="2" t="s">
        <v>806</v>
      </c>
      <c r="C869" s="36">
        <f>VLOOKUP(A869,'[3]Прейскурант 2019'!$A$12:$E$1358,5,0)</f>
        <v>355</v>
      </c>
      <c r="D869" s="37">
        <f>VLOOKUP(A869,'[1]Прейскурант( новый)'!$A$9:$C$1217,3,0)</f>
        <v>0.75</v>
      </c>
      <c r="E869" s="68">
        <f t="shared" si="216"/>
        <v>68.989725000000007</v>
      </c>
      <c r="F869" s="44">
        <v>658</v>
      </c>
      <c r="G869" s="44">
        <f t="shared" si="206"/>
        <v>726.98972500000002</v>
      </c>
      <c r="H869" s="44">
        <f t="shared" si="209"/>
        <v>247.17650650000002</v>
      </c>
      <c r="I869" s="45">
        <f t="shared" si="207"/>
        <v>974.16623150000009</v>
      </c>
      <c r="J869" s="44">
        <f t="shared" si="210"/>
        <v>146.124934725</v>
      </c>
      <c r="K869" s="46">
        <f t="shared" si="208"/>
        <v>1120.2911662250001</v>
      </c>
      <c r="L869" s="47">
        <f t="shared" si="211"/>
        <v>1344.3493994700002</v>
      </c>
      <c r="M869" s="77">
        <f t="shared" si="218"/>
        <v>378.07499999999999</v>
      </c>
      <c r="N869" s="48">
        <v>378</v>
      </c>
      <c r="O869" s="49">
        <f t="shared" si="212"/>
        <v>6.4999999999999973</v>
      </c>
      <c r="P869" s="93">
        <f t="shared" si="214"/>
        <v>6.4788732394366111E-2</v>
      </c>
    </row>
    <row r="870" spans="1:16" ht="15.75" x14ac:dyDescent="0.2">
      <c r="A870" s="60">
        <v>70000126</v>
      </c>
      <c r="B870" s="2" t="s">
        <v>807</v>
      </c>
      <c r="C870" s="36">
        <f>VLOOKUP(A870,'[3]Прейскурант 2019'!$A$12:$E$1358,5,0)</f>
        <v>3114</v>
      </c>
      <c r="D870" s="37">
        <v>4</v>
      </c>
      <c r="E870" s="68">
        <f t="shared" si="216"/>
        <v>367.94520000000006</v>
      </c>
      <c r="F870" s="44">
        <v>1316</v>
      </c>
      <c r="G870" s="44">
        <f t="shared" si="206"/>
        <v>1683.9452000000001</v>
      </c>
      <c r="H870" s="44">
        <f t="shared" si="209"/>
        <v>572.54136800000003</v>
      </c>
      <c r="I870" s="45">
        <f t="shared" si="207"/>
        <v>2256.4865680000003</v>
      </c>
      <c r="J870" s="44">
        <f t="shared" si="210"/>
        <v>338.47298520000004</v>
      </c>
      <c r="K870" s="46">
        <f t="shared" si="208"/>
        <v>2594.9595532000003</v>
      </c>
      <c r="L870" s="47">
        <f t="shared" si="211"/>
        <v>3113.9514638400005</v>
      </c>
      <c r="M870" s="77">
        <f t="shared" si="218"/>
        <v>3316.41</v>
      </c>
      <c r="N870" s="48">
        <v>3024</v>
      </c>
      <c r="O870" s="49">
        <f t="shared" si="212"/>
        <v>6.4999999999999947</v>
      </c>
      <c r="P870" s="93">
        <f t="shared" si="214"/>
        <v>-2.8901734104046284E-2</v>
      </c>
    </row>
    <row r="871" spans="1:16" ht="31.5" x14ac:dyDescent="0.2">
      <c r="A871" s="60">
        <v>70000750</v>
      </c>
      <c r="B871" s="2" t="s">
        <v>808</v>
      </c>
      <c r="C871" s="36">
        <f>VLOOKUP(A871,'[3]Прейскурант 2019'!$A$12:$E$1358,5,0)</f>
        <v>77</v>
      </c>
      <c r="D871" s="37">
        <f>VLOOKUP(A871,'[1]Прейскурант( новый)'!$A$9:$C$1217,3,0)</f>
        <v>0.5</v>
      </c>
      <c r="E871" s="68">
        <f t="shared" si="216"/>
        <v>45.993150000000007</v>
      </c>
      <c r="F871" s="44">
        <f>VLOOKUP(A871,'[2]себ-ть 2019 год'!$A$2:$Q$1337,6,0)</f>
        <v>0</v>
      </c>
      <c r="G871" s="44">
        <f t="shared" si="206"/>
        <v>45.993150000000007</v>
      </c>
      <c r="H871" s="44">
        <f t="shared" si="209"/>
        <v>15.637671000000003</v>
      </c>
      <c r="I871" s="45">
        <f t="shared" si="207"/>
        <v>61.630821000000012</v>
      </c>
      <c r="J871" s="44">
        <f t="shared" si="210"/>
        <v>9.2446231500000007</v>
      </c>
      <c r="K871" s="46">
        <f t="shared" si="208"/>
        <v>70.875444150000007</v>
      </c>
      <c r="L871" s="47">
        <f t="shared" si="211"/>
        <v>85.050532980000014</v>
      </c>
      <c r="M871" s="77">
        <f t="shared" si="218"/>
        <v>82.004999999999995</v>
      </c>
      <c r="N871" s="48">
        <v>77</v>
      </c>
      <c r="O871" s="49">
        <f t="shared" si="212"/>
        <v>6.4999999999999947</v>
      </c>
      <c r="P871" s="93">
        <f t="shared" si="214"/>
        <v>0</v>
      </c>
    </row>
    <row r="872" spans="1:16" ht="47.25" x14ac:dyDescent="0.2">
      <c r="A872" s="60">
        <v>70000751</v>
      </c>
      <c r="B872" s="2" t="s">
        <v>809</v>
      </c>
      <c r="C872" s="36">
        <f>VLOOKUP(A872,'[3]Прейскурант 2019'!$A$12:$E$1358,5,0)</f>
        <v>153</v>
      </c>
      <c r="D872" s="37">
        <f>VLOOKUP(A872,'[1]Прейскурант( новый)'!$A$9:$C$1217,3,0)</f>
        <v>0.5</v>
      </c>
      <c r="E872" s="68">
        <f t="shared" si="216"/>
        <v>45.993150000000007</v>
      </c>
      <c r="F872" s="44">
        <f>VLOOKUP(A872,'[2]себ-ть 2019 год'!$A$2:$Q$1337,6,0)</f>
        <v>0</v>
      </c>
      <c r="G872" s="44">
        <f t="shared" si="206"/>
        <v>45.993150000000007</v>
      </c>
      <c r="H872" s="44">
        <f t="shared" si="209"/>
        <v>15.637671000000003</v>
      </c>
      <c r="I872" s="45">
        <f t="shared" si="207"/>
        <v>61.630821000000012</v>
      </c>
      <c r="J872" s="44">
        <f t="shared" si="210"/>
        <v>9.2446231500000007</v>
      </c>
      <c r="K872" s="46">
        <f t="shared" si="208"/>
        <v>70.875444150000007</v>
      </c>
      <c r="L872" s="47">
        <f t="shared" si="211"/>
        <v>85.050532980000014</v>
      </c>
      <c r="M872" s="77">
        <f t="shared" si="218"/>
        <v>162.94499999999999</v>
      </c>
      <c r="N872" s="48">
        <v>153</v>
      </c>
      <c r="O872" s="49">
        <f t="shared" si="212"/>
        <v>6.4999999999999964</v>
      </c>
      <c r="P872" s="93">
        <f t="shared" si="214"/>
        <v>0</v>
      </c>
    </row>
    <row r="873" spans="1:16" ht="31.5" x14ac:dyDescent="0.2">
      <c r="A873" s="60">
        <v>70000752</v>
      </c>
      <c r="B873" s="2" t="s">
        <v>810</v>
      </c>
      <c r="C873" s="36">
        <f>VLOOKUP(A873,'[3]Прейскурант 2019'!$A$12:$E$1358,5,0)</f>
        <v>155</v>
      </c>
      <c r="D873" s="37">
        <f>VLOOKUP(A873,'[1]Прейскурант( новый)'!$A$9:$C$1217,3,0)</f>
        <v>0.5</v>
      </c>
      <c r="E873" s="68">
        <f t="shared" si="216"/>
        <v>45.993150000000007</v>
      </c>
      <c r="F873" s="44">
        <f>VLOOKUP(A873,'[2]себ-ть 2019 год'!$A$2:$Q$1337,6,0)</f>
        <v>0</v>
      </c>
      <c r="G873" s="44">
        <f t="shared" si="206"/>
        <v>45.993150000000007</v>
      </c>
      <c r="H873" s="44">
        <f t="shared" si="209"/>
        <v>15.637671000000003</v>
      </c>
      <c r="I873" s="45">
        <f t="shared" si="207"/>
        <v>61.630821000000012</v>
      </c>
      <c r="J873" s="44">
        <f t="shared" si="210"/>
        <v>9.2446231500000007</v>
      </c>
      <c r="K873" s="46">
        <f t="shared" si="208"/>
        <v>70.875444150000007</v>
      </c>
      <c r="L873" s="47">
        <f t="shared" si="211"/>
        <v>85.050532980000014</v>
      </c>
      <c r="M873" s="77">
        <f t="shared" si="218"/>
        <v>165.07499999999999</v>
      </c>
      <c r="N873" s="48">
        <v>165</v>
      </c>
      <c r="O873" s="49">
        <f t="shared" si="212"/>
        <v>6.4999999999999929</v>
      </c>
      <c r="P873" s="93">
        <f t="shared" si="214"/>
        <v>6.4516129032258007E-2</v>
      </c>
    </row>
    <row r="874" spans="1:16" ht="47.25" x14ac:dyDescent="0.2">
      <c r="A874" s="60">
        <v>70000041</v>
      </c>
      <c r="B874" s="80" t="s">
        <v>1207</v>
      </c>
      <c r="C874" s="36">
        <v>973</v>
      </c>
      <c r="D874" s="37">
        <v>3.5</v>
      </c>
      <c r="E874" s="68">
        <f t="shared" si="216"/>
        <v>321.95205000000004</v>
      </c>
      <c r="F874" s="44">
        <v>0</v>
      </c>
      <c r="G874" s="44">
        <f t="shared" si="206"/>
        <v>321.95205000000004</v>
      </c>
      <c r="H874" s="44">
        <f t="shared" si="209"/>
        <v>109.46369700000002</v>
      </c>
      <c r="I874" s="45">
        <f t="shared" si="207"/>
        <v>431.41574700000007</v>
      </c>
      <c r="J874" s="44">
        <f t="shared" si="210"/>
        <v>64.71236205000001</v>
      </c>
      <c r="K874" s="46">
        <f t="shared" si="208"/>
        <v>496.12810905000009</v>
      </c>
      <c r="L874" s="47">
        <f t="shared" si="211"/>
        <v>595.35373086000016</v>
      </c>
      <c r="M874" s="77">
        <f t="shared" si="218"/>
        <v>1036.2449999999999</v>
      </c>
      <c r="N874" s="48">
        <v>1036</v>
      </c>
      <c r="O874" s="49">
        <f t="shared" si="212"/>
        <v>6.4999999999999893</v>
      </c>
      <c r="P874" s="93">
        <f t="shared" si="214"/>
        <v>6.4748201438848962E-2</v>
      </c>
    </row>
    <row r="875" spans="1:16" ht="47.25" x14ac:dyDescent="0.2">
      <c r="A875" s="20">
        <v>70000042</v>
      </c>
      <c r="B875" s="80" t="s">
        <v>1208</v>
      </c>
      <c r="C875" s="36">
        <v>997</v>
      </c>
      <c r="D875" s="37">
        <v>5</v>
      </c>
      <c r="E875" s="68">
        <f t="shared" si="216"/>
        <v>459.93150000000003</v>
      </c>
      <c r="F875" s="44">
        <v>0</v>
      </c>
      <c r="G875" s="44">
        <f t="shared" ref="G875:G932" si="219">E875+F875</f>
        <v>459.93150000000003</v>
      </c>
      <c r="H875" s="44">
        <f t="shared" si="209"/>
        <v>156.37671000000003</v>
      </c>
      <c r="I875" s="45">
        <f t="shared" ref="I875:I932" si="220">G875+H875</f>
        <v>616.30821000000003</v>
      </c>
      <c r="J875" s="44">
        <f t="shared" si="210"/>
        <v>92.446231499999996</v>
      </c>
      <c r="K875" s="46">
        <f t="shared" ref="K875:K932" si="221">I875+J875</f>
        <v>708.75444149999998</v>
      </c>
      <c r="L875" s="47">
        <f t="shared" si="211"/>
        <v>850.50532980000003</v>
      </c>
      <c r="M875" s="77">
        <f t="shared" si="218"/>
        <v>1061.8050000000001</v>
      </c>
      <c r="N875" s="48">
        <v>1062</v>
      </c>
      <c r="O875" s="49">
        <f t="shared" si="212"/>
        <v>6.5000000000000053</v>
      </c>
      <c r="P875" s="93">
        <f t="shared" si="214"/>
        <v>6.5195586760280921E-2</v>
      </c>
    </row>
    <row r="876" spans="1:16" ht="47.25" x14ac:dyDescent="0.2">
      <c r="A876" s="60">
        <v>70000043</v>
      </c>
      <c r="B876" s="80" t="s">
        <v>1209</v>
      </c>
      <c r="C876" s="36">
        <v>1396</v>
      </c>
      <c r="D876" s="37">
        <v>4.5</v>
      </c>
      <c r="E876" s="68">
        <f t="shared" si="216"/>
        <v>413.93835000000001</v>
      </c>
      <c r="F876" s="44">
        <v>0</v>
      </c>
      <c r="G876" s="44">
        <f t="shared" si="219"/>
        <v>413.93835000000001</v>
      </c>
      <c r="H876" s="44">
        <f t="shared" si="209"/>
        <v>140.73903900000002</v>
      </c>
      <c r="I876" s="45">
        <f t="shared" si="220"/>
        <v>554.67738900000006</v>
      </c>
      <c r="J876" s="44">
        <f t="shared" si="210"/>
        <v>83.201608350000001</v>
      </c>
      <c r="K876" s="46">
        <f t="shared" si="221"/>
        <v>637.87899735000008</v>
      </c>
      <c r="L876" s="47">
        <f t="shared" si="211"/>
        <v>765.45479682000007</v>
      </c>
      <c r="M876" s="77">
        <f t="shared" si="218"/>
        <v>1486.74</v>
      </c>
      <c r="N876" s="48">
        <v>1487</v>
      </c>
      <c r="O876" s="49">
        <f t="shared" si="212"/>
        <v>6.5</v>
      </c>
      <c r="P876" s="93">
        <f t="shared" si="214"/>
        <v>6.5186246418338145E-2</v>
      </c>
    </row>
    <row r="877" spans="1:16" ht="47.25" x14ac:dyDescent="0.2">
      <c r="A877" s="20">
        <v>70000044</v>
      </c>
      <c r="B877" s="80" t="s">
        <v>1210</v>
      </c>
      <c r="C877" s="36">
        <v>2674</v>
      </c>
      <c r="D877" s="37">
        <v>11</v>
      </c>
      <c r="E877" s="68">
        <f t="shared" si="216"/>
        <v>1011.8493000000002</v>
      </c>
      <c r="F877" s="44">
        <v>0</v>
      </c>
      <c r="G877" s="44">
        <f t="shared" si="219"/>
        <v>1011.8493000000002</v>
      </c>
      <c r="H877" s="44">
        <f t="shared" si="209"/>
        <v>344.02876200000009</v>
      </c>
      <c r="I877" s="45">
        <f t="shared" si="220"/>
        <v>1355.8780620000002</v>
      </c>
      <c r="J877" s="44">
        <f t="shared" si="210"/>
        <v>203.38170930000004</v>
      </c>
      <c r="K877" s="46">
        <f t="shared" si="221"/>
        <v>1559.2597713000002</v>
      </c>
      <c r="L877" s="47">
        <f t="shared" si="211"/>
        <v>1871.1117255600002</v>
      </c>
      <c r="M877" s="77">
        <f t="shared" si="218"/>
        <v>2847.81</v>
      </c>
      <c r="N877" s="48">
        <v>2674</v>
      </c>
      <c r="O877" s="49">
        <f t="shared" si="212"/>
        <v>6.4999999999999973</v>
      </c>
      <c r="P877" s="93">
        <f t="shared" si="214"/>
        <v>0</v>
      </c>
    </row>
    <row r="878" spans="1:16" ht="31.5" x14ac:dyDescent="0.2">
      <c r="A878" s="60">
        <v>70000045</v>
      </c>
      <c r="B878" s="80" t="s">
        <v>1203</v>
      </c>
      <c r="C878" s="36">
        <v>0</v>
      </c>
      <c r="D878" s="37">
        <v>4.5</v>
      </c>
      <c r="E878" s="68">
        <f t="shared" ref="E878:E881" si="222">70.65*D878*1.302</f>
        <v>413.93835000000001</v>
      </c>
      <c r="F878" s="44">
        <v>0</v>
      </c>
      <c r="G878" s="44">
        <f t="shared" ref="G878:G881" si="223">E878+F878</f>
        <v>413.93835000000001</v>
      </c>
      <c r="H878" s="44">
        <f t="shared" ref="H878:H881" si="224">G878*$H$1</f>
        <v>140.73903900000002</v>
      </c>
      <c r="I878" s="45">
        <f t="shared" ref="I878:I881" si="225">G878+H878</f>
        <v>554.67738900000006</v>
      </c>
      <c r="J878" s="44">
        <f t="shared" ref="J878:J881" si="226">I878*$J$1</f>
        <v>83.201608350000001</v>
      </c>
      <c r="K878" s="46">
        <f t="shared" ref="K878:K881" si="227">I878+J878</f>
        <v>637.87899735000008</v>
      </c>
      <c r="L878" s="47">
        <f t="shared" ref="L878:L881" si="228">K878*$L$1+K878</f>
        <v>765.45479682000007</v>
      </c>
      <c r="M878" s="77">
        <v>770</v>
      </c>
      <c r="N878" s="48">
        <v>1036</v>
      </c>
      <c r="O878" s="49">
        <v>100</v>
      </c>
      <c r="P878" s="93">
        <v>1</v>
      </c>
    </row>
    <row r="879" spans="1:16" ht="31.5" x14ac:dyDescent="0.2">
      <c r="A879" s="20">
        <v>70000046</v>
      </c>
      <c r="B879" s="80" t="s">
        <v>1204</v>
      </c>
      <c r="C879" s="36">
        <v>0</v>
      </c>
      <c r="D879" s="37">
        <v>5.5</v>
      </c>
      <c r="E879" s="68">
        <f t="shared" si="222"/>
        <v>505.9246500000001</v>
      </c>
      <c r="F879" s="44">
        <v>0</v>
      </c>
      <c r="G879" s="44">
        <f t="shared" si="223"/>
        <v>505.9246500000001</v>
      </c>
      <c r="H879" s="44">
        <f t="shared" si="224"/>
        <v>172.01438100000004</v>
      </c>
      <c r="I879" s="45">
        <f t="shared" si="225"/>
        <v>677.93903100000011</v>
      </c>
      <c r="J879" s="44">
        <f t="shared" si="226"/>
        <v>101.69085465000002</v>
      </c>
      <c r="K879" s="46">
        <f t="shared" si="227"/>
        <v>779.62988565000012</v>
      </c>
      <c r="L879" s="47">
        <f t="shared" si="228"/>
        <v>935.5558627800001</v>
      </c>
      <c r="M879" s="77">
        <v>940</v>
      </c>
      <c r="N879" s="48">
        <v>1487</v>
      </c>
      <c r="O879" s="49">
        <v>100</v>
      </c>
      <c r="P879" s="93">
        <v>1</v>
      </c>
    </row>
    <row r="880" spans="1:16" ht="31.5" x14ac:dyDescent="0.2">
      <c r="A880" s="60">
        <v>70000047</v>
      </c>
      <c r="B880" s="80" t="s">
        <v>1205</v>
      </c>
      <c r="C880" s="36">
        <v>0</v>
      </c>
      <c r="D880" s="37">
        <v>5</v>
      </c>
      <c r="E880" s="68">
        <f t="shared" si="222"/>
        <v>459.93150000000003</v>
      </c>
      <c r="F880" s="44">
        <v>0</v>
      </c>
      <c r="G880" s="44">
        <f t="shared" si="223"/>
        <v>459.93150000000003</v>
      </c>
      <c r="H880" s="44">
        <f t="shared" si="224"/>
        <v>156.37671000000003</v>
      </c>
      <c r="I880" s="45">
        <f t="shared" si="225"/>
        <v>616.30821000000003</v>
      </c>
      <c r="J880" s="44">
        <f t="shared" si="226"/>
        <v>92.446231499999996</v>
      </c>
      <c r="K880" s="46">
        <f t="shared" si="227"/>
        <v>708.75444149999998</v>
      </c>
      <c r="L880" s="47">
        <f t="shared" si="228"/>
        <v>850.50532980000003</v>
      </c>
      <c r="M880" s="77">
        <v>860</v>
      </c>
      <c r="N880" s="48">
        <v>1062</v>
      </c>
      <c r="O880" s="49">
        <v>100</v>
      </c>
      <c r="P880" s="93">
        <v>1</v>
      </c>
    </row>
    <row r="881" spans="1:16" ht="31.5" x14ac:dyDescent="0.2">
      <c r="A881" s="20">
        <v>70000048</v>
      </c>
      <c r="B881" s="80" t="s">
        <v>1206</v>
      </c>
      <c r="C881" s="36">
        <v>0</v>
      </c>
      <c r="D881" s="37">
        <v>6.5</v>
      </c>
      <c r="E881" s="68">
        <f t="shared" si="222"/>
        <v>597.91095000000007</v>
      </c>
      <c r="F881" s="44">
        <v>0</v>
      </c>
      <c r="G881" s="44">
        <f t="shared" si="223"/>
        <v>597.91095000000007</v>
      </c>
      <c r="H881" s="44">
        <f t="shared" si="224"/>
        <v>203.28972300000004</v>
      </c>
      <c r="I881" s="45">
        <f t="shared" si="225"/>
        <v>801.20067300000005</v>
      </c>
      <c r="J881" s="44">
        <f t="shared" si="226"/>
        <v>120.18010095</v>
      </c>
      <c r="K881" s="46">
        <f t="shared" si="227"/>
        <v>921.38077395000005</v>
      </c>
      <c r="L881" s="47">
        <f t="shared" si="228"/>
        <v>1105.65692874</v>
      </c>
      <c r="M881" s="77">
        <v>1110</v>
      </c>
      <c r="N881" s="48">
        <v>2674</v>
      </c>
      <c r="O881" s="49">
        <v>100</v>
      </c>
      <c r="P881" s="93">
        <v>1</v>
      </c>
    </row>
    <row r="882" spans="1:16" ht="15" customHeight="1" x14ac:dyDescent="0.2">
      <c r="A882" s="241" t="s">
        <v>811</v>
      </c>
      <c r="B882" s="242"/>
      <c r="C882" s="242"/>
      <c r="D882" s="242"/>
      <c r="E882" s="242"/>
      <c r="F882" s="242"/>
      <c r="G882" s="242"/>
      <c r="H882" s="242"/>
      <c r="I882" s="242"/>
      <c r="J882" s="242"/>
      <c r="K882" s="242"/>
      <c r="L882" s="242"/>
      <c r="M882" s="242"/>
      <c r="N882" s="242"/>
      <c r="O882" s="243"/>
    </row>
    <row r="883" spans="1:16" ht="31.5" x14ac:dyDescent="0.2">
      <c r="A883" s="60">
        <v>70000739</v>
      </c>
      <c r="B883" s="2" t="s">
        <v>812</v>
      </c>
      <c r="C883" s="36">
        <f>VLOOKUP(A883,'[3]Прейскурант 2019'!$A$12:$E$1358,5,0)</f>
        <v>5050</v>
      </c>
      <c r="D883" s="37">
        <f>VLOOKUP(A883,'[1]Прейскурант( новый)'!$A$9:$C$1217,3,0)</f>
        <v>10</v>
      </c>
      <c r="E883" s="68">
        <f t="shared" si="216"/>
        <v>919.86300000000006</v>
      </c>
      <c r="F883" s="44">
        <f>VLOOKUP(A883,'[2]себ-ть 2019 год'!$A$2:$Q$1337,6,0)</f>
        <v>29.25</v>
      </c>
      <c r="G883" s="44">
        <f t="shared" si="219"/>
        <v>949.11300000000006</v>
      </c>
      <c r="H883" s="44">
        <f t="shared" si="209"/>
        <v>322.69842000000006</v>
      </c>
      <c r="I883" s="45">
        <f t="shared" si="220"/>
        <v>1271.81142</v>
      </c>
      <c r="J883" s="44">
        <f t="shared" si="210"/>
        <v>190.77171300000001</v>
      </c>
      <c r="K883" s="46">
        <f t="shared" si="221"/>
        <v>1462.5831330000001</v>
      </c>
      <c r="L883" s="47">
        <f t="shared" si="211"/>
        <v>1755.0997596000002</v>
      </c>
      <c r="M883" s="77">
        <f t="shared" ref="M883:M884" si="229">C883*6.5%+C883</f>
        <v>5378.25</v>
      </c>
      <c r="N883" s="48">
        <v>5378</v>
      </c>
      <c r="O883" s="49">
        <f t="shared" si="212"/>
        <v>6.5</v>
      </c>
      <c r="P883" s="93">
        <f t="shared" si="214"/>
        <v>6.4950495049505008E-2</v>
      </c>
    </row>
    <row r="884" spans="1:16" ht="31.5" x14ac:dyDescent="0.2">
      <c r="A884" s="60">
        <v>70000740</v>
      </c>
      <c r="B884" s="2" t="s">
        <v>813</v>
      </c>
      <c r="C884" s="36">
        <f>VLOOKUP(A884,'[3]Прейскурант 2019'!$A$12:$E$1358,5,0)</f>
        <v>4053</v>
      </c>
      <c r="D884" s="37">
        <f>VLOOKUP(A884,'[1]Прейскурант( новый)'!$A$9:$C$1217,3,0)</f>
        <v>10</v>
      </c>
      <c r="E884" s="68">
        <f t="shared" si="216"/>
        <v>919.86300000000006</v>
      </c>
      <c r="F884" s="44">
        <f>VLOOKUP(A884,'[2]себ-ть 2019 год'!$A$2:$Q$1337,6,0)</f>
        <v>60.56</v>
      </c>
      <c r="G884" s="44">
        <f t="shared" si="219"/>
        <v>980.423</v>
      </c>
      <c r="H884" s="44">
        <f t="shared" si="209"/>
        <v>333.34382000000005</v>
      </c>
      <c r="I884" s="45">
        <f t="shared" si="220"/>
        <v>1313.7668200000001</v>
      </c>
      <c r="J884" s="44">
        <f t="shared" si="210"/>
        <v>197.065023</v>
      </c>
      <c r="K884" s="46">
        <f t="shared" si="221"/>
        <v>1510.8318429999999</v>
      </c>
      <c r="L884" s="47">
        <f t="shared" si="211"/>
        <v>1812.9982115999999</v>
      </c>
      <c r="M884" s="77">
        <f t="shared" si="229"/>
        <v>4316.4449999999997</v>
      </c>
      <c r="N884" s="48">
        <v>4316</v>
      </c>
      <c r="O884" s="49">
        <f t="shared" si="212"/>
        <v>6.4999999999999929</v>
      </c>
      <c r="P884" s="93">
        <f t="shared" si="214"/>
        <v>6.489020478657781E-2</v>
      </c>
    </row>
    <row r="885" spans="1:16" ht="15" customHeight="1" x14ac:dyDescent="0.2">
      <c r="A885" s="241" t="s">
        <v>814</v>
      </c>
      <c r="B885" s="242"/>
      <c r="C885" s="242"/>
      <c r="D885" s="242"/>
      <c r="E885" s="242"/>
      <c r="F885" s="242"/>
      <c r="G885" s="242"/>
      <c r="H885" s="242"/>
      <c r="I885" s="242"/>
      <c r="J885" s="242"/>
      <c r="K885" s="242"/>
      <c r="L885" s="242"/>
      <c r="M885" s="242"/>
      <c r="N885" s="242"/>
      <c r="O885" s="243"/>
    </row>
    <row r="886" spans="1:16" ht="31.5" x14ac:dyDescent="0.2">
      <c r="A886" s="60">
        <v>70000760</v>
      </c>
      <c r="B886" s="2" t="s">
        <v>815</v>
      </c>
      <c r="C886" s="36">
        <f>VLOOKUP(A886,'[3]Прейскурант 2019'!$A$12:$E$1358,5,0)</f>
        <v>442</v>
      </c>
      <c r="D886" s="37">
        <f>VLOOKUP(A886,'[1]Прейскурант( новый)'!$A$9:$C$1217,3,0)</f>
        <v>1.2</v>
      </c>
      <c r="E886" s="68">
        <f t="shared" si="216"/>
        <v>110.38356</v>
      </c>
      <c r="F886" s="44">
        <f>VLOOKUP(A886,'[2]себ-ть 2019 год'!$A$2:$Q$1337,6,0)</f>
        <v>0</v>
      </c>
      <c r="G886" s="44">
        <f t="shared" si="219"/>
        <v>110.38356</v>
      </c>
      <c r="H886" s="44">
        <f t="shared" si="209"/>
        <v>37.530410400000001</v>
      </c>
      <c r="I886" s="45">
        <f t="shared" si="220"/>
        <v>147.91397040000001</v>
      </c>
      <c r="J886" s="44">
        <f t="shared" si="210"/>
        <v>22.187095559999999</v>
      </c>
      <c r="K886" s="46">
        <f t="shared" si="221"/>
        <v>170.10106596</v>
      </c>
      <c r="L886" s="47">
        <f t="shared" si="211"/>
        <v>204.121279152</v>
      </c>
      <c r="M886" s="77">
        <f t="shared" ref="M886:M887" si="230">C886*6.5%+C886</f>
        <v>470.73</v>
      </c>
      <c r="N886" s="48">
        <v>442</v>
      </c>
      <c r="O886" s="49">
        <f t="shared" si="212"/>
        <v>6.5000000000000044</v>
      </c>
      <c r="P886" s="93">
        <f t="shared" si="214"/>
        <v>0</v>
      </c>
    </row>
    <row r="887" spans="1:16" ht="31.5" x14ac:dyDescent="0.2">
      <c r="A887" s="60">
        <v>70000762</v>
      </c>
      <c r="B887" s="2" t="s">
        <v>816</v>
      </c>
      <c r="C887" s="36">
        <f>VLOOKUP(A887,'[3]Прейскурант 2019'!$A$12:$E$1358,5,0)</f>
        <v>588</v>
      </c>
      <c r="D887" s="37">
        <f>VLOOKUP(A887,'[1]Прейскурант( новый)'!$A$9:$C$1217,3,0)</f>
        <v>3</v>
      </c>
      <c r="E887" s="68">
        <f t="shared" si="216"/>
        <v>275.95890000000003</v>
      </c>
      <c r="F887" s="44">
        <f>VLOOKUP(A887,'[2]себ-ть 2019 год'!$A$2:$Q$1337,6,0)</f>
        <v>0</v>
      </c>
      <c r="G887" s="44">
        <f t="shared" si="219"/>
        <v>275.95890000000003</v>
      </c>
      <c r="H887" s="44">
        <f t="shared" si="209"/>
        <v>93.826026000000013</v>
      </c>
      <c r="I887" s="45">
        <f t="shared" si="220"/>
        <v>369.78492600000004</v>
      </c>
      <c r="J887" s="44">
        <f t="shared" si="210"/>
        <v>55.467738900000008</v>
      </c>
      <c r="K887" s="46">
        <f t="shared" si="221"/>
        <v>425.25266490000007</v>
      </c>
      <c r="L887" s="47">
        <f t="shared" si="211"/>
        <v>510.30319788000008</v>
      </c>
      <c r="M887" s="77">
        <f t="shared" si="230"/>
        <v>626.22</v>
      </c>
      <c r="N887" s="48">
        <v>588</v>
      </c>
      <c r="O887" s="49">
        <f t="shared" si="212"/>
        <v>6.5000000000000044</v>
      </c>
      <c r="P887" s="93">
        <f t="shared" si="214"/>
        <v>0</v>
      </c>
    </row>
    <row r="888" spans="1:16" ht="15" customHeight="1" x14ac:dyDescent="0.2">
      <c r="A888" s="241" t="s">
        <v>817</v>
      </c>
      <c r="B888" s="242"/>
      <c r="C888" s="242"/>
      <c r="D888" s="242"/>
      <c r="E888" s="242"/>
      <c r="F888" s="242"/>
      <c r="G888" s="242"/>
      <c r="H888" s="242"/>
      <c r="I888" s="242"/>
      <c r="J888" s="242"/>
      <c r="K888" s="242"/>
      <c r="L888" s="242"/>
      <c r="M888" s="242"/>
      <c r="N888" s="242"/>
      <c r="O888" s="243"/>
    </row>
    <row r="889" spans="1:16" ht="31.5" x14ac:dyDescent="0.2">
      <c r="A889" s="57">
        <v>70000125</v>
      </c>
      <c r="B889" s="2" t="s">
        <v>818</v>
      </c>
      <c r="C889" s="36">
        <f>VLOOKUP(A889,'[3]Прейскурант 2019'!$A$12:$E$1358,5,0)</f>
        <v>3894</v>
      </c>
      <c r="D889" s="37">
        <v>0</v>
      </c>
      <c r="E889" s="68">
        <f t="shared" si="216"/>
        <v>0</v>
      </c>
      <c r="F889" s="44">
        <v>3290</v>
      </c>
      <c r="G889" s="44">
        <f t="shared" si="219"/>
        <v>3290</v>
      </c>
      <c r="H889" s="44">
        <f t="shared" si="209"/>
        <v>1118.6000000000001</v>
      </c>
      <c r="I889" s="45">
        <f t="shared" si="220"/>
        <v>4408.6000000000004</v>
      </c>
      <c r="J889" s="44">
        <f t="shared" si="210"/>
        <v>661.29000000000008</v>
      </c>
      <c r="K889" s="46">
        <f t="shared" si="221"/>
        <v>5069.8900000000003</v>
      </c>
      <c r="L889" s="47">
        <f t="shared" si="211"/>
        <v>6083.8680000000004</v>
      </c>
      <c r="M889" s="77">
        <f t="shared" ref="M889:M890" si="231">C889*6.5%+C889</f>
        <v>4147.1099999999997</v>
      </c>
      <c r="N889" s="48">
        <v>4147</v>
      </c>
      <c r="O889" s="49">
        <f t="shared" si="212"/>
        <v>6.499999999999992</v>
      </c>
      <c r="P889" s="93">
        <f t="shared" si="214"/>
        <v>6.4971751412429279E-2</v>
      </c>
    </row>
    <row r="890" spans="1:16" ht="31.5" x14ac:dyDescent="0.2">
      <c r="A890" s="60">
        <v>70000789</v>
      </c>
      <c r="B890" s="2" t="s">
        <v>819</v>
      </c>
      <c r="C890" s="36">
        <f>VLOOKUP(A890,'[3]Прейскурант 2019'!$A$12:$E$1358,5,0)</f>
        <v>1105</v>
      </c>
      <c r="D890" s="37">
        <f>VLOOKUP(A890,'[1]Прейскурант( новый)'!$A$9:$C$1217,3,0)</f>
        <v>2.5</v>
      </c>
      <c r="E890" s="68">
        <f t="shared" si="216"/>
        <v>229.96575000000001</v>
      </c>
      <c r="F890" s="44">
        <f>VLOOKUP(A890,'[2]себ-ть 2019 год'!$A$2:$Q$1337,6,0)</f>
        <v>0</v>
      </c>
      <c r="G890" s="44">
        <f t="shared" si="219"/>
        <v>229.96575000000001</v>
      </c>
      <c r="H890" s="44">
        <f t="shared" si="209"/>
        <v>78.188355000000016</v>
      </c>
      <c r="I890" s="45">
        <f t="shared" si="220"/>
        <v>308.15410500000002</v>
      </c>
      <c r="J890" s="44">
        <f t="shared" si="210"/>
        <v>46.223115749999998</v>
      </c>
      <c r="K890" s="46">
        <f t="shared" si="221"/>
        <v>354.37722074999999</v>
      </c>
      <c r="L890" s="47">
        <f t="shared" si="211"/>
        <v>425.25266490000001</v>
      </c>
      <c r="M890" s="77">
        <f t="shared" si="231"/>
        <v>1176.825</v>
      </c>
      <c r="N890" s="48">
        <v>1105</v>
      </c>
      <c r="O890" s="49">
        <f t="shared" si="212"/>
        <v>6.5000000000000044</v>
      </c>
      <c r="P890" s="93">
        <f t="shared" si="214"/>
        <v>0</v>
      </c>
    </row>
    <row r="891" spans="1:16" ht="15" customHeight="1" x14ac:dyDescent="0.2">
      <c r="A891" s="226" t="s">
        <v>820</v>
      </c>
      <c r="B891" s="227"/>
      <c r="C891" s="227"/>
      <c r="D891" s="227"/>
      <c r="E891" s="227"/>
      <c r="F891" s="227"/>
      <c r="G891" s="227"/>
      <c r="H891" s="227"/>
      <c r="I891" s="227"/>
      <c r="J891" s="227"/>
      <c r="K891" s="227"/>
      <c r="L891" s="227"/>
      <c r="M891" s="227"/>
      <c r="N891" s="227"/>
      <c r="O891" s="228"/>
    </row>
    <row r="892" spans="1:16" ht="47.25" x14ac:dyDescent="0.2">
      <c r="A892" s="12">
        <v>80000644</v>
      </c>
      <c r="B892" s="2" t="s">
        <v>821</v>
      </c>
      <c r="C892" s="36">
        <f>VLOOKUP(A892,'[3]Прейскурант 2019'!$A$12:$E$1358,5,0)</f>
        <v>379</v>
      </c>
      <c r="D892" s="37">
        <f>VLOOKUP(A892,'[1]Прейскурант( новый)'!$A$9:$C$1217,3,0)</f>
        <v>2</v>
      </c>
      <c r="E892" s="68">
        <f t="shared" ref="E892:E955" si="232">62.44*D892*1.302</f>
        <v>162.59376</v>
      </c>
      <c r="F892" s="44">
        <f>VLOOKUP(A892,'[2]себ-ть 2019 год'!$A$2:$Q$1337,6,0)</f>
        <v>3.23</v>
      </c>
      <c r="G892" s="44">
        <f t="shared" si="219"/>
        <v>165.82375999999999</v>
      </c>
      <c r="H892" s="44">
        <f t="shared" si="209"/>
        <v>56.380078400000002</v>
      </c>
      <c r="I892" s="45">
        <f t="shared" si="220"/>
        <v>222.2038384</v>
      </c>
      <c r="J892" s="44">
        <f t="shared" si="210"/>
        <v>33.330575759999995</v>
      </c>
      <c r="K892" s="46">
        <f t="shared" si="221"/>
        <v>255.53441415999998</v>
      </c>
      <c r="L892" s="47">
        <f t="shared" si="211"/>
        <v>306.64129699199998</v>
      </c>
      <c r="M892" s="77">
        <f t="shared" ref="M892:M955" si="233">C892*6.5%+C892</f>
        <v>403.63499999999999</v>
      </c>
      <c r="N892" s="48">
        <v>404</v>
      </c>
      <c r="O892" s="49">
        <f t="shared" si="212"/>
        <v>6.4999999999999973</v>
      </c>
      <c r="P892" s="93">
        <f t="shared" si="214"/>
        <v>6.5963060686015762E-2</v>
      </c>
    </row>
    <row r="893" spans="1:16" ht="31.5" x14ac:dyDescent="0.2">
      <c r="A893" s="12">
        <v>80000645</v>
      </c>
      <c r="B893" s="2" t="s">
        <v>822</v>
      </c>
      <c r="C893" s="36">
        <f>VLOOKUP(A893,'[3]Прейскурант 2019'!$A$12:$E$1358,5,0)</f>
        <v>379</v>
      </c>
      <c r="D893" s="37">
        <f>VLOOKUP(A893,'[1]Прейскурант( новый)'!$A$9:$C$1217,3,0)</f>
        <v>2</v>
      </c>
      <c r="E893" s="68">
        <f t="shared" si="232"/>
        <v>162.59376</v>
      </c>
      <c r="F893" s="44">
        <f>VLOOKUP(A893,'[2]себ-ть 2019 год'!$A$2:$Q$1337,6,0)</f>
        <v>2.95</v>
      </c>
      <c r="G893" s="44">
        <f t="shared" si="219"/>
        <v>165.54375999999999</v>
      </c>
      <c r="H893" s="44">
        <f t="shared" si="209"/>
        <v>56.284878400000004</v>
      </c>
      <c r="I893" s="45">
        <f t="shared" si="220"/>
        <v>221.82863839999999</v>
      </c>
      <c r="J893" s="44">
        <f t="shared" si="210"/>
        <v>33.274295759999994</v>
      </c>
      <c r="K893" s="46">
        <f t="shared" si="221"/>
        <v>255.10293415999999</v>
      </c>
      <c r="L893" s="47">
        <f t="shared" si="211"/>
        <v>306.12352099200001</v>
      </c>
      <c r="M893" s="77">
        <f t="shared" si="233"/>
        <v>403.63499999999999</v>
      </c>
      <c r="N893" s="48">
        <v>404</v>
      </c>
      <c r="O893" s="49">
        <f t="shared" si="212"/>
        <v>6.4999999999999973</v>
      </c>
      <c r="P893" s="93">
        <f t="shared" si="214"/>
        <v>6.5963060686015762E-2</v>
      </c>
    </row>
    <row r="894" spans="1:16" ht="15.75" x14ac:dyDescent="0.2">
      <c r="A894" s="12">
        <v>80000646</v>
      </c>
      <c r="B894" s="2" t="s">
        <v>823</v>
      </c>
      <c r="C894" s="36">
        <f>VLOOKUP(A894,'[3]Прейскурант 2019'!$A$12:$E$1358,5,0)</f>
        <v>364</v>
      </c>
      <c r="D894" s="37">
        <f>VLOOKUP(A894,'[1]Прейскурант( новый)'!$A$9:$C$1217,3,0)</f>
        <v>1.5</v>
      </c>
      <c r="E894" s="68">
        <f t="shared" si="232"/>
        <v>121.94532</v>
      </c>
      <c r="F894" s="44">
        <f>VLOOKUP(A894,'[2]себ-ть 2019 год'!$A$2:$Q$1337,6,0)</f>
        <v>40.020000000000003</v>
      </c>
      <c r="G894" s="44">
        <f t="shared" si="219"/>
        <v>161.96531999999999</v>
      </c>
      <c r="H894" s="44">
        <f t="shared" ref="H894:H957" si="234">G894*$H$1</f>
        <v>55.068208800000001</v>
      </c>
      <c r="I894" s="45">
        <f t="shared" si="220"/>
        <v>217.0335288</v>
      </c>
      <c r="J894" s="44">
        <f t="shared" ref="J894:J957" si="235">I894*$J$1</f>
        <v>32.555029319999996</v>
      </c>
      <c r="K894" s="46">
        <f t="shared" si="221"/>
        <v>249.58855811999999</v>
      </c>
      <c r="L894" s="47">
        <f t="shared" ref="L894:L957" si="236">K894*$L$1+K894</f>
        <v>299.50626974400001</v>
      </c>
      <c r="M894" s="77">
        <f t="shared" si="233"/>
        <v>387.66</v>
      </c>
      <c r="N894" s="48">
        <v>388</v>
      </c>
      <c r="O894" s="49">
        <f t="shared" ref="O894:O957" si="237">(M894-C894)/C894*100</f>
        <v>6.5000000000000071</v>
      </c>
      <c r="P894" s="93">
        <f t="shared" si="214"/>
        <v>6.5934065934065922E-2</v>
      </c>
    </row>
    <row r="895" spans="1:16" ht="31.5" x14ac:dyDescent="0.2">
      <c r="A895" s="12">
        <v>80000647</v>
      </c>
      <c r="B895" s="2" t="s">
        <v>824</v>
      </c>
      <c r="C895" s="36">
        <f>VLOOKUP(A895,'[3]Прейскурант 2019'!$A$12:$E$1358,5,0)</f>
        <v>295</v>
      </c>
      <c r="D895" s="37">
        <f>VLOOKUP(A895,'[1]Прейскурант( новый)'!$A$9:$C$1217,3,0)</f>
        <v>1.5</v>
      </c>
      <c r="E895" s="68">
        <f t="shared" si="232"/>
        <v>121.94532</v>
      </c>
      <c r="F895" s="44">
        <f>VLOOKUP(A895,'[2]себ-ть 2019 год'!$A$2:$Q$1337,6,0)</f>
        <v>20.010000000000002</v>
      </c>
      <c r="G895" s="44">
        <f t="shared" si="219"/>
        <v>141.95532</v>
      </c>
      <c r="H895" s="44">
        <f t="shared" si="234"/>
        <v>48.264808800000004</v>
      </c>
      <c r="I895" s="45">
        <f t="shared" si="220"/>
        <v>190.2201288</v>
      </c>
      <c r="J895" s="44">
        <f t="shared" si="235"/>
        <v>28.533019319999998</v>
      </c>
      <c r="K895" s="46">
        <f t="shared" si="221"/>
        <v>218.75314811999999</v>
      </c>
      <c r="L895" s="47">
        <f t="shared" si="236"/>
        <v>262.50377774399999</v>
      </c>
      <c r="M895" s="77">
        <f t="shared" si="233"/>
        <v>314.17500000000001</v>
      </c>
      <c r="N895" s="48">
        <v>314</v>
      </c>
      <c r="O895" s="49">
        <f t="shared" si="237"/>
        <v>6.5000000000000044</v>
      </c>
      <c r="P895" s="93">
        <f t="shared" si="214"/>
        <v>6.4406779661017044E-2</v>
      </c>
    </row>
    <row r="896" spans="1:16" ht="47.25" x14ac:dyDescent="0.2">
      <c r="A896" s="12">
        <v>80000648</v>
      </c>
      <c r="B896" s="2" t="s">
        <v>825</v>
      </c>
      <c r="C896" s="36">
        <f>VLOOKUP(A896,'[3]Прейскурант 2019'!$A$12:$E$1358,5,0)</f>
        <v>230</v>
      </c>
      <c r="D896" s="37">
        <f>VLOOKUP(A896,'[1]Прейскурант( новый)'!$A$9:$C$1217,3,0)</f>
        <v>1</v>
      </c>
      <c r="E896" s="68">
        <f t="shared" si="232"/>
        <v>81.296880000000002</v>
      </c>
      <c r="F896" s="44">
        <f>VLOOKUP(A896,'[2]себ-ть 2019 год'!$A$2:$Q$1337,6,0)</f>
        <v>32.78</v>
      </c>
      <c r="G896" s="44">
        <f t="shared" si="219"/>
        <v>114.07688</v>
      </c>
      <c r="H896" s="44">
        <f t="shared" si="234"/>
        <v>38.786139200000001</v>
      </c>
      <c r="I896" s="45">
        <f t="shared" si="220"/>
        <v>152.8630192</v>
      </c>
      <c r="J896" s="44">
        <f t="shared" si="235"/>
        <v>22.929452879999999</v>
      </c>
      <c r="K896" s="46">
        <f t="shared" si="221"/>
        <v>175.79247207999998</v>
      </c>
      <c r="L896" s="47">
        <f t="shared" si="236"/>
        <v>210.95096649599998</v>
      </c>
      <c r="M896" s="77">
        <f t="shared" si="233"/>
        <v>244.95</v>
      </c>
      <c r="N896" s="48">
        <v>245</v>
      </c>
      <c r="O896" s="49">
        <f t="shared" si="237"/>
        <v>6.4999999999999947</v>
      </c>
      <c r="P896" s="93">
        <f t="shared" si="214"/>
        <v>6.5217391304347894E-2</v>
      </c>
    </row>
    <row r="897" spans="1:16" ht="15.75" x14ac:dyDescent="0.2">
      <c r="A897" s="12">
        <v>80000649</v>
      </c>
      <c r="B897" s="2" t="s">
        <v>826</v>
      </c>
      <c r="C897" s="36">
        <f>VLOOKUP(A897,'[3]Прейскурант 2019'!$A$12:$E$1358,5,0)</f>
        <v>1073</v>
      </c>
      <c r="D897" s="37">
        <f>VLOOKUP(A897,'[1]Прейскурант( новый)'!$A$9:$C$1217,3,0)</f>
        <v>5</v>
      </c>
      <c r="E897" s="68">
        <f t="shared" si="232"/>
        <v>406.48439999999999</v>
      </c>
      <c r="F897" s="44">
        <f>VLOOKUP(A897,'[2]себ-ть 2019 год'!$A$2:$Q$1337,6,0)</f>
        <v>114.9</v>
      </c>
      <c r="G897" s="44">
        <f t="shared" si="219"/>
        <v>521.38440000000003</v>
      </c>
      <c r="H897" s="44">
        <f t="shared" si="234"/>
        <v>177.27069600000002</v>
      </c>
      <c r="I897" s="45">
        <f t="shared" si="220"/>
        <v>698.65509600000007</v>
      </c>
      <c r="J897" s="44">
        <f t="shared" si="235"/>
        <v>104.79826440000001</v>
      </c>
      <c r="K897" s="46">
        <f t="shared" si="221"/>
        <v>803.45336040000007</v>
      </c>
      <c r="L897" s="47">
        <f t="shared" si="236"/>
        <v>964.14403248000008</v>
      </c>
      <c r="M897" s="77">
        <f t="shared" si="233"/>
        <v>1142.7449999999999</v>
      </c>
      <c r="N897" s="48">
        <v>1143</v>
      </c>
      <c r="O897" s="49">
        <f t="shared" si="237"/>
        <v>6.4999999999999902</v>
      </c>
      <c r="P897" s="93">
        <f t="shared" si="214"/>
        <v>6.5237651444548073E-2</v>
      </c>
    </row>
    <row r="898" spans="1:16" ht="15.75" x14ac:dyDescent="0.2">
      <c r="A898" s="12">
        <v>80000650</v>
      </c>
      <c r="B898" s="2" t="s">
        <v>827</v>
      </c>
      <c r="C898" s="36">
        <f>VLOOKUP(A898,'[3]Прейскурант 2019'!$A$12:$E$1358,5,0)</f>
        <v>186</v>
      </c>
      <c r="D898" s="37">
        <f>VLOOKUP(A898,'[1]Прейскурант( новый)'!$A$9:$C$1217,3,0)</f>
        <v>1</v>
      </c>
      <c r="E898" s="68">
        <f t="shared" si="232"/>
        <v>81.296880000000002</v>
      </c>
      <c r="F898" s="44">
        <f>VLOOKUP(A898,'[2]себ-ть 2019 год'!$A$2:$Q$1337,6,0)</f>
        <v>0</v>
      </c>
      <c r="G898" s="44">
        <f t="shared" si="219"/>
        <v>81.296880000000002</v>
      </c>
      <c r="H898" s="44">
        <f t="shared" si="234"/>
        <v>27.640939200000002</v>
      </c>
      <c r="I898" s="45">
        <f t="shared" si="220"/>
        <v>108.93781920000001</v>
      </c>
      <c r="J898" s="44">
        <f t="shared" si="235"/>
        <v>16.34067288</v>
      </c>
      <c r="K898" s="46">
        <f t="shared" si="221"/>
        <v>125.27849208000001</v>
      </c>
      <c r="L898" s="47">
        <f t="shared" si="236"/>
        <v>150.33419049600002</v>
      </c>
      <c r="M898" s="77">
        <f t="shared" si="233"/>
        <v>198.09</v>
      </c>
      <c r="N898" s="48">
        <v>198</v>
      </c>
      <c r="O898" s="49">
        <f t="shared" si="237"/>
        <v>6.5000000000000018</v>
      </c>
      <c r="P898" s="93">
        <f t="shared" si="214"/>
        <v>6.4516129032258007E-2</v>
      </c>
    </row>
    <row r="899" spans="1:16" ht="15.75" x14ac:dyDescent="0.2">
      <c r="A899" s="12">
        <v>80000654</v>
      </c>
      <c r="B899" s="2" t="s">
        <v>828</v>
      </c>
      <c r="C899" s="36">
        <f>VLOOKUP(A899,'[3]Прейскурант 2019'!$A$12:$E$1358,5,0)</f>
        <v>724</v>
      </c>
      <c r="D899" s="37">
        <f>VLOOKUP(A899,'[1]Прейскурант( новый)'!$A$9:$C$1217,3,0)</f>
        <v>3.5</v>
      </c>
      <c r="E899" s="68">
        <f t="shared" si="232"/>
        <v>284.53908000000001</v>
      </c>
      <c r="F899" s="44">
        <f>VLOOKUP(A899,'[2]себ-ть 2019 год'!$A$2:$Q$1337,6,0)</f>
        <v>40.85</v>
      </c>
      <c r="G899" s="44">
        <f t="shared" si="219"/>
        <v>325.38908000000004</v>
      </c>
      <c r="H899" s="44">
        <f t="shared" si="234"/>
        <v>110.63228720000002</v>
      </c>
      <c r="I899" s="45">
        <f t="shared" si="220"/>
        <v>436.02136720000004</v>
      </c>
      <c r="J899" s="44">
        <f t="shared" si="235"/>
        <v>65.403205080000006</v>
      </c>
      <c r="K899" s="46">
        <f t="shared" si="221"/>
        <v>501.42457228000006</v>
      </c>
      <c r="L899" s="47">
        <f t="shared" si="236"/>
        <v>601.70948673600014</v>
      </c>
      <c r="M899" s="77">
        <f t="shared" si="233"/>
        <v>771.06</v>
      </c>
      <c r="N899" s="48">
        <v>771</v>
      </c>
      <c r="O899" s="49">
        <f t="shared" si="237"/>
        <v>6.499999999999992</v>
      </c>
      <c r="P899" s="93">
        <f t="shared" si="214"/>
        <v>6.4917127071823177E-2</v>
      </c>
    </row>
    <row r="900" spans="1:16" ht="15.75" x14ac:dyDescent="0.2">
      <c r="A900" s="12">
        <v>80000655</v>
      </c>
      <c r="B900" s="2" t="s">
        <v>829</v>
      </c>
      <c r="C900" s="36">
        <f>VLOOKUP(A900,'[3]Прейскурант 2019'!$A$12:$E$1358,5,0)</f>
        <v>727</v>
      </c>
      <c r="D900" s="37">
        <f>VLOOKUP(A900,'[1]Прейскурант( новый)'!$A$9:$C$1217,3,0)</f>
        <v>3.5</v>
      </c>
      <c r="E900" s="68">
        <f t="shared" si="232"/>
        <v>284.53908000000001</v>
      </c>
      <c r="F900" s="44">
        <f>VLOOKUP(A900,'[2]себ-ть 2019 год'!$A$2:$Q$1337,6,0)</f>
        <v>41.35</v>
      </c>
      <c r="G900" s="44">
        <f t="shared" si="219"/>
        <v>325.88908000000004</v>
      </c>
      <c r="H900" s="44">
        <f t="shared" si="234"/>
        <v>110.80228720000002</v>
      </c>
      <c r="I900" s="45">
        <f t="shared" si="220"/>
        <v>436.69136720000006</v>
      </c>
      <c r="J900" s="44">
        <f t="shared" si="235"/>
        <v>65.503705080000003</v>
      </c>
      <c r="K900" s="46">
        <f t="shared" si="221"/>
        <v>502.19507228000009</v>
      </c>
      <c r="L900" s="47">
        <f t="shared" si="236"/>
        <v>602.63408673600009</v>
      </c>
      <c r="M900" s="77">
        <f t="shared" si="233"/>
        <v>774.255</v>
      </c>
      <c r="N900" s="48">
        <v>774</v>
      </c>
      <c r="O900" s="49">
        <f t="shared" si="237"/>
        <v>6.4999999999999991</v>
      </c>
      <c r="P900" s="93">
        <f t="shared" si="214"/>
        <v>6.4649243466299966E-2</v>
      </c>
    </row>
    <row r="901" spans="1:16" ht="15.75" x14ac:dyDescent="0.2">
      <c r="A901" s="12">
        <v>80000656</v>
      </c>
      <c r="B901" s="2" t="s">
        <v>830</v>
      </c>
      <c r="C901" s="36">
        <f>VLOOKUP(A901,'[3]Прейскурант 2019'!$A$12:$E$1358,5,0)</f>
        <v>767</v>
      </c>
      <c r="D901" s="37">
        <f>VLOOKUP(A901,'[1]Прейскурант( новый)'!$A$9:$C$1217,3,0)</f>
        <v>2.83</v>
      </c>
      <c r="E901" s="68">
        <f t="shared" si="232"/>
        <v>230.07017039999999</v>
      </c>
      <c r="F901" s="44">
        <f>VLOOKUP(A901,'[2]себ-ть 2019 год'!$A$2:$Q$1337,6,0)</f>
        <v>70.680000000000007</v>
      </c>
      <c r="G901" s="44">
        <f t="shared" si="219"/>
        <v>300.7501704</v>
      </c>
      <c r="H901" s="44">
        <f t="shared" si="234"/>
        <v>102.25505793600001</v>
      </c>
      <c r="I901" s="45">
        <f t="shared" si="220"/>
        <v>403.00522833600002</v>
      </c>
      <c r="J901" s="44">
        <f t="shared" si="235"/>
        <v>60.450784250399998</v>
      </c>
      <c r="K901" s="46">
        <f t="shared" si="221"/>
        <v>463.45601258639999</v>
      </c>
      <c r="L901" s="47">
        <f t="shared" si="236"/>
        <v>556.14721510367997</v>
      </c>
      <c r="M901" s="77">
        <f t="shared" si="233"/>
        <v>816.85500000000002</v>
      </c>
      <c r="N901" s="48">
        <v>817</v>
      </c>
      <c r="O901" s="49">
        <f t="shared" si="237"/>
        <v>6.5000000000000027</v>
      </c>
      <c r="P901" s="93">
        <f t="shared" si="214"/>
        <v>6.5189048239895797E-2</v>
      </c>
    </row>
    <row r="902" spans="1:16" ht="15.75" x14ac:dyDescent="0.2">
      <c r="A902" s="12">
        <v>80000658</v>
      </c>
      <c r="B902" s="2" t="s">
        <v>831</v>
      </c>
      <c r="C902" s="36">
        <f>VLOOKUP(A902,'[3]Прейскурант 2019'!$A$12:$E$1358,5,0)</f>
        <v>727</v>
      </c>
      <c r="D902" s="37">
        <f>VLOOKUP(A902,'[1]Прейскурант( новый)'!$A$9:$C$1217,3,0)</f>
        <v>3.5</v>
      </c>
      <c r="E902" s="68">
        <f t="shared" si="232"/>
        <v>284.53908000000001</v>
      </c>
      <c r="F902" s="44">
        <f>VLOOKUP(A902,'[2]себ-ть 2019 год'!$A$2:$Q$1337,6,0)</f>
        <v>40.840000000000003</v>
      </c>
      <c r="G902" s="44">
        <f t="shared" si="219"/>
        <v>325.37908000000004</v>
      </c>
      <c r="H902" s="44">
        <f t="shared" si="234"/>
        <v>110.62888720000002</v>
      </c>
      <c r="I902" s="45">
        <f t="shared" si="220"/>
        <v>436.00796720000005</v>
      </c>
      <c r="J902" s="44">
        <f t="shared" si="235"/>
        <v>65.401195080000008</v>
      </c>
      <c r="K902" s="46">
        <f t="shared" si="221"/>
        <v>501.40916228000003</v>
      </c>
      <c r="L902" s="47">
        <f t="shared" si="236"/>
        <v>601.69099473599999</v>
      </c>
      <c r="M902" s="77">
        <f t="shared" si="233"/>
        <v>774.255</v>
      </c>
      <c r="N902" s="48">
        <v>774</v>
      </c>
      <c r="O902" s="49">
        <f t="shared" si="237"/>
        <v>6.4999999999999991</v>
      </c>
      <c r="P902" s="93">
        <f t="shared" si="214"/>
        <v>6.4649243466299966E-2</v>
      </c>
    </row>
    <row r="903" spans="1:16" ht="15.75" x14ac:dyDescent="0.2">
      <c r="A903" s="12">
        <v>80000659</v>
      </c>
      <c r="B903" s="2" t="s">
        <v>832</v>
      </c>
      <c r="C903" s="36">
        <f>VLOOKUP(A903,'[3]Прейскурант 2019'!$A$12:$E$1358,5,0)</f>
        <v>699</v>
      </c>
      <c r="D903" s="37">
        <f>VLOOKUP(A903,'[1]Прейскурант( новый)'!$A$9:$C$1217,3,0)</f>
        <v>3.5</v>
      </c>
      <c r="E903" s="68">
        <f t="shared" si="232"/>
        <v>284.53908000000001</v>
      </c>
      <c r="F903" s="44">
        <f>VLOOKUP(A903,'[2]себ-ть 2019 год'!$A$2:$Q$1337,6,0)</f>
        <v>40.840000000000003</v>
      </c>
      <c r="G903" s="44">
        <f t="shared" si="219"/>
        <v>325.37908000000004</v>
      </c>
      <c r="H903" s="44">
        <f t="shared" si="234"/>
        <v>110.62888720000002</v>
      </c>
      <c r="I903" s="45">
        <f t="shared" si="220"/>
        <v>436.00796720000005</v>
      </c>
      <c r="J903" s="44">
        <f t="shared" si="235"/>
        <v>65.401195080000008</v>
      </c>
      <c r="K903" s="46">
        <f t="shared" si="221"/>
        <v>501.40916228000003</v>
      </c>
      <c r="L903" s="47">
        <f t="shared" si="236"/>
        <v>601.69099473599999</v>
      </c>
      <c r="M903" s="77">
        <f t="shared" si="233"/>
        <v>744.43499999999995</v>
      </c>
      <c r="N903" s="48">
        <v>744</v>
      </c>
      <c r="O903" s="49">
        <f t="shared" si="237"/>
        <v>6.499999999999992</v>
      </c>
      <c r="P903" s="93">
        <f t="shared" si="214"/>
        <v>6.4377682403433445E-2</v>
      </c>
    </row>
    <row r="904" spans="1:16" ht="21" customHeight="1" x14ac:dyDescent="0.2">
      <c r="A904" s="12">
        <v>80000660</v>
      </c>
      <c r="B904" s="2" t="s">
        <v>833</v>
      </c>
      <c r="C904" s="36">
        <f>VLOOKUP(A904,'[3]Прейскурант 2019'!$A$12:$E$1358,5,0)</f>
        <v>789</v>
      </c>
      <c r="D904" s="37">
        <f>VLOOKUP(A904,'[1]Прейскурант( новый)'!$A$9:$C$1217,3,0)</f>
        <v>3.08</v>
      </c>
      <c r="E904" s="68">
        <f t="shared" si="232"/>
        <v>250.39439040000002</v>
      </c>
      <c r="F904" s="44">
        <f>VLOOKUP(A904,'[2]себ-ть 2019 год'!$A$2:$Q$1337,6,0)</f>
        <v>73</v>
      </c>
      <c r="G904" s="44">
        <f t="shared" si="219"/>
        <v>323.39439040000002</v>
      </c>
      <c r="H904" s="44">
        <f t="shared" si="234"/>
        <v>109.95409273600002</v>
      </c>
      <c r="I904" s="45">
        <f t="shared" si="220"/>
        <v>433.34848313600003</v>
      </c>
      <c r="J904" s="44">
        <f t="shared" si="235"/>
        <v>65.002272470400001</v>
      </c>
      <c r="K904" s="46">
        <f t="shared" si="221"/>
        <v>498.35075560640001</v>
      </c>
      <c r="L904" s="47">
        <f t="shared" si="236"/>
        <v>598.02090672768009</v>
      </c>
      <c r="M904" s="77">
        <f t="shared" si="233"/>
        <v>840.28499999999997</v>
      </c>
      <c r="N904" s="48">
        <v>840</v>
      </c>
      <c r="O904" s="49">
        <f t="shared" si="237"/>
        <v>6.4999999999999964</v>
      </c>
      <c r="P904" s="93">
        <f t="shared" si="214"/>
        <v>6.4638783269961975E-2</v>
      </c>
    </row>
    <row r="905" spans="1:16" ht="31.5" x14ac:dyDescent="0.2">
      <c r="A905" s="12">
        <v>80000666</v>
      </c>
      <c r="B905" s="2" t="s">
        <v>834</v>
      </c>
      <c r="C905" s="36">
        <f>VLOOKUP(A905,'[3]Прейскурант 2019'!$A$12:$E$1358,5,0)</f>
        <v>619</v>
      </c>
      <c r="D905" s="37">
        <f>VLOOKUP(A905,'[1]Прейскурант( новый)'!$A$9:$C$1217,3,0)</f>
        <v>3</v>
      </c>
      <c r="E905" s="68">
        <f t="shared" si="232"/>
        <v>243.89063999999999</v>
      </c>
      <c r="F905" s="44">
        <f>VLOOKUP(A905,'[2]себ-ть 2019 год'!$A$2:$Q$1337,6,0)</f>
        <v>0</v>
      </c>
      <c r="G905" s="44">
        <f t="shared" si="219"/>
        <v>243.89063999999999</v>
      </c>
      <c r="H905" s="44">
        <f t="shared" si="234"/>
        <v>82.922817600000002</v>
      </c>
      <c r="I905" s="45">
        <f t="shared" si="220"/>
        <v>326.81345759999999</v>
      </c>
      <c r="J905" s="44">
        <f t="shared" si="235"/>
        <v>49.022018639999999</v>
      </c>
      <c r="K905" s="46">
        <f t="shared" si="221"/>
        <v>375.83547623999999</v>
      </c>
      <c r="L905" s="47">
        <f t="shared" si="236"/>
        <v>451.002571488</v>
      </c>
      <c r="M905" s="77">
        <f t="shared" si="233"/>
        <v>659.23500000000001</v>
      </c>
      <c r="N905" s="48">
        <v>659</v>
      </c>
      <c r="O905" s="49">
        <f t="shared" si="237"/>
        <v>6.5000000000000018</v>
      </c>
      <c r="P905" s="93">
        <f t="shared" ref="P905:P968" si="238">(N905/C905)-100%</f>
        <v>6.4620355411954655E-2</v>
      </c>
    </row>
    <row r="906" spans="1:16" ht="31.5" x14ac:dyDescent="0.2">
      <c r="A906" s="12">
        <v>80000667</v>
      </c>
      <c r="B906" s="2" t="s">
        <v>835</v>
      </c>
      <c r="C906" s="36">
        <f>VLOOKUP(A906,'[3]Прейскурант 2019'!$A$12:$E$1358,5,0)</f>
        <v>789</v>
      </c>
      <c r="D906" s="37">
        <f>VLOOKUP(A906,'[1]Прейскурант( новый)'!$A$9:$C$1217,3,0)</f>
        <v>3.08</v>
      </c>
      <c r="E906" s="68">
        <f t="shared" si="232"/>
        <v>250.39439040000002</v>
      </c>
      <c r="F906" s="44">
        <f>VLOOKUP(A906,'[2]себ-ть 2019 год'!$A$2:$Q$1337,6,0)</f>
        <v>73.3</v>
      </c>
      <c r="G906" s="44">
        <f t="shared" si="219"/>
        <v>323.69439040000003</v>
      </c>
      <c r="H906" s="44">
        <f t="shared" si="234"/>
        <v>110.05609273600002</v>
      </c>
      <c r="I906" s="45">
        <f t="shared" si="220"/>
        <v>433.75048313600007</v>
      </c>
      <c r="J906" s="44">
        <f t="shared" si="235"/>
        <v>65.062572470400013</v>
      </c>
      <c r="K906" s="46">
        <f t="shared" si="221"/>
        <v>498.8130556064001</v>
      </c>
      <c r="L906" s="47">
        <f t="shared" si="236"/>
        <v>598.57566672768007</v>
      </c>
      <c r="M906" s="77">
        <f t="shared" si="233"/>
        <v>840.28499999999997</v>
      </c>
      <c r="N906" s="48">
        <v>840</v>
      </c>
      <c r="O906" s="49">
        <f t="shared" si="237"/>
        <v>6.4999999999999964</v>
      </c>
      <c r="P906" s="93">
        <f t="shared" si="238"/>
        <v>6.4638783269961975E-2</v>
      </c>
    </row>
    <row r="907" spans="1:16" ht="31.5" x14ac:dyDescent="0.2">
      <c r="A907" s="12">
        <v>80000669</v>
      </c>
      <c r="B907" s="2" t="s">
        <v>836</v>
      </c>
      <c r="C907" s="36">
        <f>VLOOKUP(A907,'[3]Прейскурант 2019'!$A$12:$E$1358,5,0)</f>
        <v>390</v>
      </c>
      <c r="D907" s="37">
        <f>VLOOKUP(A907,'[1]Прейскурант( новый)'!$A$9:$C$1217,3,0)</f>
        <v>1.7</v>
      </c>
      <c r="E907" s="68">
        <f t="shared" si="232"/>
        <v>138.20469600000001</v>
      </c>
      <c r="F907" s="44">
        <f>VLOOKUP(A907,'[2]себ-ть 2019 год'!$A$2:$Q$1337,6,0)</f>
        <v>4.5199999999999996</v>
      </c>
      <c r="G907" s="44">
        <f t="shared" si="219"/>
        <v>142.72469600000002</v>
      </c>
      <c r="H907" s="44">
        <f t="shared" si="234"/>
        <v>48.526396640000009</v>
      </c>
      <c r="I907" s="45">
        <f t="shared" si="220"/>
        <v>191.25109264000002</v>
      </c>
      <c r="J907" s="44">
        <f t="shared" si="235"/>
        <v>28.687663896000004</v>
      </c>
      <c r="K907" s="46">
        <f t="shared" si="221"/>
        <v>219.93875653600003</v>
      </c>
      <c r="L907" s="47">
        <f t="shared" si="236"/>
        <v>263.92650784320006</v>
      </c>
      <c r="M907" s="77">
        <f t="shared" si="233"/>
        <v>415.35</v>
      </c>
      <c r="N907" s="48">
        <v>415</v>
      </c>
      <c r="O907" s="49">
        <f t="shared" si="237"/>
        <v>6.5000000000000053</v>
      </c>
      <c r="P907" s="93">
        <f t="shared" si="238"/>
        <v>6.4102564102564097E-2</v>
      </c>
    </row>
    <row r="908" spans="1:16" ht="31.5" x14ac:dyDescent="0.2">
      <c r="A908" s="12">
        <v>80000670</v>
      </c>
      <c r="B908" s="2" t="s">
        <v>837</v>
      </c>
      <c r="C908" s="36">
        <f>VLOOKUP(A908,'[3]Прейскурант 2019'!$A$12:$E$1358,5,0)</f>
        <v>390</v>
      </c>
      <c r="D908" s="37">
        <f>VLOOKUP(A908,'[1]Прейскурант( новый)'!$A$9:$C$1217,3,0)</f>
        <v>1.7</v>
      </c>
      <c r="E908" s="68">
        <f t="shared" si="232"/>
        <v>138.20469600000001</v>
      </c>
      <c r="F908" s="44">
        <f>VLOOKUP(A908,'[2]себ-ть 2019 год'!$A$2:$Q$1337,6,0)</f>
        <v>40.25</v>
      </c>
      <c r="G908" s="44">
        <f t="shared" si="219"/>
        <v>178.45469600000001</v>
      </c>
      <c r="H908" s="44">
        <f t="shared" si="234"/>
        <v>60.674596640000011</v>
      </c>
      <c r="I908" s="45">
        <f t="shared" si="220"/>
        <v>239.12929264000002</v>
      </c>
      <c r="J908" s="44">
        <f t="shared" si="235"/>
        <v>35.869393895999998</v>
      </c>
      <c r="K908" s="46">
        <f t="shared" si="221"/>
        <v>274.99868653600004</v>
      </c>
      <c r="L908" s="47">
        <f t="shared" si="236"/>
        <v>329.99842384320004</v>
      </c>
      <c r="M908" s="77">
        <f t="shared" si="233"/>
        <v>415.35</v>
      </c>
      <c r="N908" s="48">
        <v>415</v>
      </c>
      <c r="O908" s="49">
        <f t="shared" si="237"/>
        <v>6.5000000000000053</v>
      </c>
      <c r="P908" s="93">
        <f t="shared" si="238"/>
        <v>6.4102564102564097E-2</v>
      </c>
    </row>
    <row r="909" spans="1:16" ht="31.5" x14ac:dyDescent="0.2">
      <c r="A909" s="12">
        <v>80000671</v>
      </c>
      <c r="B909" s="2" t="s">
        <v>838</v>
      </c>
      <c r="C909" s="36">
        <f>VLOOKUP(A909,'[3]Прейскурант 2019'!$A$12:$E$1358,5,0)</f>
        <v>350</v>
      </c>
      <c r="D909" s="37">
        <f>VLOOKUP(A909,'[1]Прейскурант( новый)'!$A$9:$C$1217,3,0)</f>
        <v>1.7</v>
      </c>
      <c r="E909" s="68">
        <f t="shared" si="232"/>
        <v>138.20469600000001</v>
      </c>
      <c r="F909" s="44">
        <f>VLOOKUP(A909,'[2]себ-ть 2019 год'!$A$2:$Q$1337,6,0)</f>
        <v>40.200000000000003</v>
      </c>
      <c r="G909" s="44">
        <f t="shared" si="219"/>
        <v>178.404696</v>
      </c>
      <c r="H909" s="44">
        <f t="shared" si="234"/>
        <v>60.657596640000001</v>
      </c>
      <c r="I909" s="45">
        <f t="shared" si="220"/>
        <v>239.06229264000001</v>
      </c>
      <c r="J909" s="44">
        <f t="shared" si="235"/>
        <v>35.859343895999999</v>
      </c>
      <c r="K909" s="46">
        <f t="shared" si="221"/>
        <v>274.92163653599999</v>
      </c>
      <c r="L909" s="47">
        <f t="shared" si="236"/>
        <v>329.90596384319997</v>
      </c>
      <c r="M909" s="77">
        <f t="shared" si="233"/>
        <v>372.75</v>
      </c>
      <c r="N909" s="48">
        <v>373</v>
      </c>
      <c r="O909" s="49">
        <f t="shared" si="237"/>
        <v>6.5</v>
      </c>
      <c r="P909" s="93">
        <f t="shared" si="238"/>
        <v>6.5714285714285614E-2</v>
      </c>
    </row>
    <row r="910" spans="1:16" ht="31.5" x14ac:dyDescent="0.2">
      <c r="A910" s="12">
        <v>80000673</v>
      </c>
      <c r="B910" s="2" t="s">
        <v>839</v>
      </c>
      <c r="C910" s="36">
        <f>VLOOKUP(A910,'[3]Прейскурант 2019'!$A$12:$E$1358,5,0)</f>
        <v>323</v>
      </c>
      <c r="D910" s="37">
        <f>VLOOKUP(A910,'[1]Прейскурант( новый)'!$A$9:$C$1217,3,0)</f>
        <v>0.8</v>
      </c>
      <c r="E910" s="68">
        <f t="shared" si="232"/>
        <v>65.037503999999998</v>
      </c>
      <c r="F910" s="44">
        <f>VLOOKUP(A910,'[2]себ-ть 2019 год'!$A$2:$Q$1337,6,0)</f>
        <v>70.001000000000005</v>
      </c>
      <c r="G910" s="44">
        <f t="shared" si="219"/>
        <v>135.03850399999999</v>
      </c>
      <c r="H910" s="44">
        <f t="shared" si="234"/>
        <v>45.913091360000003</v>
      </c>
      <c r="I910" s="45">
        <f t="shared" si="220"/>
        <v>180.95159536</v>
      </c>
      <c r="J910" s="44">
        <f t="shared" si="235"/>
        <v>27.142739303999999</v>
      </c>
      <c r="K910" s="46">
        <f t="shared" si="221"/>
        <v>208.094334664</v>
      </c>
      <c r="L910" s="47">
        <f t="shared" si="236"/>
        <v>249.71320159679999</v>
      </c>
      <c r="M910" s="77">
        <f t="shared" si="233"/>
        <v>343.995</v>
      </c>
      <c r="N910" s="48">
        <v>344</v>
      </c>
      <c r="O910" s="49">
        <f t="shared" si="237"/>
        <v>6.5000000000000018</v>
      </c>
      <c r="P910" s="93">
        <f t="shared" si="238"/>
        <v>6.5015479876161075E-2</v>
      </c>
    </row>
    <row r="911" spans="1:16" ht="47.25" x14ac:dyDescent="0.2">
      <c r="A911" s="12">
        <v>80000674</v>
      </c>
      <c r="B911" s="2" t="s">
        <v>840</v>
      </c>
      <c r="C911" s="36">
        <f>VLOOKUP(A911,'[3]Прейскурант 2019'!$A$12:$E$1358,5,0)</f>
        <v>365</v>
      </c>
      <c r="D911" s="37">
        <f>VLOOKUP(A911,'[1]Прейскурант( новый)'!$A$9:$C$1217,3,0)</f>
        <v>1.7</v>
      </c>
      <c r="E911" s="68">
        <f t="shared" si="232"/>
        <v>138.20469600000001</v>
      </c>
      <c r="F911" s="44">
        <f>VLOOKUP(A911,'[2]себ-ть 2019 год'!$A$2:$Q$1337,6,0)</f>
        <v>44.8</v>
      </c>
      <c r="G911" s="44">
        <f t="shared" si="219"/>
        <v>183.00469600000002</v>
      </c>
      <c r="H911" s="44">
        <f t="shared" si="234"/>
        <v>62.221596640000016</v>
      </c>
      <c r="I911" s="45">
        <f t="shared" si="220"/>
        <v>245.22629264000005</v>
      </c>
      <c r="J911" s="44">
        <f t="shared" si="235"/>
        <v>36.783943896000004</v>
      </c>
      <c r="K911" s="46">
        <f t="shared" si="221"/>
        <v>282.01023653600004</v>
      </c>
      <c r="L911" s="47">
        <f t="shared" si="236"/>
        <v>338.41228384320004</v>
      </c>
      <c r="M911" s="77">
        <f t="shared" si="233"/>
        <v>388.72500000000002</v>
      </c>
      <c r="N911" s="48">
        <v>389</v>
      </c>
      <c r="O911" s="49">
        <f t="shared" si="237"/>
        <v>6.5000000000000053</v>
      </c>
      <c r="P911" s="93">
        <f t="shared" si="238"/>
        <v>6.5753424657534199E-2</v>
      </c>
    </row>
    <row r="912" spans="1:16" ht="31.5" x14ac:dyDescent="0.2">
      <c r="A912" s="12">
        <v>80000675</v>
      </c>
      <c r="B912" s="2" t="s">
        <v>841</v>
      </c>
      <c r="C912" s="36">
        <f>VLOOKUP(A912,'[3]Прейскурант 2019'!$A$12:$E$1358,5,0)</f>
        <v>1160</v>
      </c>
      <c r="D912" s="37">
        <f>VLOOKUP(A912,'[1]Прейскурант( новый)'!$A$9:$C$1217,3,0)</f>
        <v>5.25</v>
      </c>
      <c r="E912" s="68">
        <f t="shared" si="232"/>
        <v>426.80862000000002</v>
      </c>
      <c r="F912" s="44">
        <f>VLOOKUP(A912,'[2]себ-ть 2019 год'!$A$2:$Q$1337,6,0)</f>
        <v>83.87</v>
      </c>
      <c r="G912" s="44">
        <f t="shared" si="219"/>
        <v>510.67862000000002</v>
      </c>
      <c r="H912" s="44">
        <f t="shared" si="234"/>
        <v>173.63073080000001</v>
      </c>
      <c r="I912" s="45">
        <f t="shared" si="220"/>
        <v>684.30935080000006</v>
      </c>
      <c r="J912" s="44">
        <f t="shared" si="235"/>
        <v>102.64640262</v>
      </c>
      <c r="K912" s="46">
        <f t="shared" si="221"/>
        <v>786.95575342000006</v>
      </c>
      <c r="L912" s="47">
        <f t="shared" si="236"/>
        <v>944.34690410400003</v>
      </c>
      <c r="M912" s="77">
        <f t="shared" si="233"/>
        <v>1235.4000000000001</v>
      </c>
      <c r="N912" s="48">
        <v>1235</v>
      </c>
      <c r="O912" s="49">
        <f t="shared" si="237"/>
        <v>6.5000000000000071</v>
      </c>
      <c r="P912" s="93">
        <f t="shared" si="238"/>
        <v>6.4655172413793149E-2</v>
      </c>
    </row>
    <row r="913" spans="1:16" ht="63" x14ac:dyDescent="0.2">
      <c r="A913" s="12">
        <v>80000679</v>
      </c>
      <c r="B913" s="2" t="s">
        <v>842</v>
      </c>
      <c r="C913" s="36">
        <f>VLOOKUP(A913,'[3]Прейскурант 2019'!$A$12:$E$1358,5,0)</f>
        <v>140</v>
      </c>
      <c r="D913" s="37">
        <f>VLOOKUP(A913,'[1]Прейскурант( новый)'!$A$9:$C$1217,3,0)</f>
        <v>0.75</v>
      </c>
      <c r="E913" s="68">
        <f t="shared" si="232"/>
        <v>60.972659999999998</v>
      </c>
      <c r="F913" s="44">
        <f>VLOOKUP(A913,'[2]себ-ть 2019 год'!$A$2:$Q$1337,6,0)</f>
        <v>0</v>
      </c>
      <c r="G913" s="44">
        <f t="shared" si="219"/>
        <v>60.972659999999998</v>
      </c>
      <c r="H913" s="44">
        <f t="shared" si="234"/>
        <v>20.7307044</v>
      </c>
      <c r="I913" s="45">
        <f t="shared" si="220"/>
        <v>81.703364399999998</v>
      </c>
      <c r="J913" s="44">
        <f t="shared" si="235"/>
        <v>12.25550466</v>
      </c>
      <c r="K913" s="46">
        <f t="shared" si="221"/>
        <v>93.958869059999998</v>
      </c>
      <c r="L913" s="47">
        <f t="shared" si="236"/>
        <v>112.750642872</v>
      </c>
      <c r="M913" s="77">
        <f t="shared" si="233"/>
        <v>149.1</v>
      </c>
      <c r="N913" s="48">
        <v>149</v>
      </c>
      <c r="O913" s="49">
        <f t="shared" si="237"/>
        <v>6.4999999999999964</v>
      </c>
      <c r="P913" s="93">
        <f t="shared" si="238"/>
        <v>6.4285714285714279E-2</v>
      </c>
    </row>
    <row r="914" spans="1:16" ht="47.25" x14ac:dyDescent="0.2">
      <c r="A914" s="12">
        <v>80000680</v>
      </c>
      <c r="B914" s="2" t="s">
        <v>843</v>
      </c>
      <c r="C914" s="36">
        <f>VLOOKUP(A914,'[3]Прейскурант 2019'!$A$12:$E$1358,5,0)</f>
        <v>3472</v>
      </c>
      <c r="D914" s="37">
        <f>VLOOKUP(A914,'[1]Прейскурант( новый)'!$A$9:$C$1217,3,0)</f>
        <v>8</v>
      </c>
      <c r="E914" s="68">
        <f t="shared" si="232"/>
        <v>650.37504000000001</v>
      </c>
      <c r="F914" s="44">
        <f>VLOOKUP(A914,'[2]себ-ть 2019 год'!$A$2:$Q$1337,6,0)</f>
        <v>1000.01</v>
      </c>
      <c r="G914" s="44">
        <f t="shared" si="219"/>
        <v>1650.3850400000001</v>
      </c>
      <c r="H914" s="44">
        <f t="shared" si="234"/>
        <v>561.1309136000001</v>
      </c>
      <c r="I914" s="45">
        <f t="shared" si="220"/>
        <v>2211.5159536000001</v>
      </c>
      <c r="J914" s="44">
        <f t="shared" si="235"/>
        <v>331.72739303999998</v>
      </c>
      <c r="K914" s="46">
        <f t="shared" si="221"/>
        <v>2543.2433466400003</v>
      </c>
      <c r="L914" s="47">
        <f t="shared" si="236"/>
        <v>3051.8920159680001</v>
      </c>
      <c r="M914" s="77">
        <f t="shared" si="233"/>
        <v>3697.68</v>
      </c>
      <c r="N914" s="48">
        <v>3698</v>
      </c>
      <c r="O914" s="49">
        <f t="shared" si="237"/>
        <v>6.4999999999999947</v>
      </c>
      <c r="P914" s="93">
        <f t="shared" si="238"/>
        <v>6.5092165898617438E-2</v>
      </c>
    </row>
    <row r="915" spans="1:16" ht="31.5" x14ac:dyDescent="0.2">
      <c r="A915" s="12">
        <v>80000681</v>
      </c>
      <c r="B915" s="2" t="s">
        <v>844</v>
      </c>
      <c r="C915" s="36">
        <f>VLOOKUP(A915,'[3]Прейскурант 2019'!$A$12:$E$1358,5,0)</f>
        <v>695</v>
      </c>
      <c r="D915" s="37">
        <f>VLOOKUP(A915,'[1]Прейскурант( новый)'!$A$9:$C$1217,3,0)</f>
        <v>1.75</v>
      </c>
      <c r="E915" s="68">
        <f t="shared" si="232"/>
        <v>142.26954000000001</v>
      </c>
      <c r="F915" s="44">
        <f>VLOOKUP(A915,'[2]себ-ть 2019 год'!$A$2:$Q$1337,6,0)</f>
        <v>201.75</v>
      </c>
      <c r="G915" s="44">
        <f t="shared" si="219"/>
        <v>344.01954000000001</v>
      </c>
      <c r="H915" s="44">
        <f t="shared" si="234"/>
        <v>116.96664360000001</v>
      </c>
      <c r="I915" s="45">
        <f t="shared" si="220"/>
        <v>460.9861836</v>
      </c>
      <c r="J915" s="44">
        <f t="shared" si="235"/>
        <v>69.147927539999998</v>
      </c>
      <c r="K915" s="46">
        <f t="shared" si="221"/>
        <v>530.13411113999996</v>
      </c>
      <c r="L915" s="47">
        <f t="shared" si="236"/>
        <v>636.16093336799997</v>
      </c>
      <c r="M915" s="77">
        <f t="shared" si="233"/>
        <v>740.17499999999995</v>
      </c>
      <c r="N915" s="48">
        <v>740</v>
      </c>
      <c r="O915" s="49">
        <f t="shared" si="237"/>
        <v>6.4999999999999929</v>
      </c>
      <c r="P915" s="93">
        <f t="shared" si="238"/>
        <v>6.4748201438848962E-2</v>
      </c>
    </row>
    <row r="916" spans="1:16" ht="31.5" x14ac:dyDescent="0.2">
      <c r="A916" s="12">
        <v>80000682</v>
      </c>
      <c r="B916" s="2" t="s">
        <v>845</v>
      </c>
      <c r="C916" s="36">
        <f>VLOOKUP(A916,'[3]Прейскурант 2019'!$A$12:$E$1358,5,0)</f>
        <v>935</v>
      </c>
      <c r="D916" s="37">
        <f>VLOOKUP(A916,'[1]Прейскурант( новый)'!$A$9:$C$1217,3,0)</f>
        <v>1.33</v>
      </c>
      <c r="E916" s="68">
        <f t="shared" si="232"/>
        <v>108.12485040000001</v>
      </c>
      <c r="F916" s="44">
        <f>VLOOKUP(A916,'[2]себ-ть 2019 год'!$A$2:$Q$1337,6,0)</f>
        <v>323.98</v>
      </c>
      <c r="G916" s="44">
        <f t="shared" si="219"/>
        <v>432.10485040000003</v>
      </c>
      <c r="H916" s="44">
        <f t="shared" si="234"/>
        <v>146.91564913600001</v>
      </c>
      <c r="I916" s="45">
        <f t="shared" si="220"/>
        <v>579.02049953599999</v>
      </c>
      <c r="J916" s="44">
        <f t="shared" si="235"/>
        <v>86.853074930399998</v>
      </c>
      <c r="K916" s="46">
        <f t="shared" si="221"/>
        <v>665.87357446639999</v>
      </c>
      <c r="L916" s="47">
        <f t="shared" si="236"/>
        <v>799.04828935967998</v>
      </c>
      <c r="M916" s="77">
        <f t="shared" si="233"/>
        <v>995.77499999999998</v>
      </c>
      <c r="N916" s="48">
        <v>996</v>
      </c>
      <c r="O916" s="49">
        <f t="shared" si="237"/>
        <v>6.4999999999999973</v>
      </c>
      <c r="P916" s="93">
        <f t="shared" si="238"/>
        <v>6.5240641711229896E-2</v>
      </c>
    </row>
    <row r="917" spans="1:16" ht="31.5" x14ac:dyDescent="0.2">
      <c r="A917" s="12">
        <v>80000688</v>
      </c>
      <c r="B917" s="2" t="s">
        <v>846</v>
      </c>
      <c r="C917" s="36">
        <f>VLOOKUP(A917,'[3]Прейскурант 2019'!$A$12:$E$1358,5,0)</f>
        <v>838</v>
      </c>
      <c r="D917" s="37">
        <f>VLOOKUP(A917,'[1]Прейскурант( новый)'!$A$9:$C$1217,3,0)</f>
        <v>5.5</v>
      </c>
      <c r="E917" s="68">
        <f t="shared" si="232"/>
        <v>447.13283999999999</v>
      </c>
      <c r="F917" s="44">
        <f>VLOOKUP(A917,'[2]себ-ть 2019 год'!$A$2:$Q$1337,6,0)</f>
        <v>1.36</v>
      </c>
      <c r="G917" s="44">
        <f t="shared" si="219"/>
        <v>448.49284</v>
      </c>
      <c r="H917" s="44">
        <f t="shared" si="234"/>
        <v>152.48756560000001</v>
      </c>
      <c r="I917" s="45">
        <f t="shared" si="220"/>
        <v>600.98040560000004</v>
      </c>
      <c r="J917" s="44">
        <f t="shared" si="235"/>
        <v>90.147060840000009</v>
      </c>
      <c r="K917" s="46">
        <f t="shared" si="221"/>
        <v>691.12746644000003</v>
      </c>
      <c r="L917" s="47">
        <f t="shared" si="236"/>
        <v>829.35295972800009</v>
      </c>
      <c r="M917" s="77">
        <f t="shared" si="233"/>
        <v>892.47</v>
      </c>
      <c r="N917" s="48">
        <v>892</v>
      </c>
      <c r="O917" s="49">
        <f t="shared" si="237"/>
        <v>6.5000000000000027</v>
      </c>
      <c r="P917" s="93">
        <f t="shared" si="238"/>
        <v>6.4439140811455742E-2</v>
      </c>
    </row>
    <row r="918" spans="1:16" ht="31.5" x14ac:dyDescent="0.2">
      <c r="A918" s="12">
        <v>80000690</v>
      </c>
      <c r="B918" s="2" t="s">
        <v>847</v>
      </c>
      <c r="C918" s="36">
        <f>VLOOKUP(A918,'[3]Прейскурант 2019'!$A$12:$E$1358,5,0)</f>
        <v>575</v>
      </c>
      <c r="D918" s="37">
        <f>VLOOKUP(A918,'[1]Прейскурант( новый)'!$A$9:$C$1217,3,0)</f>
        <v>2.42</v>
      </c>
      <c r="E918" s="68">
        <f t="shared" si="232"/>
        <v>196.7384496</v>
      </c>
      <c r="F918" s="44">
        <f>VLOOKUP(A918,'[2]себ-ть 2019 год'!$A$2:$Q$1337,6,0)</f>
        <v>71.7</v>
      </c>
      <c r="G918" s="44">
        <f t="shared" si="219"/>
        <v>268.43844960000001</v>
      </c>
      <c r="H918" s="44">
        <f t="shared" si="234"/>
        <v>91.269072864000009</v>
      </c>
      <c r="I918" s="45">
        <f t="shared" si="220"/>
        <v>359.70752246400002</v>
      </c>
      <c r="J918" s="44">
        <f t="shared" si="235"/>
        <v>53.956128369600002</v>
      </c>
      <c r="K918" s="46">
        <f t="shared" si="221"/>
        <v>413.6636508336</v>
      </c>
      <c r="L918" s="47">
        <f t="shared" si="236"/>
        <v>496.39638100031999</v>
      </c>
      <c r="M918" s="77">
        <f t="shared" si="233"/>
        <v>612.375</v>
      </c>
      <c r="N918" s="48">
        <v>612</v>
      </c>
      <c r="O918" s="49">
        <f t="shared" si="237"/>
        <v>6.5</v>
      </c>
      <c r="P918" s="93">
        <f t="shared" si="238"/>
        <v>6.434782608695655E-2</v>
      </c>
    </row>
    <row r="919" spans="1:16" ht="31.5" x14ac:dyDescent="0.2">
      <c r="A919" s="12">
        <v>80000691</v>
      </c>
      <c r="B919" s="2" t="s">
        <v>848</v>
      </c>
      <c r="C919" s="36">
        <f>VLOOKUP(A919,'[3]Прейскурант 2019'!$A$12:$E$1358,5,0)</f>
        <v>904</v>
      </c>
      <c r="D919" s="37">
        <f>VLOOKUP(A919,'[1]Прейскурант( новый)'!$A$9:$C$1217,3,0)</f>
        <v>3.16</v>
      </c>
      <c r="E919" s="68">
        <f t="shared" si="232"/>
        <v>256.89814080000002</v>
      </c>
      <c r="F919" s="44">
        <f>VLOOKUP(A919,'[2]себ-ть 2019 год'!$A$2:$Q$1337,6,0)</f>
        <v>122.51</v>
      </c>
      <c r="G919" s="44">
        <f t="shared" si="219"/>
        <v>379.40814080000001</v>
      </c>
      <c r="H919" s="44">
        <f t="shared" si="234"/>
        <v>128.998767872</v>
      </c>
      <c r="I919" s="45">
        <f t="shared" si="220"/>
        <v>508.40690867199999</v>
      </c>
      <c r="J919" s="44">
        <f t="shared" si="235"/>
        <v>76.261036300800001</v>
      </c>
      <c r="K919" s="46">
        <f t="shared" si="221"/>
        <v>584.6679449728</v>
      </c>
      <c r="L919" s="47">
        <f t="shared" si="236"/>
        <v>701.60153396735996</v>
      </c>
      <c r="M919" s="77">
        <f t="shared" si="233"/>
        <v>962.76</v>
      </c>
      <c r="N919" s="48">
        <v>963</v>
      </c>
      <c r="O919" s="49">
        <f t="shared" si="237"/>
        <v>6.4999999999999991</v>
      </c>
      <c r="P919" s="93">
        <f t="shared" si="238"/>
        <v>6.5265486725663679E-2</v>
      </c>
    </row>
    <row r="920" spans="1:16" ht="31.5" x14ac:dyDescent="0.2">
      <c r="A920" s="12">
        <v>80000692</v>
      </c>
      <c r="B920" s="2" t="s">
        <v>849</v>
      </c>
      <c r="C920" s="36">
        <f>VLOOKUP(A920,'[3]Прейскурант 2019'!$A$12:$E$1358,5,0)</f>
        <v>889</v>
      </c>
      <c r="D920" s="37">
        <f>VLOOKUP(A920,'[1]Прейскурант( новый)'!$A$9:$C$1217,3,0)</f>
        <v>1.58</v>
      </c>
      <c r="E920" s="68">
        <f t="shared" si="232"/>
        <v>128.44907040000001</v>
      </c>
      <c r="F920" s="44">
        <f>VLOOKUP(A920,'[2]себ-ть 2019 год'!$A$2:$Q$1337,6,0)</f>
        <v>283.32</v>
      </c>
      <c r="G920" s="44">
        <f t="shared" si="219"/>
        <v>411.76907040000003</v>
      </c>
      <c r="H920" s="44">
        <f t="shared" si="234"/>
        <v>140.00148393600003</v>
      </c>
      <c r="I920" s="45">
        <f t="shared" si="220"/>
        <v>551.77055433600003</v>
      </c>
      <c r="J920" s="44">
        <f t="shared" si="235"/>
        <v>82.765583150400005</v>
      </c>
      <c r="K920" s="46">
        <f t="shared" si="221"/>
        <v>634.53613748640009</v>
      </c>
      <c r="L920" s="47">
        <f t="shared" si="236"/>
        <v>761.44336498368011</v>
      </c>
      <c r="M920" s="77">
        <f t="shared" si="233"/>
        <v>946.78499999999997</v>
      </c>
      <c r="N920" s="48">
        <v>947</v>
      </c>
      <c r="O920" s="49">
        <f t="shared" si="237"/>
        <v>6.4999999999999964</v>
      </c>
      <c r="P920" s="93">
        <f t="shared" si="238"/>
        <v>6.5241844769403867E-2</v>
      </c>
    </row>
    <row r="921" spans="1:16" ht="31.5" x14ac:dyDescent="0.2">
      <c r="A921" s="12">
        <v>80000693</v>
      </c>
      <c r="B921" s="2" t="s">
        <v>850</v>
      </c>
      <c r="C921" s="36">
        <f>VLOOKUP(A921,'[3]Прейскурант 2019'!$A$12:$E$1358,5,0)</f>
        <v>889</v>
      </c>
      <c r="D921" s="37">
        <f>VLOOKUP(A921,'[1]Прейскурант( новый)'!$A$9:$C$1217,3,0)</f>
        <v>1.58</v>
      </c>
      <c r="E921" s="68">
        <f t="shared" si="232"/>
        <v>128.44907040000001</v>
      </c>
      <c r="F921" s="44">
        <f>VLOOKUP(A921,'[2]себ-ть 2019 год'!$A$2:$Q$1337,6,0)</f>
        <v>278.06</v>
      </c>
      <c r="G921" s="44">
        <f t="shared" si="219"/>
        <v>406.50907040000004</v>
      </c>
      <c r="H921" s="44">
        <f t="shared" si="234"/>
        <v>138.21308393600003</v>
      </c>
      <c r="I921" s="45">
        <f t="shared" si="220"/>
        <v>544.72215433600013</v>
      </c>
      <c r="J921" s="44">
        <f t="shared" si="235"/>
        <v>81.70832315040002</v>
      </c>
      <c r="K921" s="46">
        <f t="shared" si="221"/>
        <v>626.43047748640015</v>
      </c>
      <c r="L921" s="47">
        <f t="shared" si="236"/>
        <v>751.71657298368018</v>
      </c>
      <c r="M921" s="77">
        <f t="shared" si="233"/>
        <v>946.78499999999997</v>
      </c>
      <c r="N921" s="48">
        <v>947</v>
      </c>
      <c r="O921" s="49">
        <f t="shared" si="237"/>
        <v>6.4999999999999964</v>
      </c>
      <c r="P921" s="93">
        <f t="shared" si="238"/>
        <v>6.5241844769403867E-2</v>
      </c>
    </row>
    <row r="922" spans="1:16" ht="31.5" x14ac:dyDescent="0.2">
      <c r="A922" s="12">
        <v>80000697</v>
      </c>
      <c r="B922" s="2" t="s">
        <v>851</v>
      </c>
      <c r="C922" s="36">
        <f>VLOOKUP(A922,'[3]Прейскурант 2019'!$A$12:$E$1358,5,0)</f>
        <v>1042</v>
      </c>
      <c r="D922" s="37">
        <f>VLOOKUP(A922,'[1]Прейскурант( новый)'!$A$9:$C$1217,3,0)</f>
        <v>6.03</v>
      </c>
      <c r="E922" s="68">
        <f t="shared" si="232"/>
        <v>490.22018639999999</v>
      </c>
      <c r="F922" s="44">
        <f>VLOOKUP(A922,'[2]себ-ть 2019 год'!$A$2:$Q$1337,6,0)</f>
        <v>0.69</v>
      </c>
      <c r="G922" s="44">
        <f t="shared" si="219"/>
        <v>490.91018639999999</v>
      </c>
      <c r="H922" s="44">
        <f t="shared" si="234"/>
        <v>166.90946337600002</v>
      </c>
      <c r="I922" s="45">
        <f t="shared" si="220"/>
        <v>657.81964977600001</v>
      </c>
      <c r="J922" s="44">
        <f t="shared" si="235"/>
        <v>98.672947466400004</v>
      </c>
      <c r="K922" s="46">
        <f t="shared" si="221"/>
        <v>756.49259724240005</v>
      </c>
      <c r="L922" s="47">
        <f t="shared" si="236"/>
        <v>907.79111669088002</v>
      </c>
      <c r="M922" s="77">
        <f t="shared" si="233"/>
        <v>1109.73</v>
      </c>
      <c r="N922" s="48">
        <v>1110</v>
      </c>
      <c r="O922" s="49">
        <f t="shared" si="237"/>
        <v>6.5000000000000018</v>
      </c>
      <c r="P922" s="93">
        <f t="shared" si="238"/>
        <v>6.5259117082533624E-2</v>
      </c>
    </row>
    <row r="923" spans="1:16" ht="31.5" x14ac:dyDescent="0.2">
      <c r="A923" s="12">
        <v>80000698</v>
      </c>
      <c r="B923" s="2" t="s">
        <v>852</v>
      </c>
      <c r="C923" s="36">
        <f>VLOOKUP(A923,'[3]Прейскурант 2019'!$A$12:$E$1358,5,0)</f>
        <v>1141</v>
      </c>
      <c r="D923" s="37">
        <f>VLOOKUP(A923,'[1]Прейскурант( новый)'!$A$9:$C$1217,3,0)</f>
        <v>8.36</v>
      </c>
      <c r="E923" s="68">
        <f t="shared" si="232"/>
        <v>679.64191679999999</v>
      </c>
      <c r="F923" s="44">
        <f>VLOOKUP(A923,'[2]себ-ть 2019 год'!$A$2:$Q$1337,6,0)</f>
        <v>1.0900000000000001</v>
      </c>
      <c r="G923" s="44">
        <f t="shared" si="219"/>
        <v>680.73191680000002</v>
      </c>
      <c r="H923" s="44">
        <f t="shared" si="234"/>
        <v>231.44885171200002</v>
      </c>
      <c r="I923" s="45">
        <f t="shared" si="220"/>
        <v>912.18076851199999</v>
      </c>
      <c r="J923" s="44">
        <f t="shared" si="235"/>
        <v>136.82711527679999</v>
      </c>
      <c r="K923" s="46">
        <f t="shared" si="221"/>
        <v>1049.0078837888</v>
      </c>
      <c r="L923" s="47">
        <f t="shared" si="236"/>
        <v>1258.8094605465599</v>
      </c>
      <c r="M923" s="77">
        <f t="shared" si="233"/>
        <v>1215.165</v>
      </c>
      <c r="N923" s="48">
        <v>1215</v>
      </c>
      <c r="O923" s="49">
        <f t="shared" si="237"/>
        <v>6.4999999999999973</v>
      </c>
      <c r="P923" s="93">
        <f t="shared" si="238"/>
        <v>6.485539000876428E-2</v>
      </c>
    </row>
    <row r="924" spans="1:16" ht="31.5" x14ac:dyDescent="0.2">
      <c r="A924" s="12">
        <v>80000699</v>
      </c>
      <c r="B924" s="2" t="s">
        <v>853</v>
      </c>
      <c r="C924" s="36">
        <f>VLOOKUP(A924,'[3]Прейскурант 2019'!$A$12:$E$1358,5,0)</f>
        <v>1041</v>
      </c>
      <c r="D924" s="37">
        <f>VLOOKUP(A924,'[1]Прейскурант( новый)'!$A$9:$C$1217,3,0)</f>
        <v>6.2</v>
      </c>
      <c r="E924" s="68">
        <f t="shared" si="232"/>
        <v>504.04065600000001</v>
      </c>
      <c r="F924" s="44">
        <f>VLOOKUP(A924,'[2]себ-ть 2019 год'!$A$2:$Q$1337,6,0)</f>
        <v>8.92</v>
      </c>
      <c r="G924" s="44">
        <f t="shared" si="219"/>
        <v>512.96065599999997</v>
      </c>
      <c r="H924" s="44">
        <f t="shared" si="234"/>
        <v>174.40662304</v>
      </c>
      <c r="I924" s="45">
        <f t="shared" si="220"/>
        <v>687.36727903999997</v>
      </c>
      <c r="J924" s="44">
        <f t="shared" si="235"/>
        <v>103.10509185599999</v>
      </c>
      <c r="K924" s="46">
        <f t="shared" si="221"/>
        <v>790.47237089599992</v>
      </c>
      <c r="L924" s="47">
        <f t="shared" si="236"/>
        <v>948.56684507519992</v>
      </c>
      <c r="M924" s="77">
        <f t="shared" si="233"/>
        <v>1108.665</v>
      </c>
      <c r="N924" s="48">
        <v>1109</v>
      </c>
      <c r="O924" s="49">
        <f t="shared" si="237"/>
        <v>6.4999999999999964</v>
      </c>
      <c r="P924" s="93">
        <f t="shared" si="238"/>
        <v>6.5321805955811829E-2</v>
      </c>
    </row>
    <row r="925" spans="1:16" ht="31.5" x14ac:dyDescent="0.2">
      <c r="A925" s="12">
        <v>80000701</v>
      </c>
      <c r="B925" s="2" t="s">
        <v>854</v>
      </c>
      <c r="C925" s="36">
        <f>VLOOKUP(A925,'[3]Прейскурант 2019'!$A$12:$E$1358,5,0)</f>
        <v>1041</v>
      </c>
      <c r="D925" s="37">
        <f>VLOOKUP(A925,'[1]Прейскурант( новый)'!$A$9:$C$1217,3,0)</f>
        <v>6.37</v>
      </c>
      <c r="E925" s="68">
        <f t="shared" si="232"/>
        <v>517.86112560000004</v>
      </c>
      <c r="F925" s="44">
        <f>VLOOKUP(A925,'[2]себ-ть 2019 год'!$A$2:$Q$1337,6,0)</f>
        <v>2.84</v>
      </c>
      <c r="G925" s="44">
        <f t="shared" si="219"/>
        <v>520.70112560000007</v>
      </c>
      <c r="H925" s="44">
        <f t="shared" si="234"/>
        <v>177.03838270400004</v>
      </c>
      <c r="I925" s="45">
        <f t="shared" si="220"/>
        <v>697.73950830400008</v>
      </c>
      <c r="J925" s="44">
        <f t="shared" si="235"/>
        <v>104.66092624560001</v>
      </c>
      <c r="K925" s="46">
        <f t="shared" si="221"/>
        <v>802.40043454960005</v>
      </c>
      <c r="L925" s="47">
        <f t="shared" si="236"/>
        <v>962.88052145952008</v>
      </c>
      <c r="M925" s="77">
        <f t="shared" si="233"/>
        <v>1108.665</v>
      </c>
      <c r="N925" s="48">
        <v>1109</v>
      </c>
      <c r="O925" s="49">
        <f t="shared" si="237"/>
        <v>6.4999999999999964</v>
      </c>
      <c r="P925" s="93">
        <f t="shared" si="238"/>
        <v>6.5321805955811829E-2</v>
      </c>
    </row>
    <row r="926" spans="1:16" ht="31.5" x14ac:dyDescent="0.2">
      <c r="A926" s="12">
        <v>80000702</v>
      </c>
      <c r="B926" s="2" t="s">
        <v>855</v>
      </c>
      <c r="C926" s="36">
        <f>VLOOKUP(A926,'[3]Прейскурант 2019'!$A$12:$E$1358,5,0)</f>
        <v>1271</v>
      </c>
      <c r="D926" s="37">
        <f>VLOOKUP(A926,'[1]Прейскурант( новый)'!$A$9:$C$1217,3,0)</f>
        <v>8.8699999999999992</v>
      </c>
      <c r="E926" s="68">
        <f t="shared" si="232"/>
        <v>721.10332559999995</v>
      </c>
      <c r="F926" s="44">
        <f>VLOOKUP(A926,'[2]себ-ть 2019 год'!$A$2:$Q$1337,6,0)</f>
        <v>0.8</v>
      </c>
      <c r="G926" s="44">
        <f t="shared" si="219"/>
        <v>721.9033255999999</v>
      </c>
      <c r="H926" s="44">
        <f t="shared" si="234"/>
        <v>245.44713070399999</v>
      </c>
      <c r="I926" s="45">
        <f t="shared" si="220"/>
        <v>967.35045630399986</v>
      </c>
      <c r="J926" s="44">
        <f t="shared" si="235"/>
        <v>145.10256844559999</v>
      </c>
      <c r="K926" s="46">
        <f t="shared" si="221"/>
        <v>1112.4530247495998</v>
      </c>
      <c r="L926" s="47">
        <f t="shared" si="236"/>
        <v>1334.9436296995198</v>
      </c>
      <c r="M926" s="77">
        <f t="shared" si="233"/>
        <v>1353.615</v>
      </c>
      <c r="N926" s="48">
        <v>1354</v>
      </c>
      <c r="O926" s="49">
        <f t="shared" si="237"/>
        <v>6.5</v>
      </c>
      <c r="P926" s="93">
        <f t="shared" si="238"/>
        <v>6.5302911093626959E-2</v>
      </c>
    </row>
    <row r="927" spans="1:16" ht="31.5" x14ac:dyDescent="0.2">
      <c r="A927" s="12">
        <v>80000703</v>
      </c>
      <c r="B927" s="2" t="s">
        <v>856</v>
      </c>
      <c r="C927" s="36">
        <f>VLOOKUP(A927,'[3]Прейскурант 2019'!$A$12:$E$1358,5,0)</f>
        <v>1328</v>
      </c>
      <c r="D927" s="37">
        <f>VLOOKUP(A927,'[1]Прейскурант( новый)'!$A$9:$C$1217,3,0)</f>
        <v>6.37</v>
      </c>
      <c r="E927" s="68">
        <f t="shared" si="232"/>
        <v>517.86112560000004</v>
      </c>
      <c r="F927" s="44">
        <f>VLOOKUP(A927,'[2]себ-ть 2019 год'!$A$2:$Q$1337,6,0)</f>
        <v>48.09</v>
      </c>
      <c r="G927" s="44">
        <f t="shared" si="219"/>
        <v>565.95112560000007</v>
      </c>
      <c r="H927" s="44">
        <f t="shared" si="234"/>
        <v>192.42338270400003</v>
      </c>
      <c r="I927" s="45">
        <f t="shared" si="220"/>
        <v>758.37450830400007</v>
      </c>
      <c r="J927" s="44">
        <f t="shared" si="235"/>
        <v>113.7561762456</v>
      </c>
      <c r="K927" s="46">
        <f t="shared" si="221"/>
        <v>872.13068454960012</v>
      </c>
      <c r="L927" s="47">
        <f t="shared" si="236"/>
        <v>1046.5568214595201</v>
      </c>
      <c r="M927" s="77">
        <f t="shared" si="233"/>
        <v>1414.32</v>
      </c>
      <c r="N927" s="48">
        <v>1414</v>
      </c>
      <c r="O927" s="49">
        <f t="shared" si="237"/>
        <v>6.4999999999999947</v>
      </c>
      <c r="P927" s="93">
        <f t="shared" si="238"/>
        <v>6.475903614457823E-2</v>
      </c>
    </row>
    <row r="928" spans="1:16" ht="47.25" x14ac:dyDescent="0.2">
      <c r="A928" s="12">
        <v>80000705</v>
      </c>
      <c r="B928" s="2" t="s">
        <v>857</v>
      </c>
      <c r="C928" s="36">
        <f>VLOOKUP(A928,'[3]Прейскурант 2019'!$A$12:$E$1358,5,0)</f>
        <v>230</v>
      </c>
      <c r="D928" s="37">
        <f>VLOOKUP(A928,'[1]Прейскурант( новый)'!$A$9:$C$1217,3,0)</f>
        <v>1</v>
      </c>
      <c r="E928" s="68">
        <f t="shared" si="232"/>
        <v>81.296880000000002</v>
      </c>
      <c r="F928" s="44">
        <f>VLOOKUP(A928,'[2]себ-ть 2019 год'!$A$2:$Q$1337,6,0)</f>
        <v>0</v>
      </c>
      <c r="G928" s="44">
        <f t="shared" si="219"/>
        <v>81.296880000000002</v>
      </c>
      <c r="H928" s="44">
        <f t="shared" si="234"/>
        <v>27.640939200000002</v>
      </c>
      <c r="I928" s="45">
        <f t="shared" si="220"/>
        <v>108.93781920000001</v>
      </c>
      <c r="J928" s="44">
        <f t="shared" si="235"/>
        <v>16.34067288</v>
      </c>
      <c r="K928" s="46">
        <f t="shared" si="221"/>
        <v>125.27849208000001</v>
      </c>
      <c r="L928" s="47">
        <f t="shared" si="236"/>
        <v>150.33419049600002</v>
      </c>
      <c r="M928" s="77">
        <f t="shared" si="233"/>
        <v>244.95</v>
      </c>
      <c r="N928" s="48">
        <v>245</v>
      </c>
      <c r="O928" s="49">
        <f t="shared" si="237"/>
        <v>6.4999999999999947</v>
      </c>
      <c r="P928" s="93">
        <f t="shared" si="238"/>
        <v>6.5217391304347894E-2</v>
      </c>
    </row>
    <row r="929" spans="1:16" ht="31.5" x14ac:dyDescent="0.2">
      <c r="A929" s="12">
        <v>80000708</v>
      </c>
      <c r="B929" s="2" t="s">
        <v>858</v>
      </c>
      <c r="C929" s="36">
        <f>VLOOKUP(A929,'[3]Прейскурант 2019'!$A$12:$E$1358,5,0)</f>
        <v>392</v>
      </c>
      <c r="D929" s="37">
        <f>VLOOKUP(A929,'[1]Прейскурант( новый)'!$A$9:$C$1217,3,0)</f>
        <v>1.75</v>
      </c>
      <c r="E929" s="68">
        <f t="shared" si="232"/>
        <v>142.26954000000001</v>
      </c>
      <c r="F929" s="44">
        <f>VLOOKUP(A929,'[2]себ-ть 2019 год'!$A$2:$Q$1337,6,0)</f>
        <v>46.3</v>
      </c>
      <c r="G929" s="44">
        <f t="shared" si="219"/>
        <v>188.56954000000002</v>
      </c>
      <c r="H929" s="44">
        <f t="shared" si="234"/>
        <v>64.113643600000017</v>
      </c>
      <c r="I929" s="45">
        <f t="shared" si="220"/>
        <v>252.68318360000004</v>
      </c>
      <c r="J929" s="44">
        <f t="shared" si="235"/>
        <v>37.902477540000007</v>
      </c>
      <c r="K929" s="46">
        <f t="shared" si="221"/>
        <v>290.58566114000007</v>
      </c>
      <c r="L929" s="47">
        <f t="shared" si="236"/>
        <v>348.70279336800007</v>
      </c>
      <c r="M929" s="77">
        <f t="shared" si="233"/>
        <v>417.48</v>
      </c>
      <c r="N929" s="48">
        <v>417</v>
      </c>
      <c r="O929" s="49">
        <f t="shared" si="237"/>
        <v>6.5000000000000044</v>
      </c>
      <c r="P929" s="93">
        <f t="shared" si="238"/>
        <v>6.3775510204081565E-2</v>
      </c>
    </row>
    <row r="930" spans="1:16" ht="31.5" x14ac:dyDescent="0.2">
      <c r="A930" s="12">
        <v>80000709</v>
      </c>
      <c r="B930" s="2" t="s">
        <v>859</v>
      </c>
      <c r="C930" s="36">
        <f>VLOOKUP(A930,'[3]Прейскурант 2019'!$A$12:$E$1358,5,0)</f>
        <v>417</v>
      </c>
      <c r="D930" s="37">
        <f>VLOOKUP(A930,'[1]Прейскурант( новый)'!$A$9:$C$1217,3,0)</f>
        <v>1.33</v>
      </c>
      <c r="E930" s="68">
        <f t="shared" si="232"/>
        <v>108.12485040000001</v>
      </c>
      <c r="F930" s="44">
        <f>VLOOKUP(A930,'[2]себ-ть 2019 год'!$A$2:$Q$1337,6,0)</f>
        <v>100.65</v>
      </c>
      <c r="G930" s="44">
        <f t="shared" si="219"/>
        <v>208.77485040000002</v>
      </c>
      <c r="H930" s="44">
        <f t="shared" si="234"/>
        <v>70.983449136000019</v>
      </c>
      <c r="I930" s="45">
        <f t="shared" si="220"/>
        <v>279.75829953600004</v>
      </c>
      <c r="J930" s="44">
        <f t="shared" si="235"/>
        <v>41.963744930400004</v>
      </c>
      <c r="K930" s="46">
        <f t="shared" si="221"/>
        <v>321.72204446640006</v>
      </c>
      <c r="L930" s="47">
        <f t="shared" si="236"/>
        <v>386.06645335968005</v>
      </c>
      <c r="M930" s="77">
        <f t="shared" si="233"/>
        <v>444.10500000000002</v>
      </c>
      <c r="N930" s="48">
        <v>444</v>
      </c>
      <c r="O930" s="49">
        <f t="shared" si="237"/>
        <v>6.5000000000000044</v>
      </c>
      <c r="P930" s="93">
        <f t="shared" si="238"/>
        <v>6.4748201438848962E-2</v>
      </c>
    </row>
    <row r="931" spans="1:16" ht="31.5" x14ac:dyDescent="0.2">
      <c r="A931" s="12">
        <v>80000710</v>
      </c>
      <c r="B931" s="2" t="s">
        <v>860</v>
      </c>
      <c r="C931" s="36">
        <f>VLOOKUP(A931,'[3]Прейскурант 2019'!$A$12:$E$1358,5,0)</f>
        <v>723</v>
      </c>
      <c r="D931" s="37">
        <f>VLOOKUP(A931,'[1]Прейскурант( новый)'!$A$9:$C$1217,3,0)</f>
        <v>2.17</v>
      </c>
      <c r="E931" s="68">
        <f t="shared" si="232"/>
        <v>176.4142296</v>
      </c>
      <c r="F931" s="44">
        <f>VLOOKUP(A931,'[2]себ-ть 2019 год'!$A$2:$Q$1337,6,0)</f>
        <v>150.34</v>
      </c>
      <c r="G931" s="44">
        <f t="shared" si="219"/>
        <v>326.75422960000003</v>
      </c>
      <c r="H931" s="44">
        <f t="shared" si="234"/>
        <v>111.09643806400001</v>
      </c>
      <c r="I931" s="45">
        <f t="shared" si="220"/>
        <v>437.85066766400007</v>
      </c>
      <c r="J931" s="44">
        <f t="shared" si="235"/>
        <v>65.677600149600011</v>
      </c>
      <c r="K931" s="46">
        <f t="shared" si="221"/>
        <v>503.52826781360011</v>
      </c>
      <c r="L931" s="47">
        <f t="shared" si="236"/>
        <v>604.23392137632015</v>
      </c>
      <c r="M931" s="77">
        <f t="shared" si="233"/>
        <v>769.995</v>
      </c>
      <c r="N931" s="48">
        <v>770</v>
      </c>
      <c r="O931" s="49">
        <f t="shared" si="237"/>
        <v>6.5</v>
      </c>
      <c r="P931" s="93">
        <f t="shared" si="238"/>
        <v>6.5006915629322259E-2</v>
      </c>
    </row>
    <row r="932" spans="1:16" ht="31.5" x14ac:dyDescent="0.2">
      <c r="A932" s="12">
        <v>80000711</v>
      </c>
      <c r="B932" s="2" t="s">
        <v>861</v>
      </c>
      <c r="C932" s="36">
        <f>VLOOKUP(A932,'[3]Прейскурант 2019'!$A$12:$E$1358,5,0)</f>
        <v>723</v>
      </c>
      <c r="D932" s="37">
        <f>VLOOKUP(A932,'[1]Прейскурант( новый)'!$A$9:$C$1217,3,0)</f>
        <v>2.17</v>
      </c>
      <c r="E932" s="68">
        <f t="shared" si="232"/>
        <v>176.4142296</v>
      </c>
      <c r="F932" s="44">
        <f>VLOOKUP(A932,'[2]себ-ть 2019 год'!$A$2:$Q$1337,6,0)</f>
        <v>150.34</v>
      </c>
      <c r="G932" s="44">
        <f t="shared" si="219"/>
        <v>326.75422960000003</v>
      </c>
      <c r="H932" s="44">
        <f t="shared" si="234"/>
        <v>111.09643806400001</v>
      </c>
      <c r="I932" s="45">
        <f t="shared" si="220"/>
        <v>437.85066766400007</v>
      </c>
      <c r="J932" s="44">
        <f t="shared" si="235"/>
        <v>65.677600149600011</v>
      </c>
      <c r="K932" s="46">
        <f t="shared" si="221"/>
        <v>503.52826781360011</v>
      </c>
      <c r="L932" s="47">
        <f t="shared" si="236"/>
        <v>604.23392137632015</v>
      </c>
      <c r="M932" s="77">
        <f t="shared" si="233"/>
        <v>769.995</v>
      </c>
      <c r="N932" s="48">
        <v>770</v>
      </c>
      <c r="O932" s="49">
        <f t="shared" si="237"/>
        <v>6.5</v>
      </c>
      <c r="P932" s="93">
        <f t="shared" si="238"/>
        <v>6.5006915629322259E-2</v>
      </c>
    </row>
    <row r="933" spans="1:16" ht="31.5" x14ac:dyDescent="0.2">
      <c r="A933" s="12">
        <v>80000712</v>
      </c>
      <c r="B933" s="2" t="s">
        <v>862</v>
      </c>
      <c r="C933" s="36">
        <f>VLOOKUP(A933,'[3]Прейскурант 2019'!$A$12:$E$1358,5,0)</f>
        <v>723</v>
      </c>
      <c r="D933" s="37">
        <f>VLOOKUP(A933,'[1]Прейскурант( новый)'!$A$9:$C$1217,3,0)</f>
        <v>3.83</v>
      </c>
      <c r="E933" s="68">
        <f t="shared" si="232"/>
        <v>311.36705039999998</v>
      </c>
      <c r="F933" s="44">
        <f>VLOOKUP(A933,'[2]себ-ть 2019 год'!$A$2:$Q$1337,6,0)</f>
        <v>100.52</v>
      </c>
      <c r="G933" s="44">
        <f t="shared" ref="G933:G996" si="239">E933+F933</f>
        <v>411.88705039999996</v>
      </c>
      <c r="H933" s="44">
        <f t="shared" si="234"/>
        <v>140.04159713600001</v>
      </c>
      <c r="I933" s="45">
        <f t="shared" ref="I933:I996" si="240">G933+H933</f>
        <v>551.92864753599997</v>
      </c>
      <c r="J933" s="44">
        <f t="shared" si="235"/>
        <v>82.789297130399987</v>
      </c>
      <c r="K933" s="46">
        <f t="shared" ref="K933:K996" si="241">I933+J933</f>
        <v>634.71794466639994</v>
      </c>
      <c r="L933" s="47">
        <f t="shared" si="236"/>
        <v>761.66153359967996</v>
      </c>
      <c r="M933" s="77">
        <f t="shared" si="233"/>
        <v>769.995</v>
      </c>
      <c r="N933" s="48">
        <v>770</v>
      </c>
      <c r="O933" s="49">
        <f t="shared" si="237"/>
        <v>6.5</v>
      </c>
      <c r="P933" s="93">
        <f t="shared" si="238"/>
        <v>6.5006915629322259E-2</v>
      </c>
    </row>
    <row r="934" spans="1:16" ht="31.5" x14ac:dyDescent="0.2">
      <c r="A934" s="12">
        <v>80000713</v>
      </c>
      <c r="B934" s="2" t="s">
        <v>863</v>
      </c>
      <c r="C934" s="36">
        <f>VLOOKUP(A934,'[3]Прейскурант 2019'!$A$12:$E$1358,5,0)</f>
        <v>690</v>
      </c>
      <c r="D934" s="37">
        <f>VLOOKUP(A934,'[1]Прейскурант( новый)'!$A$9:$C$1217,3,0)</f>
        <v>2.17</v>
      </c>
      <c r="E934" s="68">
        <f t="shared" si="232"/>
        <v>176.4142296</v>
      </c>
      <c r="F934" s="44">
        <f>VLOOKUP(A934,'[2]себ-ть 2019 год'!$A$2:$Q$1337,6,0)</f>
        <v>100.23</v>
      </c>
      <c r="G934" s="44">
        <f t="shared" si="239"/>
        <v>276.64422960000002</v>
      </c>
      <c r="H934" s="44">
        <f t="shared" si="234"/>
        <v>94.059038064000006</v>
      </c>
      <c r="I934" s="45">
        <f t="shared" si="240"/>
        <v>370.70326766400001</v>
      </c>
      <c r="J934" s="44">
        <f t="shared" si="235"/>
        <v>55.605490149600001</v>
      </c>
      <c r="K934" s="46">
        <f t="shared" si="241"/>
        <v>426.30875781359998</v>
      </c>
      <c r="L934" s="47">
        <f t="shared" si="236"/>
        <v>511.57050937631999</v>
      </c>
      <c r="M934" s="77">
        <f t="shared" si="233"/>
        <v>734.85</v>
      </c>
      <c r="N934" s="48">
        <v>735</v>
      </c>
      <c r="O934" s="49">
        <f t="shared" si="237"/>
        <v>6.5000000000000027</v>
      </c>
      <c r="P934" s="93">
        <f t="shared" si="238"/>
        <v>6.5217391304347894E-2</v>
      </c>
    </row>
    <row r="935" spans="1:16" ht="31.5" x14ac:dyDescent="0.2">
      <c r="A935" s="12">
        <v>80000716</v>
      </c>
      <c r="B935" s="2" t="s">
        <v>864</v>
      </c>
      <c r="C935" s="36">
        <f>VLOOKUP(A935,'[3]Прейскурант 2019'!$A$12:$E$1358,5,0)</f>
        <v>631</v>
      </c>
      <c r="D935" s="37">
        <f>VLOOKUP(A935,'[1]Прейскурант( новый)'!$A$9:$C$1217,3,0)</f>
        <v>2.75</v>
      </c>
      <c r="E935" s="68">
        <f t="shared" si="232"/>
        <v>223.56641999999999</v>
      </c>
      <c r="F935" s="44">
        <f>VLOOKUP(A935,'[2]себ-ть 2019 год'!$A$2:$Q$1337,6,0)</f>
        <v>100.85</v>
      </c>
      <c r="G935" s="44">
        <f t="shared" si="239"/>
        <v>324.41642000000002</v>
      </c>
      <c r="H935" s="44">
        <f t="shared" si="234"/>
        <v>110.30158280000002</v>
      </c>
      <c r="I935" s="45">
        <f t="shared" si="240"/>
        <v>434.71800280000002</v>
      </c>
      <c r="J935" s="44">
        <f t="shared" si="235"/>
        <v>65.207700419999995</v>
      </c>
      <c r="K935" s="46">
        <f t="shared" si="241"/>
        <v>499.92570322</v>
      </c>
      <c r="L935" s="47">
        <f t="shared" si="236"/>
        <v>599.91084386400007</v>
      </c>
      <c r="M935" s="77">
        <f t="shared" si="233"/>
        <v>672.01499999999999</v>
      </c>
      <c r="N935" s="48">
        <v>672</v>
      </c>
      <c r="O935" s="49">
        <f t="shared" si="237"/>
        <v>6.4999999999999973</v>
      </c>
      <c r="P935" s="93">
        <f t="shared" si="238"/>
        <v>6.4976228209191689E-2</v>
      </c>
    </row>
    <row r="936" spans="1:16" ht="31.5" x14ac:dyDescent="0.2">
      <c r="A936" s="12">
        <v>80000718</v>
      </c>
      <c r="B936" s="2" t="s">
        <v>865</v>
      </c>
      <c r="C936" s="36">
        <f>VLOOKUP(A936,'[3]Прейскурант 2019'!$A$12:$E$1358,5,0)</f>
        <v>488</v>
      </c>
      <c r="D936" s="37">
        <f>VLOOKUP(A936,'[1]Прейскурант( новый)'!$A$9:$C$1217,3,0)</f>
        <v>1.25</v>
      </c>
      <c r="E936" s="68">
        <f t="shared" si="232"/>
        <v>101.6211</v>
      </c>
      <c r="F936" s="44">
        <f>VLOOKUP(A936,'[2]себ-ть 2019 год'!$A$2:$Q$1337,6,0)</f>
        <v>102.76</v>
      </c>
      <c r="G936" s="44">
        <f t="shared" si="239"/>
        <v>204.3811</v>
      </c>
      <c r="H936" s="44">
        <f t="shared" si="234"/>
        <v>69.489574000000005</v>
      </c>
      <c r="I936" s="45">
        <f t="shared" si="240"/>
        <v>273.87067400000001</v>
      </c>
      <c r="J936" s="44">
        <f t="shared" si="235"/>
        <v>41.080601100000003</v>
      </c>
      <c r="K936" s="46">
        <f t="shared" si="241"/>
        <v>314.95127510000003</v>
      </c>
      <c r="L936" s="47">
        <f t="shared" si="236"/>
        <v>377.94153012000004</v>
      </c>
      <c r="M936" s="77">
        <f t="shared" si="233"/>
        <v>519.72</v>
      </c>
      <c r="N936" s="48">
        <v>520</v>
      </c>
      <c r="O936" s="49">
        <f t="shared" si="237"/>
        <v>6.5000000000000053</v>
      </c>
      <c r="P936" s="93">
        <f t="shared" si="238"/>
        <v>6.5573770491803351E-2</v>
      </c>
    </row>
    <row r="937" spans="1:16" ht="31.5" x14ac:dyDescent="0.2">
      <c r="A937" s="12">
        <v>80000721</v>
      </c>
      <c r="B937" s="2" t="s">
        <v>866</v>
      </c>
      <c r="C937" s="36">
        <f>VLOOKUP(A937,'[3]Прейскурант 2019'!$A$12:$E$1358,5,0)</f>
        <v>463</v>
      </c>
      <c r="D937" s="37">
        <f>VLOOKUP(A937,'[1]Прейскурант( новый)'!$A$9:$C$1217,3,0)</f>
        <v>1</v>
      </c>
      <c r="E937" s="68">
        <f t="shared" si="232"/>
        <v>81.296880000000002</v>
      </c>
      <c r="F937" s="44">
        <f>VLOOKUP(A937,'[2]себ-ть 2019 год'!$A$2:$Q$1337,6,0)</f>
        <v>172.23</v>
      </c>
      <c r="G937" s="44">
        <f t="shared" si="239"/>
        <v>253.52688000000001</v>
      </c>
      <c r="H937" s="44">
        <f t="shared" si="234"/>
        <v>86.199139200000005</v>
      </c>
      <c r="I937" s="45">
        <f t="shared" si="240"/>
        <v>339.7260192</v>
      </c>
      <c r="J937" s="44">
        <f t="shared" si="235"/>
        <v>50.958902879999997</v>
      </c>
      <c r="K937" s="46">
        <f t="shared" si="241"/>
        <v>390.68492207999998</v>
      </c>
      <c r="L937" s="47">
        <f t="shared" si="236"/>
        <v>468.821906496</v>
      </c>
      <c r="M937" s="77">
        <f t="shared" si="233"/>
        <v>493.09500000000003</v>
      </c>
      <c r="N937" s="48">
        <v>493</v>
      </c>
      <c r="O937" s="49">
        <f t="shared" si="237"/>
        <v>6.5000000000000053</v>
      </c>
      <c r="P937" s="93">
        <f t="shared" si="238"/>
        <v>6.4794816414686762E-2</v>
      </c>
    </row>
    <row r="938" spans="1:16" ht="31.5" x14ac:dyDescent="0.2">
      <c r="A938" s="12">
        <v>80000742</v>
      </c>
      <c r="B938" s="2" t="s">
        <v>867</v>
      </c>
      <c r="C938" s="36">
        <f>VLOOKUP(A938,'[3]Прейскурант 2019'!$A$12:$E$1358,5,0)</f>
        <v>231</v>
      </c>
      <c r="D938" s="37">
        <f>VLOOKUP(A938,'[1]Прейскурант( новый)'!$A$9:$C$1217,3,0)</f>
        <v>0.3</v>
      </c>
      <c r="E938" s="68">
        <f t="shared" si="232"/>
        <v>24.389064000000001</v>
      </c>
      <c r="F938" s="44">
        <f>VLOOKUP(A938,'[2]себ-ть 2019 год'!$A$2:$Q$1337,6,0)</f>
        <v>0</v>
      </c>
      <c r="G938" s="44">
        <f t="shared" si="239"/>
        <v>24.389064000000001</v>
      </c>
      <c r="H938" s="44">
        <f t="shared" si="234"/>
        <v>8.2922817600000016</v>
      </c>
      <c r="I938" s="45">
        <f t="shared" si="240"/>
        <v>32.681345759999999</v>
      </c>
      <c r="J938" s="44">
        <f t="shared" si="235"/>
        <v>4.9022018639999994</v>
      </c>
      <c r="K938" s="46">
        <f t="shared" si="241"/>
        <v>37.583547623999998</v>
      </c>
      <c r="L938" s="47">
        <f t="shared" si="236"/>
        <v>45.100257148799997</v>
      </c>
      <c r="M938" s="77">
        <f t="shared" si="233"/>
        <v>246.01499999999999</v>
      </c>
      <c r="N938" s="48">
        <v>246</v>
      </c>
      <c r="O938" s="49">
        <f t="shared" si="237"/>
        <v>6.4999999999999947</v>
      </c>
      <c r="P938" s="93">
        <f t="shared" si="238"/>
        <v>6.4935064935064846E-2</v>
      </c>
    </row>
    <row r="939" spans="1:16" ht="31.5" x14ac:dyDescent="0.2">
      <c r="A939" s="12">
        <v>80000747</v>
      </c>
      <c r="B939" s="2" t="s">
        <v>868</v>
      </c>
      <c r="C939" s="36">
        <f>VLOOKUP(A939,'[3]Прейскурант 2019'!$A$12:$E$1358,5,0)</f>
        <v>820</v>
      </c>
      <c r="D939" s="37">
        <f>VLOOKUP(A939,'[1]Прейскурант( новый)'!$A$9:$C$1217,3,0)</f>
        <v>3.83</v>
      </c>
      <c r="E939" s="68">
        <f t="shared" si="232"/>
        <v>311.36705039999998</v>
      </c>
      <c r="F939" s="44">
        <f>VLOOKUP(A939,'[2]себ-ть 2019 год'!$A$2:$Q$1337,6,0)</f>
        <v>48.74</v>
      </c>
      <c r="G939" s="44">
        <f t="shared" si="239"/>
        <v>360.10705039999999</v>
      </c>
      <c r="H939" s="44">
        <f t="shared" si="234"/>
        <v>122.43639713600001</v>
      </c>
      <c r="I939" s="45">
        <f t="shared" si="240"/>
        <v>482.54344753600003</v>
      </c>
      <c r="J939" s="44">
        <f t="shared" si="235"/>
        <v>72.381517130399999</v>
      </c>
      <c r="K939" s="46">
        <f t="shared" si="241"/>
        <v>554.9249646664</v>
      </c>
      <c r="L939" s="47">
        <f t="shared" si="236"/>
        <v>665.90995759967996</v>
      </c>
      <c r="M939" s="77">
        <f t="shared" si="233"/>
        <v>873.3</v>
      </c>
      <c r="N939" s="48">
        <v>873</v>
      </c>
      <c r="O939" s="49">
        <f t="shared" si="237"/>
        <v>6.4999999999999947</v>
      </c>
      <c r="P939" s="93">
        <f t="shared" si="238"/>
        <v>6.4634146341463472E-2</v>
      </c>
    </row>
    <row r="940" spans="1:16" ht="15.75" x14ac:dyDescent="0.2">
      <c r="A940" s="12">
        <v>80000750</v>
      </c>
      <c r="B940" s="2" t="s">
        <v>869</v>
      </c>
      <c r="C940" s="36">
        <f>VLOOKUP(A940,'[3]Прейскурант 2019'!$A$12:$E$1358,5,0)</f>
        <v>643</v>
      </c>
      <c r="D940" s="37">
        <f>VLOOKUP(A940,'[1]Прейскурант( новый)'!$A$9:$C$1217,3,0)</f>
        <v>2</v>
      </c>
      <c r="E940" s="68">
        <f t="shared" si="232"/>
        <v>162.59376</v>
      </c>
      <c r="F940" s="44">
        <f>VLOOKUP(A940,'[2]себ-ть 2019 год'!$A$2:$Q$1337,6,0)</f>
        <v>127.53</v>
      </c>
      <c r="G940" s="44">
        <f t="shared" si="239"/>
        <v>290.12376</v>
      </c>
      <c r="H940" s="44">
        <f t="shared" si="234"/>
        <v>98.642078400000003</v>
      </c>
      <c r="I940" s="45">
        <f t="shared" si="240"/>
        <v>388.76583840000001</v>
      </c>
      <c r="J940" s="44">
        <f t="shared" si="235"/>
        <v>58.31487576</v>
      </c>
      <c r="K940" s="46">
        <f t="shared" si="241"/>
        <v>447.08071416000001</v>
      </c>
      <c r="L940" s="47">
        <f t="shared" si="236"/>
        <v>536.49685699200006</v>
      </c>
      <c r="M940" s="77">
        <f t="shared" si="233"/>
        <v>684.79499999999996</v>
      </c>
      <c r="N940" s="48">
        <v>685</v>
      </c>
      <c r="O940" s="49">
        <f t="shared" si="237"/>
        <v>6.4999999999999929</v>
      </c>
      <c r="P940" s="93">
        <f t="shared" si="238"/>
        <v>6.5318818040435378E-2</v>
      </c>
    </row>
    <row r="941" spans="1:16" ht="47.25" x14ac:dyDescent="0.2">
      <c r="A941" s="12">
        <v>80000752</v>
      </c>
      <c r="B941" s="2" t="s">
        <v>870</v>
      </c>
      <c r="C941" s="36">
        <f>VLOOKUP(A941,'[3]Прейскурант 2019'!$A$12:$E$1358,5,0)</f>
        <v>231</v>
      </c>
      <c r="D941" s="37">
        <f>VLOOKUP(A941,'[1]Прейскурант( новый)'!$A$9:$C$1217,3,0)</f>
        <v>1</v>
      </c>
      <c r="E941" s="68">
        <f t="shared" si="232"/>
        <v>81.296880000000002</v>
      </c>
      <c r="F941" s="44">
        <f>VLOOKUP(A941,'[2]себ-ть 2019 год'!$A$2:$Q$1337,6,0)</f>
        <v>0</v>
      </c>
      <c r="G941" s="44">
        <f t="shared" si="239"/>
        <v>81.296880000000002</v>
      </c>
      <c r="H941" s="44">
        <f t="shared" si="234"/>
        <v>27.640939200000002</v>
      </c>
      <c r="I941" s="45">
        <f t="shared" si="240"/>
        <v>108.93781920000001</v>
      </c>
      <c r="J941" s="44">
        <f t="shared" si="235"/>
        <v>16.34067288</v>
      </c>
      <c r="K941" s="46">
        <f t="shared" si="241"/>
        <v>125.27849208000001</v>
      </c>
      <c r="L941" s="47">
        <f t="shared" si="236"/>
        <v>150.33419049600002</v>
      </c>
      <c r="M941" s="77">
        <f t="shared" si="233"/>
        <v>246.01499999999999</v>
      </c>
      <c r="N941" s="48">
        <v>246</v>
      </c>
      <c r="O941" s="49">
        <f t="shared" si="237"/>
        <v>6.4999999999999947</v>
      </c>
      <c r="P941" s="93">
        <f t="shared" si="238"/>
        <v>6.4935064935064846E-2</v>
      </c>
    </row>
    <row r="942" spans="1:16" ht="47.25" x14ac:dyDescent="0.2">
      <c r="A942" s="60">
        <v>80000753</v>
      </c>
      <c r="B942" s="8" t="s">
        <v>871</v>
      </c>
      <c r="C942" s="36">
        <f>VLOOKUP(A942,'[3]Прейскурант 2019'!$A$12:$E$1358,5,0)</f>
        <v>625</v>
      </c>
      <c r="D942" s="37">
        <f>VLOOKUP(A942,'[1]Прейскурант( новый)'!$A$9:$C$1217,3,0)</f>
        <v>1.5</v>
      </c>
      <c r="E942" s="68">
        <f t="shared" si="232"/>
        <v>121.94532</v>
      </c>
      <c r="F942" s="44">
        <f>VLOOKUP(A942,'[2]себ-ть 2019 год'!$A$2:$Q$1337,6,0)</f>
        <v>108.05</v>
      </c>
      <c r="G942" s="44">
        <f t="shared" si="239"/>
        <v>229.99531999999999</v>
      </c>
      <c r="H942" s="44">
        <f t="shared" si="234"/>
        <v>78.19840880000001</v>
      </c>
      <c r="I942" s="45">
        <f t="shared" si="240"/>
        <v>308.19372880000003</v>
      </c>
      <c r="J942" s="44">
        <f t="shared" si="235"/>
        <v>46.229059320000005</v>
      </c>
      <c r="K942" s="46">
        <f t="shared" si="241"/>
        <v>354.42278812000006</v>
      </c>
      <c r="L942" s="47">
        <f t="shared" si="236"/>
        <v>425.30734574400009</v>
      </c>
      <c r="M942" s="77">
        <f t="shared" si="233"/>
        <v>665.625</v>
      </c>
      <c r="N942" s="48">
        <v>666</v>
      </c>
      <c r="O942" s="49">
        <f t="shared" si="237"/>
        <v>6.5</v>
      </c>
      <c r="P942" s="93">
        <f t="shared" si="238"/>
        <v>6.5600000000000103E-2</v>
      </c>
    </row>
    <row r="943" spans="1:16" ht="31.5" x14ac:dyDescent="0.2">
      <c r="A943" s="60">
        <v>80000754</v>
      </c>
      <c r="B943" s="8" t="s">
        <v>872</v>
      </c>
      <c r="C943" s="36">
        <f>VLOOKUP(A943,'[3]Прейскурант 2019'!$A$12:$E$1358,5,0)</f>
        <v>253</v>
      </c>
      <c r="D943" s="37">
        <f>VLOOKUP(A943,'[1]Прейскурант( новый)'!$A$9:$C$1217,3,0)</f>
        <v>1</v>
      </c>
      <c r="E943" s="68">
        <f t="shared" si="232"/>
        <v>81.296880000000002</v>
      </c>
      <c r="F943" s="44">
        <f>VLOOKUP(A943,'[2]себ-ть 2019 год'!$A$2:$Q$1337,6,0)</f>
        <v>0</v>
      </c>
      <c r="G943" s="44">
        <f t="shared" si="239"/>
        <v>81.296880000000002</v>
      </c>
      <c r="H943" s="44">
        <f t="shared" si="234"/>
        <v>27.640939200000002</v>
      </c>
      <c r="I943" s="45">
        <f t="shared" si="240"/>
        <v>108.93781920000001</v>
      </c>
      <c r="J943" s="44">
        <f t="shared" si="235"/>
        <v>16.34067288</v>
      </c>
      <c r="K943" s="46">
        <f t="shared" si="241"/>
        <v>125.27849208000001</v>
      </c>
      <c r="L943" s="47">
        <f t="shared" si="236"/>
        <v>150.33419049600002</v>
      </c>
      <c r="M943" s="77">
        <f t="shared" si="233"/>
        <v>269.44499999999999</v>
      </c>
      <c r="N943" s="48">
        <v>290</v>
      </c>
      <c r="O943" s="49">
        <f t="shared" si="237"/>
        <v>6.4999999999999973</v>
      </c>
      <c r="P943" s="93">
        <f t="shared" si="238"/>
        <v>0.14624505928853759</v>
      </c>
    </row>
    <row r="944" spans="1:16" ht="31.5" x14ac:dyDescent="0.2">
      <c r="A944" s="60">
        <v>80000755</v>
      </c>
      <c r="B944" s="8" t="s">
        <v>873</v>
      </c>
      <c r="C944" s="36">
        <f>VLOOKUP(A944,'[3]Прейскурант 2019'!$A$12:$E$1358,5,0)</f>
        <v>253</v>
      </c>
      <c r="D944" s="37">
        <f>VLOOKUP(A944,'[1]Прейскурант( новый)'!$A$9:$C$1217,3,0)</f>
        <v>1</v>
      </c>
      <c r="E944" s="68">
        <f t="shared" si="232"/>
        <v>81.296880000000002</v>
      </c>
      <c r="F944" s="44">
        <f>VLOOKUP(A944,'[2]себ-ть 2019 год'!$A$2:$Q$1337,6,0)</f>
        <v>0</v>
      </c>
      <c r="G944" s="44">
        <f t="shared" si="239"/>
        <v>81.296880000000002</v>
      </c>
      <c r="H944" s="44">
        <f t="shared" si="234"/>
        <v>27.640939200000002</v>
      </c>
      <c r="I944" s="45">
        <f t="shared" si="240"/>
        <v>108.93781920000001</v>
      </c>
      <c r="J944" s="44">
        <f t="shared" si="235"/>
        <v>16.34067288</v>
      </c>
      <c r="K944" s="46">
        <f t="shared" si="241"/>
        <v>125.27849208000001</v>
      </c>
      <c r="L944" s="47">
        <f t="shared" si="236"/>
        <v>150.33419049600002</v>
      </c>
      <c r="M944" s="77">
        <f t="shared" si="233"/>
        <v>269.44499999999999</v>
      </c>
      <c r="N944" s="48">
        <v>269</v>
      </c>
      <c r="O944" s="49">
        <f t="shared" si="237"/>
        <v>6.4999999999999973</v>
      </c>
      <c r="P944" s="93">
        <f t="shared" si="238"/>
        <v>6.3241106719367668E-2</v>
      </c>
    </row>
    <row r="945" spans="1:16" ht="15.75" x14ac:dyDescent="0.2">
      <c r="A945" s="60">
        <v>80000758</v>
      </c>
      <c r="B945" s="8" t="s">
        <v>874</v>
      </c>
      <c r="C945" s="36">
        <f>VLOOKUP(A945,'[3]Прейскурант 2019'!$A$12:$E$1358,5,0)</f>
        <v>832</v>
      </c>
      <c r="D945" s="37">
        <f>VLOOKUP(A945,'[1]Прейскурант( новый)'!$A$9:$C$1217,3,0)</f>
        <v>3</v>
      </c>
      <c r="E945" s="68">
        <f t="shared" si="232"/>
        <v>243.89063999999999</v>
      </c>
      <c r="F945" s="44">
        <f>VLOOKUP(A945,'[2]себ-ть 2019 год'!$A$2:$Q$1337,6,0)</f>
        <v>101.7</v>
      </c>
      <c r="G945" s="44">
        <f t="shared" si="239"/>
        <v>345.59064000000001</v>
      </c>
      <c r="H945" s="44">
        <f t="shared" si="234"/>
        <v>117.5008176</v>
      </c>
      <c r="I945" s="45">
        <f t="shared" si="240"/>
        <v>463.09145760000001</v>
      </c>
      <c r="J945" s="44">
        <f t="shared" si="235"/>
        <v>69.463718639999996</v>
      </c>
      <c r="K945" s="46">
        <f t="shared" si="241"/>
        <v>532.55517624000004</v>
      </c>
      <c r="L945" s="47">
        <f t="shared" si="236"/>
        <v>639.06621148800002</v>
      </c>
      <c r="M945" s="77">
        <f t="shared" si="233"/>
        <v>886.08</v>
      </c>
      <c r="N945" s="48">
        <v>886</v>
      </c>
      <c r="O945" s="49">
        <f t="shared" si="237"/>
        <v>6.5000000000000044</v>
      </c>
      <c r="P945" s="93">
        <f t="shared" si="238"/>
        <v>6.4903846153846256E-2</v>
      </c>
    </row>
    <row r="946" spans="1:16" ht="15.75" x14ac:dyDescent="0.2">
      <c r="A946" s="60">
        <v>80000759</v>
      </c>
      <c r="B946" s="8" t="s">
        <v>875</v>
      </c>
      <c r="C946" s="36">
        <f>VLOOKUP(A946,'[3]Прейскурант 2019'!$A$12:$E$1358,5,0)</f>
        <v>832</v>
      </c>
      <c r="D946" s="37">
        <f>VLOOKUP(A946,'[1]Прейскурант( новый)'!$A$9:$C$1217,3,0)</f>
        <v>3</v>
      </c>
      <c r="E946" s="68">
        <f t="shared" si="232"/>
        <v>243.89063999999999</v>
      </c>
      <c r="F946" s="44">
        <f>VLOOKUP(A946,'[2]себ-ть 2019 год'!$A$2:$Q$1337,6,0)</f>
        <v>101.7</v>
      </c>
      <c r="G946" s="44">
        <f t="shared" si="239"/>
        <v>345.59064000000001</v>
      </c>
      <c r="H946" s="44">
        <f t="shared" si="234"/>
        <v>117.5008176</v>
      </c>
      <c r="I946" s="45">
        <f t="shared" si="240"/>
        <v>463.09145760000001</v>
      </c>
      <c r="J946" s="44">
        <f t="shared" si="235"/>
        <v>69.463718639999996</v>
      </c>
      <c r="K946" s="46">
        <f t="shared" si="241"/>
        <v>532.55517624000004</v>
      </c>
      <c r="L946" s="47">
        <f t="shared" si="236"/>
        <v>639.06621148800002</v>
      </c>
      <c r="M946" s="77">
        <f t="shared" si="233"/>
        <v>886.08</v>
      </c>
      <c r="N946" s="48">
        <v>886</v>
      </c>
      <c r="O946" s="49">
        <f t="shared" si="237"/>
        <v>6.5000000000000044</v>
      </c>
      <c r="P946" s="93">
        <f t="shared" si="238"/>
        <v>6.4903846153846256E-2</v>
      </c>
    </row>
    <row r="947" spans="1:16" ht="31.5" x14ac:dyDescent="0.2">
      <c r="A947" s="60">
        <v>80000760</v>
      </c>
      <c r="B947" s="8" t="s">
        <v>876</v>
      </c>
      <c r="C947" s="36">
        <f>VLOOKUP(A947,'[3]Прейскурант 2019'!$A$12:$E$1358,5,0)</f>
        <v>989</v>
      </c>
      <c r="D947" s="37">
        <f>VLOOKUP(A947,'[1]Прейскурант( новый)'!$A$9:$C$1217,3,0)</f>
        <v>3</v>
      </c>
      <c r="E947" s="68">
        <f t="shared" si="232"/>
        <v>243.89063999999999</v>
      </c>
      <c r="F947" s="44">
        <f>VLOOKUP(A947,'[2]себ-ть 2019 год'!$A$2:$Q$1337,6,0)</f>
        <v>223.91</v>
      </c>
      <c r="G947" s="44">
        <f t="shared" si="239"/>
        <v>467.80063999999999</v>
      </c>
      <c r="H947" s="44">
        <f t="shared" si="234"/>
        <v>159.05221760000001</v>
      </c>
      <c r="I947" s="45">
        <f t="shared" si="240"/>
        <v>626.85285759999999</v>
      </c>
      <c r="J947" s="44">
        <f t="shared" si="235"/>
        <v>94.027928639999999</v>
      </c>
      <c r="K947" s="46">
        <f t="shared" si="241"/>
        <v>720.88078624000002</v>
      </c>
      <c r="L947" s="47">
        <f t="shared" si="236"/>
        <v>865.056943488</v>
      </c>
      <c r="M947" s="77">
        <f t="shared" si="233"/>
        <v>1053.2850000000001</v>
      </c>
      <c r="N947" s="48">
        <v>1053</v>
      </c>
      <c r="O947" s="49">
        <f t="shared" si="237"/>
        <v>6.5000000000000089</v>
      </c>
      <c r="P947" s="93">
        <f t="shared" si="238"/>
        <v>6.4711830131445991E-2</v>
      </c>
    </row>
    <row r="948" spans="1:16" ht="31.5" x14ac:dyDescent="0.2">
      <c r="A948" s="60">
        <v>80000761</v>
      </c>
      <c r="B948" s="8" t="s">
        <v>877</v>
      </c>
      <c r="C948" s="36">
        <f>VLOOKUP(A948,'[3]Прейскурант 2019'!$A$12:$E$1358,5,0)</f>
        <v>834</v>
      </c>
      <c r="D948" s="37">
        <f>VLOOKUP(A948,'[1]Прейскурант( новый)'!$A$9:$C$1217,3,0)</f>
        <v>2</v>
      </c>
      <c r="E948" s="68">
        <f t="shared" si="232"/>
        <v>162.59376</v>
      </c>
      <c r="F948" s="44">
        <f>VLOOKUP(A948,'[2]себ-ть 2019 год'!$A$2:$Q$1337,6,0)</f>
        <v>219.61</v>
      </c>
      <c r="G948" s="44">
        <f t="shared" si="239"/>
        <v>382.20375999999999</v>
      </c>
      <c r="H948" s="44">
        <f t="shared" si="234"/>
        <v>129.9492784</v>
      </c>
      <c r="I948" s="45">
        <f t="shared" si="240"/>
        <v>512.15303840000001</v>
      </c>
      <c r="J948" s="44">
        <f t="shared" si="235"/>
        <v>76.822955759999999</v>
      </c>
      <c r="K948" s="46">
        <f t="shared" si="241"/>
        <v>588.97599416000003</v>
      </c>
      <c r="L948" s="47">
        <f t="shared" si="236"/>
        <v>706.77119299200001</v>
      </c>
      <c r="M948" s="77">
        <f t="shared" si="233"/>
        <v>888.21</v>
      </c>
      <c r="N948" s="48">
        <v>888</v>
      </c>
      <c r="O948" s="49">
        <f t="shared" si="237"/>
        <v>6.5000000000000044</v>
      </c>
      <c r="P948" s="93">
        <f t="shared" si="238"/>
        <v>6.4748201438848962E-2</v>
      </c>
    </row>
    <row r="949" spans="1:16" ht="31.5" x14ac:dyDescent="0.2">
      <c r="A949" s="60">
        <v>80000762</v>
      </c>
      <c r="B949" s="8" t="s">
        <v>878</v>
      </c>
      <c r="C949" s="36">
        <f>VLOOKUP(A949,'[3]Прейскурант 2019'!$A$12:$E$1358,5,0)</f>
        <v>284</v>
      </c>
      <c r="D949" s="37">
        <f>VLOOKUP(A949,'[1]Прейскурант( новый)'!$A$9:$C$1217,3,0)</f>
        <v>1</v>
      </c>
      <c r="E949" s="68">
        <f t="shared" si="232"/>
        <v>81.296880000000002</v>
      </c>
      <c r="F949" s="44">
        <f>VLOOKUP(A949,'[2]себ-ть 2019 год'!$A$2:$Q$1337,6,0)</f>
        <v>43.73</v>
      </c>
      <c r="G949" s="44">
        <f t="shared" si="239"/>
        <v>125.02688000000001</v>
      </c>
      <c r="H949" s="44">
        <f t="shared" si="234"/>
        <v>42.509139200000007</v>
      </c>
      <c r="I949" s="45">
        <f t="shared" si="240"/>
        <v>167.5360192</v>
      </c>
      <c r="J949" s="44">
        <f t="shared" si="235"/>
        <v>25.130402879999998</v>
      </c>
      <c r="K949" s="46">
        <f t="shared" si="241"/>
        <v>192.66642207999999</v>
      </c>
      <c r="L949" s="47">
        <f t="shared" si="236"/>
        <v>231.19970649599998</v>
      </c>
      <c r="M949" s="77">
        <f t="shared" si="233"/>
        <v>302.45999999999998</v>
      </c>
      <c r="N949" s="48">
        <v>302</v>
      </c>
      <c r="O949" s="49">
        <f t="shared" si="237"/>
        <v>6.4999999999999929</v>
      </c>
      <c r="P949" s="93">
        <f t="shared" si="238"/>
        <v>6.3380281690140761E-2</v>
      </c>
    </row>
    <row r="950" spans="1:16" ht="31.5" x14ac:dyDescent="0.2">
      <c r="A950" s="60">
        <v>80000763</v>
      </c>
      <c r="B950" s="8" t="s">
        <v>879</v>
      </c>
      <c r="C950" s="36">
        <f>VLOOKUP(A950,'[3]Прейскурант 2019'!$A$12:$E$1358,5,0)</f>
        <v>262</v>
      </c>
      <c r="D950" s="37">
        <f>VLOOKUP(A950,'[1]Прейскурант( новый)'!$A$9:$C$1217,3,0)</f>
        <v>1</v>
      </c>
      <c r="E950" s="68">
        <f t="shared" si="232"/>
        <v>81.296880000000002</v>
      </c>
      <c r="F950" s="44">
        <f>VLOOKUP(A950,'[2]себ-ть 2019 год'!$A$2:$Q$1337,6,0)</f>
        <v>30.15</v>
      </c>
      <c r="G950" s="44">
        <f t="shared" si="239"/>
        <v>111.44687999999999</v>
      </c>
      <c r="H950" s="44">
        <f t="shared" si="234"/>
        <v>37.891939200000003</v>
      </c>
      <c r="I950" s="45">
        <f t="shared" si="240"/>
        <v>149.33881919999999</v>
      </c>
      <c r="J950" s="44">
        <f t="shared" si="235"/>
        <v>22.400822879999996</v>
      </c>
      <c r="K950" s="46">
        <f t="shared" si="241"/>
        <v>171.73964207999998</v>
      </c>
      <c r="L950" s="47">
        <f t="shared" si="236"/>
        <v>206.08757049599998</v>
      </c>
      <c r="M950" s="77">
        <f t="shared" si="233"/>
        <v>279.02999999999997</v>
      </c>
      <c r="N950" s="48">
        <v>279</v>
      </c>
      <c r="O950" s="49">
        <f t="shared" si="237"/>
        <v>6.4999999999999893</v>
      </c>
      <c r="P950" s="93">
        <f t="shared" si="238"/>
        <v>6.4885496183206159E-2</v>
      </c>
    </row>
    <row r="951" spans="1:16" ht="31.5" x14ac:dyDescent="0.2">
      <c r="A951" s="60">
        <v>80000764</v>
      </c>
      <c r="B951" s="8" t="s">
        <v>880</v>
      </c>
      <c r="C951" s="36">
        <f>VLOOKUP(A951,'[3]Прейскурант 2019'!$A$12:$E$1358,5,0)</f>
        <v>699</v>
      </c>
      <c r="D951" s="37">
        <f>VLOOKUP(A951,'[1]Прейскурант( новый)'!$A$9:$C$1217,3,0)</f>
        <v>2</v>
      </c>
      <c r="E951" s="68">
        <f t="shared" si="232"/>
        <v>162.59376</v>
      </c>
      <c r="F951" s="44">
        <f>VLOOKUP(A951,'[2]себ-ть 2019 год'!$A$2:$Q$1337,6,0)</f>
        <v>143.66</v>
      </c>
      <c r="G951" s="44">
        <f t="shared" si="239"/>
        <v>306.25376</v>
      </c>
      <c r="H951" s="44">
        <f t="shared" si="234"/>
        <v>104.1262784</v>
      </c>
      <c r="I951" s="45">
        <f t="shared" si="240"/>
        <v>410.38003839999999</v>
      </c>
      <c r="J951" s="44">
        <f t="shared" si="235"/>
        <v>61.557005759999996</v>
      </c>
      <c r="K951" s="46">
        <f t="shared" si="241"/>
        <v>471.93704415999997</v>
      </c>
      <c r="L951" s="47">
        <f t="shared" si="236"/>
        <v>566.32445299200003</v>
      </c>
      <c r="M951" s="77">
        <f t="shared" si="233"/>
        <v>744.43499999999995</v>
      </c>
      <c r="N951" s="48">
        <v>744</v>
      </c>
      <c r="O951" s="49">
        <f t="shared" si="237"/>
        <v>6.499999999999992</v>
      </c>
      <c r="P951" s="93">
        <f t="shared" si="238"/>
        <v>6.4377682403433445E-2</v>
      </c>
    </row>
    <row r="952" spans="1:16" ht="47.25" x14ac:dyDescent="0.2">
      <c r="A952" s="60">
        <v>80001022</v>
      </c>
      <c r="B952" s="8" t="s">
        <v>881</v>
      </c>
      <c r="C952" s="36">
        <f>VLOOKUP(A952,'[3]Прейскурант 2019'!$A$12:$E$1358,5,0)</f>
        <v>1093</v>
      </c>
      <c r="D952" s="37">
        <f>VLOOKUP(A952,'[1]Прейскурант( новый)'!$A$9:$C$1217,3,0)</f>
        <v>6</v>
      </c>
      <c r="E952" s="68">
        <f t="shared" si="232"/>
        <v>487.78127999999998</v>
      </c>
      <c r="F952" s="44">
        <f>VLOOKUP(A952,'[2]себ-ть 2019 год'!$A$2:$Q$1337,6,0)</f>
        <v>141.94</v>
      </c>
      <c r="G952" s="44">
        <f t="shared" si="239"/>
        <v>629.72127999999998</v>
      </c>
      <c r="H952" s="44">
        <f t="shared" si="234"/>
        <v>214.10523520000001</v>
      </c>
      <c r="I952" s="45">
        <f t="shared" si="240"/>
        <v>843.82651520000002</v>
      </c>
      <c r="J952" s="44">
        <f t="shared" si="235"/>
        <v>126.57397727999999</v>
      </c>
      <c r="K952" s="46">
        <f t="shared" si="241"/>
        <v>970.40049248000003</v>
      </c>
      <c r="L952" s="47">
        <f t="shared" si="236"/>
        <v>1164.480590976</v>
      </c>
      <c r="M952" s="77">
        <f t="shared" si="233"/>
        <v>1164.0450000000001</v>
      </c>
      <c r="N952" s="48">
        <v>1164</v>
      </c>
      <c r="O952" s="49">
        <f t="shared" si="237"/>
        <v>6.5000000000000071</v>
      </c>
      <c r="P952" s="93">
        <f t="shared" si="238"/>
        <v>6.4958828911253486E-2</v>
      </c>
    </row>
    <row r="953" spans="1:16" ht="47.25" x14ac:dyDescent="0.2">
      <c r="A953" s="60">
        <v>80001023</v>
      </c>
      <c r="B953" s="8" t="s">
        <v>882</v>
      </c>
      <c r="C953" s="36">
        <f>VLOOKUP(A953,'[3]Прейскурант 2019'!$A$12:$E$1358,5,0)</f>
        <v>1017</v>
      </c>
      <c r="D953" s="37">
        <f>VLOOKUP(A953,'[1]Прейскурант( новый)'!$A$9:$C$1217,3,0)</f>
        <v>6</v>
      </c>
      <c r="E953" s="68">
        <f t="shared" si="232"/>
        <v>487.78127999999998</v>
      </c>
      <c r="F953" s="44">
        <f>VLOOKUP(A953,'[2]себ-ть 2019 год'!$A$2:$Q$1337,6,0)</f>
        <v>23.86</v>
      </c>
      <c r="G953" s="44">
        <f t="shared" si="239"/>
        <v>511.64127999999999</v>
      </c>
      <c r="H953" s="44">
        <f t="shared" si="234"/>
        <v>173.95803520000001</v>
      </c>
      <c r="I953" s="45">
        <f t="shared" si="240"/>
        <v>685.59931519999998</v>
      </c>
      <c r="J953" s="44">
        <f t="shared" si="235"/>
        <v>102.83989727999999</v>
      </c>
      <c r="K953" s="46">
        <f t="shared" si="241"/>
        <v>788.43921247999992</v>
      </c>
      <c r="L953" s="47">
        <f t="shared" si="236"/>
        <v>946.12705497599995</v>
      </c>
      <c r="M953" s="77">
        <f t="shared" si="233"/>
        <v>1083.105</v>
      </c>
      <c r="N953" s="48">
        <v>1083</v>
      </c>
      <c r="O953" s="49">
        <f t="shared" si="237"/>
        <v>6.5000000000000018</v>
      </c>
      <c r="P953" s="93">
        <f t="shared" si="238"/>
        <v>6.4896755162241915E-2</v>
      </c>
    </row>
    <row r="954" spans="1:16" ht="47.25" x14ac:dyDescent="0.2">
      <c r="A954" s="60">
        <v>80001024</v>
      </c>
      <c r="B954" s="8" t="s">
        <v>883</v>
      </c>
      <c r="C954" s="36">
        <f>VLOOKUP(A954,'[3]Прейскурант 2019'!$A$12:$E$1358,5,0)</f>
        <v>1017</v>
      </c>
      <c r="D954" s="37">
        <f>VLOOKUP(A954,'[1]Прейскурант( новый)'!$A$9:$C$1217,3,0)</f>
        <v>6</v>
      </c>
      <c r="E954" s="68">
        <f t="shared" si="232"/>
        <v>487.78127999999998</v>
      </c>
      <c r="F954" s="44">
        <f>VLOOKUP(A954,'[2]себ-ть 2019 год'!$A$2:$Q$1337,6,0)</f>
        <v>2</v>
      </c>
      <c r="G954" s="44">
        <f t="shared" si="239"/>
        <v>489.78127999999998</v>
      </c>
      <c r="H954" s="44">
        <f t="shared" si="234"/>
        <v>166.52563520000001</v>
      </c>
      <c r="I954" s="45">
        <f t="shared" si="240"/>
        <v>656.30691520000005</v>
      </c>
      <c r="J954" s="44">
        <f t="shared" si="235"/>
        <v>98.446037279999999</v>
      </c>
      <c r="K954" s="46">
        <f t="shared" si="241"/>
        <v>754.75295248000009</v>
      </c>
      <c r="L954" s="47">
        <f t="shared" si="236"/>
        <v>905.70354297600011</v>
      </c>
      <c r="M954" s="77">
        <f t="shared" si="233"/>
        <v>1083.105</v>
      </c>
      <c r="N954" s="48">
        <v>1083</v>
      </c>
      <c r="O954" s="49">
        <f t="shared" si="237"/>
        <v>6.5000000000000018</v>
      </c>
      <c r="P954" s="93">
        <f t="shared" si="238"/>
        <v>6.4896755162241915E-2</v>
      </c>
    </row>
    <row r="955" spans="1:16" ht="47.25" x14ac:dyDescent="0.2">
      <c r="A955" s="60">
        <v>80001026</v>
      </c>
      <c r="B955" s="2" t="s">
        <v>884</v>
      </c>
      <c r="C955" s="36">
        <f>VLOOKUP(A955,'[3]Прейскурант 2019'!$A$12:$E$1358,5,0)</f>
        <v>353</v>
      </c>
      <c r="D955" s="37">
        <f>VLOOKUP(A955,'[1]Прейскурант( новый)'!$A$9:$C$1217,3,0)</f>
        <v>1.7</v>
      </c>
      <c r="E955" s="68">
        <f t="shared" si="232"/>
        <v>138.20469600000001</v>
      </c>
      <c r="F955" s="44">
        <f>VLOOKUP(A955,'[2]себ-ть 2019 год'!$A$2:$Q$1337,6,0)</f>
        <v>41.48</v>
      </c>
      <c r="G955" s="44">
        <f t="shared" si="239"/>
        <v>179.684696</v>
      </c>
      <c r="H955" s="44">
        <f t="shared" si="234"/>
        <v>61.092796640000003</v>
      </c>
      <c r="I955" s="45">
        <f t="shared" si="240"/>
        <v>240.77749263999999</v>
      </c>
      <c r="J955" s="44">
        <f t="shared" si="235"/>
        <v>36.116623896</v>
      </c>
      <c r="K955" s="46">
        <f t="shared" si="241"/>
        <v>276.89411653600001</v>
      </c>
      <c r="L955" s="47">
        <f t="shared" si="236"/>
        <v>332.27293984319999</v>
      </c>
      <c r="M955" s="77">
        <f t="shared" si="233"/>
        <v>375.94499999999999</v>
      </c>
      <c r="N955" s="48">
        <v>374</v>
      </c>
      <c r="O955" s="49">
        <f t="shared" si="237"/>
        <v>6.4999999999999973</v>
      </c>
      <c r="P955" s="93">
        <f t="shared" si="238"/>
        <v>5.9490084985835745E-2</v>
      </c>
    </row>
    <row r="956" spans="1:16" ht="47.25" x14ac:dyDescent="0.2">
      <c r="A956" s="12">
        <v>80001035</v>
      </c>
      <c r="B956" s="2" t="s">
        <v>885</v>
      </c>
      <c r="C956" s="36">
        <f>VLOOKUP(A956,'[3]Прейскурант 2019'!$A$12:$E$1358,5,0)</f>
        <v>1096</v>
      </c>
      <c r="D956" s="37">
        <f>VLOOKUP(A956,'[1]Прейскурант( новый)'!$A$9:$C$1217,3,0)</f>
        <v>5</v>
      </c>
      <c r="E956" s="68">
        <f t="shared" ref="E956:E998" si="242">62.44*D956*1.302</f>
        <v>406.48439999999999</v>
      </c>
      <c r="F956" s="44">
        <f>VLOOKUP(A956,'[2]себ-ть 2019 год'!$A$2:$Q$1337,6,0)</f>
        <v>76.09</v>
      </c>
      <c r="G956" s="44">
        <f t="shared" si="239"/>
        <v>482.57439999999997</v>
      </c>
      <c r="H956" s="44">
        <f t="shared" si="234"/>
        <v>164.07529600000001</v>
      </c>
      <c r="I956" s="45">
        <f t="shared" si="240"/>
        <v>646.64969599999995</v>
      </c>
      <c r="J956" s="44">
        <f t="shared" si="235"/>
        <v>96.997454399999995</v>
      </c>
      <c r="K956" s="46">
        <f t="shared" si="241"/>
        <v>743.64715039999999</v>
      </c>
      <c r="L956" s="47">
        <f t="shared" si="236"/>
        <v>892.37658048000003</v>
      </c>
      <c r="M956" s="77">
        <f t="shared" ref="M956:M998" si="243">C956*6.5%+C956</f>
        <v>1167.24</v>
      </c>
      <c r="N956" s="48">
        <v>1167</v>
      </c>
      <c r="O956" s="49">
        <f t="shared" si="237"/>
        <v>6.5</v>
      </c>
      <c r="P956" s="93">
        <f t="shared" si="238"/>
        <v>6.4781021897810209E-2</v>
      </c>
    </row>
    <row r="957" spans="1:16" ht="31.5" x14ac:dyDescent="0.2">
      <c r="A957" s="12">
        <v>80001036</v>
      </c>
      <c r="B957" s="2" t="s">
        <v>886</v>
      </c>
      <c r="C957" s="36">
        <f>VLOOKUP(A957,'[3]Прейскурант 2019'!$A$12:$E$1358,5,0)</f>
        <v>645</v>
      </c>
      <c r="D957" s="37">
        <f>VLOOKUP(A957,'[1]Прейскурант( новый)'!$A$9:$C$1217,3,0)</f>
        <v>2.92</v>
      </c>
      <c r="E957" s="68">
        <f t="shared" si="242"/>
        <v>237.38688959999999</v>
      </c>
      <c r="F957" s="44">
        <f>VLOOKUP(A957,'[2]себ-ть 2019 год'!$A$2:$Q$1337,6,0)</f>
        <v>72.97</v>
      </c>
      <c r="G957" s="44">
        <f t="shared" si="239"/>
        <v>310.35688959999999</v>
      </c>
      <c r="H957" s="44">
        <f t="shared" si="234"/>
        <v>105.521342464</v>
      </c>
      <c r="I957" s="45">
        <f t="shared" si="240"/>
        <v>415.87823206399997</v>
      </c>
      <c r="J957" s="44">
        <f t="shared" si="235"/>
        <v>62.38173480959999</v>
      </c>
      <c r="K957" s="46">
        <f t="shared" si="241"/>
        <v>478.25996687359998</v>
      </c>
      <c r="L957" s="47">
        <f t="shared" si="236"/>
        <v>573.91196024831993</v>
      </c>
      <c r="M957" s="77">
        <f t="shared" si="243"/>
        <v>686.92499999999995</v>
      </c>
      <c r="N957" s="48">
        <v>687</v>
      </c>
      <c r="O957" s="49">
        <f t="shared" si="237"/>
        <v>6.4999999999999929</v>
      </c>
      <c r="P957" s="93">
        <f t="shared" si="238"/>
        <v>6.5116279069767469E-2</v>
      </c>
    </row>
    <row r="958" spans="1:16" ht="31.5" x14ac:dyDescent="0.2">
      <c r="A958" s="60">
        <v>80001037</v>
      </c>
      <c r="B958" s="2" t="s">
        <v>887</v>
      </c>
      <c r="C958" s="36">
        <f>VLOOKUP(A958,'[3]Прейскурант 2019'!$A$12:$E$1358,5,0)</f>
        <v>310</v>
      </c>
      <c r="D958" s="37">
        <f>VLOOKUP(A958,'[1]Прейскурант( новый)'!$A$9:$C$1217,3,0)</f>
        <v>0.5</v>
      </c>
      <c r="E958" s="68">
        <f t="shared" si="242"/>
        <v>40.648440000000001</v>
      </c>
      <c r="F958" s="44">
        <f>VLOOKUP(A958,'[2]себ-ть 2019 год'!$A$2:$Q$1337,6,0)</f>
        <v>101.94</v>
      </c>
      <c r="G958" s="44">
        <f t="shared" si="239"/>
        <v>142.58843999999999</v>
      </c>
      <c r="H958" s="44">
        <f t="shared" ref="H958:H1022" si="244">G958*$H$1</f>
        <v>48.4800696</v>
      </c>
      <c r="I958" s="45">
        <f t="shared" si="240"/>
        <v>191.0685096</v>
      </c>
      <c r="J958" s="44">
        <f t="shared" ref="J958:J1022" si="245">I958*$J$1</f>
        <v>28.660276440000001</v>
      </c>
      <c r="K958" s="46">
        <f t="shared" si="241"/>
        <v>219.72878603999999</v>
      </c>
      <c r="L958" s="47">
        <f t="shared" ref="L958:L1022" si="246">K958*$L$1+K958</f>
        <v>263.67454324799996</v>
      </c>
      <c r="M958" s="77">
        <f t="shared" si="243"/>
        <v>330.15</v>
      </c>
      <c r="N958" s="48">
        <v>330</v>
      </c>
      <c r="O958" s="49">
        <f t="shared" ref="O958:O1022" si="247">(M958-C958)/C958*100</f>
        <v>6.4999999999999929</v>
      </c>
      <c r="P958" s="93">
        <f t="shared" si="238"/>
        <v>6.4516129032258007E-2</v>
      </c>
    </row>
    <row r="959" spans="1:16" ht="47.25" x14ac:dyDescent="0.2">
      <c r="A959" s="20">
        <v>80001301</v>
      </c>
      <c r="B959" s="2" t="s">
        <v>888</v>
      </c>
      <c r="C959" s="36">
        <f>VLOOKUP(A959,'[3]Прейскурант 2019'!$A$12:$E$1358,5,0)</f>
        <v>1692</v>
      </c>
      <c r="D959" s="37">
        <f>VLOOKUP(A959,'[1]Прейскурант( новый)'!$A$9:$C$1217,3,0)</f>
        <v>3.67</v>
      </c>
      <c r="E959" s="68">
        <f t="shared" si="242"/>
        <v>298.35954959999998</v>
      </c>
      <c r="F959" s="44">
        <f>VLOOKUP(A959,'[2]себ-ть 2019 год'!$A$2:$Q$1337,6,0)</f>
        <v>453</v>
      </c>
      <c r="G959" s="44">
        <f t="shared" si="239"/>
        <v>751.35954960000004</v>
      </c>
      <c r="H959" s="44">
        <f t="shared" si="244"/>
        <v>255.46224686400004</v>
      </c>
      <c r="I959" s="45">
        <f t="shared" si="240"/>
        <v>1006.821796464</v>
      </c>
      <c r="J959" s="44">
        <f t="shared" si="245"/>
        <v>151.0232694696</v>
      </c>
      <c r="K959" s="46">
        <f t="shared" si="241"/>
        <v>1157.8450659335999</v>
      </c>
      <c r="L959" s="47">
        <f t="shared" si="246"/>
        <v>1389.4140791203199</v>
      </c>
      <c r="M959" s="77">
        <f t="shared" si="243"/>
        <v>1801.98</v>
      </c>
      <c r="N959" s="48">
        <v>1802</v>
      </c>
      <c r="O959" s="49">
        <f t="shared" si="247"/>
        <v>6.5000000000000018</v>
      </c>
      <c r="P959" s="93">
        <f t="shared" si="238"/>
        <v>6.5011820330969305E-2</v>
      </c>
    </row>
    <row r="960" spans="1:16" ht="15.75" x14ac:dyDescent="0.2">
      <c r="A960" s="60">
        <v>80000695</v>
      </c>
      <c r="B960" s="8" t="s">
        <v>889</v>
      </c>
      <c r="C960" s="36">
        <f>VLOOKUP(A960,'[3]Прейскурант 2019'!$A$12:$E$1358,5,0)</f>
        <v>169</v>
      </c>
      <c r="D960" s="37">
        <f>VLOOKUP(A960,'[1]Прейскурант( новый)'!$A$9:$C$1217,3,0)</f>
        <v>0.5</v>
      </c>
      <c r="E960" s="68">
        <f t="shared" si="242"/>
        <v>40.648440000000001</v>
      </c>
      <c r="F960" s="44">
        <f>VLOOKUP(A960,'[2]себ-ть 2019 год'!$A$2:$Q$1337,6,0)</f>
        <v>0</v>
      </c>
      <c r="G960" s="44">
        <f t="shared" si="239"/>
        <v>40.648440000000001</v>
      </c>
      <c r="H960" s="44">
        <f t="shared" si="244"/>
        <v>13.820469600000001</v>
      </c>
      <c r="I960" s="45">
        <f t="shared" si="240"/>
        <v>54.468909600000003</v>
      </c>
      <c r="J960" s="44">
        <f t="shared" si="245"/>
        <v>8.1703364399999998</v>
      </c>
      <c r="K960" s="46">
        <f t="shared" si="241"/>
        <v>62.639246040000003</v>
      </c>
      <c r="L960" s="47">
        <f t="shared" si="246"/>
        <v>75.16709524800001</v>
      </c>
      <c r="M960" s="77">
        <f t="shared" si="243"/>
        <v>179.98500000000001</v>
      </c>
      <c r="N960" s="48">
        <v>180</v>
      </c>
      <c r="O960" s="49">
        <f t="shared" si="247"/>
        <v>6.5000000000000089</v>
      </c>
      <c r="P960" s="93">
        <f t="shared" si="238"/>
        <v>6.5088757396449815E-2</v>
      </c>
    </row>
    <row r="961" spans="1:16" ht="31.5" x14ac:dyDescent="0.2">
      <c r="A961" s="60">
        <v>80000704</v>
      </c>
      <c r="B961" s="8" t="s">
        <v>890</v>
      </c>
      <c r="C961" s="36">
        <f>VLOOKUP(A961,'[3]Прейскурант 2019'!$A$12:$E$1358,5,0)</f>
        <v>741</v>
      </c>
      <c r="D961" s="37">
        <f>VLOOKUP(A961,'[1]Прейскурант( новый)'!$A$9:$C$1217,3,0)</f>
        <v>1</v>
      </c>
      <c r="E961" s="68">
        <f t="shared" si="242"/>
        <v>81.296880000000002</v>
      </c>
      <c r="F961" s="44">
        <f>VLOOKUP(A961,'[2]себ-ть 2019 год'!$A$2:$Q$1337,6,0)</f>
        <v>0</v>
      </c>
      <c r="G961" s="44">
        <f t="shared" si="239"/>
        <v>81.296880000000002</v>
      </c>
      <c r="H961" s="44">
        <f t="shared" si="244"/>
        <v>27.640939200000002</v>
      </c>
      <c r="I961" s="45">
        <f t="shared" si="240"/>
        <v>108.93781920000001</v>
      </c>
      <c r="J961" s="44">
        <f t="shared" si="245"/>
        <v>16.34067288</v>
      </c>
      <c r="K961" s="46">
        <f t="shared" si="241"/>
        <v>125.27849208000001</v>
      </c>
      <c r="L961" s="47">
        <f t="shared" si="246"/>
        <v>150.33419049600002</v>
      </c>
      <c r="M961" s="77">
        <f t="shared" si="243"/>
        <v>789.16499999999996</v>
      </c>
      <c r="N961" s="48">
        <v>789</v>
      </c>
      <c r="O961" s="49">
        <f t="shared" si="247"/>
        <v>6.4999999999999947</v>
      </c>
      <c r="P961" s="93">
        <f t="shared" si="238"/>
        <v>6.4777327935222617E-2</v>
      </c>
    </row>
    <row r="962" spans="1:16" ht="94.5" x14ac:dyDescent="0.2">
      <c r="A962" s="60">
        <v>80001302</v>
      </c>
      <c r="B962" s="2" t="s">
        <v>891</v>
      </c>
      <c r="C962" s="36">
        <f>VLOOKUP(A962,'[3]Прейскурант 2019'!$A$12:$E$1358,5,0)</f>
        <v>3103</v>
      </c>
      <c r="D962" s="37">
        <f>VLOOKUP(A962,'[1]Прейскурант( новый)'!$A$9:$C$1217,3,0)</f>
        <v>9.25</v>
      </c>
      <c r="E962" s="68">
        <f t="shared" si="242"/>
        <v>751.99613999999997</v>
      </c>
      <c r="F962" s="44">
        <f>VLOOKUP(A962,'[2]себ-ть 2019 год'!$A$2:$Q$1337,6,0)</f>
        <v>574</v>
      </c>
      <c r="G962" s="44">
        <f t="shared" si="239"/>
        <v>1325.99614</v>
      </c>
      <c r="H962" s="44">
        <f t="shared" si="244"/>
        <v>450.83868760000001</v>
      </c>
      <c r="I962" s="45">
        <f t="shared" si="240"/>
        <v>1776.8348275999999</v>
      </c>
      <c r="J962" s="44">
        <f t="shared" si="245"/>
        <v>266.52522413999998</v>
      </c>
      <c r="K962" s="46">
        <f t="shared" si="241"/>
        <v>2043.36005174</v>
      </c>
      <c r="L962" s="47">
        <f t="shared" si="246"/>
        <v>2452.0320620880002</v>
      </c>
      <c r="M962" s="77">
        <f t="shared" si="243"/>
        <v>3304.6950000000002</v>
      </c>
      <c r="N962" s="48">
        <v>3305</v>
      </c>
      <c r="O962" s="49">
        <f t="shared" si="247"/>
        <v>6.5000000000000053</v>
      </c>
      <c r="P962" s="93">
        <f t="shared" si="238"/>
        <v>6.5098291975507649E-2</v>
      </c>
    </row>
    <row r="963" spans="1:16" ht="47.25" x14ac:dyDescent="0.2">
      <c r="A963" s="60">
        <v>80001303</v>
      </c>
      <c r="B963" s="2" t="s">
        <v>892</v>
      </c>
      <c r="C963" s="36">
        <f>VLOOKUP(A963,'[3]Прейскурант 2019'!$A$12:$E$1358,5,0)</f>
        <v>638</v>
      </c>
      <c r="D963" s="37">
        <f>VLOOKUP(A963,'[1]Прейскурант( новый)'!$A$9:$C$1217,3,0)</f>
        <v>1.6</v>
      </c>
      <c r="E963" s="68">
        <f t="shared" si="242"/>
        <v>130.075008</v>
      </c>
      <c r="F963" s="44">
        <f>VLOOKUP(A963,'[2]себ-ть 2019 год'!$A$2:$Q$1337,6,0)</f>
        <v>238</v>
      </c>
      <c r="G963" s="44">
        <f t="shared" si="239"/>
        <v>368.07500800000003</v>
      </c>
      <c r="H963" s="44">
        <f t="shared" si="244"/>
        <v>125.14550272000002</v>
      </c>
      <c r="I963" s="45">
        <f t="shared" si="240"/>
        <v>493.22051072000005</v>
      </c>
      <c r="J963" s="44">
        <f t="shared" si="245"/>
        <v>73.983076608000005</v>
      </c>
      <c r="K963" s="46">
        <f t="shared" si="241"/>
        <v>567.20358732800003</v>
      </c>
      <c r="L963" s="47">
        <f t="shared" si="246"/>
        <v>680.64430479359999</v>
      </c>
      <c r="M963" s="77">
        <f t="shared" si="243"/>
        <v>679.47</v>
      </c>
      <c r="N963" s="48">
        <v>679</v>
      </c>
      <c r="O963" s="49">
        <f t="shared" si="247"/>
        <v>6.5000000000000044</v>
      </c>
      <c r="P963" s="93">
        <f t="shared" si="238"/>
        <v>6.4263322884012597E-2</v>
      </c>
    </row>
    <row r="964" spans="1:16" ht="31.5" x14ac:dyDescent="0.2">
      <c r="A964" s="60">
        <v>80001304</v>
      </c>
      <c r="B964" s="1" t="s">
        <v>893</v>
      </c>
      <c r="C964" s="36">
        <f>VLOOKUP(A964,'[3]Прейскурант 2019'!$A$12:$E$1358,5,0)</f>
        <v>249</v>
      </c>
      <c r="D964" s="37">
        <f>VLOOKUP(A964,'[1]Прейскурант( новый)'!$A$9:$C$1217,3,0)</f>
        <v>1.2</v>
      </c>
      <c r="E964" s="68">
        <f t="shared" si="242"/>
        <v>97.556256000000005</v>
      </c>
      <c r="F964" s="44">
        <f>VLOOKUP(A964,'[2]себ-ть 2019 год'!$A$2:$Q$1337,6,0)</f>
        <v>21.44</v>
      </c>
      <c r="G964" s="44">
        <f t="shared" si="239"/>
        <v>118.996256</v>
      </c>
      <c r="H964" s="44">
        <f t="shared" si="244"/>
        <v>40.458727040000007</v>
      </c>
      <c r="I964" s="45">
        <f t="shared" si="240"/>
        <v>159.45498304</v>
      </c>
      <c r="J964" s="44">
        <f t="shared" si="245"/>
        <v>23.918247456</v>
      </c>
      <c r="K964" s="46">
        <f t="shared" si="241"/>
        <v>183.37323049599999</v>
      </c>
      <c r="L964" s="47">
        <f t="shared" si="246"/>
        <v>220.04787659519999</v>
      </c>
      <c r="M964" s="77">
        <f t="shared" si="243"/>
        <v>265.185</v>
      </c>
      <c r="N964" s="48">
        <v>265</v>
      </c>
      <c r="O964" s="49">
        <f t="shared" si="247"/>
        <v>6.5</v>
      </c>
      <c r="P964" s="93">
        <f t="shared" si="238"/>
        <v>6.425702811244971E-2</v>
      </c>
    </row>
    <row r="965" spans="1:16" ht="31.5" x14ac:dyDescent="0.25">
      <c r="A965" s="60">
        <v>80001305</v>
      </c>
      <c r="B965" s="21" t="s">
        <v>894</v>
      </c>
      <c r="C965" s="36">
        <f>VLOOKUP(A965,'[3]Прейскурант 2019'!$A$12:$E$1358,5,0)</f>
        <v>167</v>
      </c>
      <c r="D965" s="37">
        <f>VLOOKUP(A965,'[1]Прейскурант( новый)'!$A$9:$C$1217,3,0)</f>
        <v>0.9</v>
      </c>
      <c r="E965" s="68">
        <f t="shared" si="242"/>
        <v>73.167192</v>
      </c>
      <c r="F965" s="44">
        <f>VLOOKUP(A965,'[2]себ-ть 2019 год'!$A$2:$Q$1337,6,0)</f>
        <v>0</v>
      </c>
      <c r="G965" s="44">
        <f t="shared" si="239"/>
        <v>73.167192</v>
      </c>
      <c r="H965" s="44">
        <f t="shared" si="244"/>
        <v>24.876845280000001</v>
      </c>
      <c r="I965" s="45">
        <f t="shared" si="240"/>
        <v>98.044037279999998</v>
      </c>
      <c r="J965" s="44">
        <f t="shared" si="245"/>
        <v>14.706605591999999</v>
      </c>
      <c r="K965" s="46">
        <f t="shared" si="241"/>
        <v>112.750642872</v>
      </c>
      <c r="L965" s="47">
        <f t="shared" si="246"/>
        <v>135.30077144640001</v>
      </c>
      <c r="M965" s="77">
        <f t="shared" si="243"/>
        <v>177.85499999999999</v>
      </c>
      <c r="N965" s="48">
        <v>178</v>
      </c>
      <c r="O965" s="49">
        <f t="shared" si="247"/>
        <v>6.4999999999999929</v>
      </c>
      <c r="P965" s="93">
        <f t="shared" si="238"/>
        <v>6.5868263473053856E-2</v>
      </c>
    </row>
    <row r="966" spans="1:16" ht="15.75" x14ac:dyDescent="0.25">
      <c r="A966" s="60">
        <v>80001306</v>
      </c>
      <c r="B966" s="21" t="s">
        <v>895</v>
      </c>
      <c r="C966" s="36">
        <f>VLOOKUP(A966,'[3]Прейскурант 2019'!$A$12:$E$1358,5,0)</f>
        <v>167</v>
      </c>
      <c r="D966" s="37">
        <f>VLOOKUP(A966,'[1]Прейскурант( новый)'!$A$9:$C$1217,3,0)</f>
        <v>0.9</v>
      </c>
      <c r="E966" s="68">
        <f t="shared" si="242"/>
        <v>73.167192</v>
      </c>
      <c r="F966" s="44">
        <f>VLOOKUP(A966,'[2]себ-ть 2019 год'!$A$2:$Q$1337,6,0)</f>
        <v>0</v>
      </c>
      <c r="G966" s="44">
        <f t="shared" si="239"/>
        <v>73.167192</v>
      </c>
      <c r="H966" s="44">
        <f t="shared" si="244"/>
        <v>24.876845280000001</v>
      </c>
      <c r="I966" s="45">
        <f t="shared" si="240"/>
        <v>98.044037279999998</v>
      </c>
      <c r="J966" s="44">
        <f t="shared" si="245"/>
        <v>14.706605591999999</v>
      </c>
      <c r="K966" s="46">
        <f t="shared" si="241"/>
        <v>112.750642872</v>
      </c>
      <c r="L966" s="47">
        <f t="shared" si="246"/>
        <v>135.30077144640001</v>
      </c>
      <c r="M966" s="77">
        <f t="shared" si="243"/>
        <v>177.85499999999999</v>
      </c>
      <c r="N966" s="48">
        <v>178</v>
      </c>
      <c r="O966" s="49">
        <f t="shared" si="247"/>
        <v>6.4999999999999929</v>
      </c>
      <c r="P966" s="93">
        <f t="shared" si="238"/>
        <v>6.5868263473053856E-2</v>
      </c>
    </row>
    <row r="967" spans="1:16" ht="31.5" x14ac:dyDescent="0.25">
      <c r="A967" s="60">
        <v>80001307</v>
      </c>
      <c r="B967" s="21" t="s">
        <v>896</v>
      </c>
      <c r="C967" s="36">
        <f>VLOOKUP(A967,'[3]Прейскурант 2019'!$A$12:$E$1358,5,0)</f>
        <v>197</v>
      </c>
      <c r="D967" s="37">
        <f>VLOOKUP(A967,'[1]Прейскурант( новый)'!$A$9:$C$1217,3,0)</f>
        <v>0.9</v>
      </c>
      <c r="E967" s="68">
        <f t="shared" si="242"/>
        <v>73.167192</v>
      </c>
      <c r="F967" s="44">
        <f>VLOOKUP(A967,'[2]себ-ть 2019 год'!$A$2:$Q$1337,6,0)</f>
        <v>5.4</v>
      </c>
      <c r="G967" s="44">
        <f t="shared" si="239"/>
        <v>78.567192000000006</v>
      </c>
      <c r="H967" s="44">
        <f t="shared" si="244"/>
        <v>26.712845280000003</v>
      </c>
      <c r="I967" s="45">
        <f t="shared" si="240"/>
        <v>105.28003728000002</v>
      </c>
      <c r="J967" s="44">
        <f t="shared" si="245"/>
        <v>15.792005592000002</v>
      </c>
      <c r="K967" s="46">
        <f t="shared" si="241"/>
        <v>121.07204287200003</v>
      </c>
      <c r="L967" s="47">
        <f t="shared" si="246"/>
        <v>145.28645144640004</v>
      </c>
      <c r="M967" s="77">
        <f t="shared" si="243"/>
        <v>209.80500000000001</v>
      </c>
      <c r="N967" s="48">
        <v>210</v>
      </c>
      <c r="O967" s="49">
        <f t="shared" si="247"/>
        <v>6.5000000000000027</v>
      </c>
      <c r="P967" s="93">
        <f t="shared" si="238"/>
        <v>6.5989847715736127E-2</v>
      </c>
    </row>
    <row r="968" spans="1:16" ht="15.75" x14ac:dyDescent="0.25">
      <c r="A968" s="60">
        <v>80001308</v>
      </c>
      <c r="B968" s="21" t="s">
        <v>897</v>
      </c>
      <c r="C968" s="36">
        <f>VLOOKUP(A968,'[3]Прейскурант 2019'!$A$12:$E$1358,5,0)</f>
        <v>129</v>
      </c>
      <c r="D968" s="37">
        <f>VLOOKUP(A968,'[1]Прейскурант( новый)'!$A$9:$C$1217,3,0)</f>
        <v>0.6</v>
      </c>
      <c r="E968" s="68">
        <f t="shared" si="242"/>
        <v>48.778128000000002</v>
      </c>
      <c r="F968" s="44">
        <f>VLOOKUP(A968,'[2]себ-ть 2019 год'!$A$2:$Q$1337,6,0)</f>
        <v>1.43</v>
      </c>
      <c r="G968" s="44">
        <f t="shared" si="239"/>
        <v>50.208128000000002</v>
      </c>
      <c r="H968" s="44">
        <f t="shared" si="244"/>
        <v>17.070763520000003</v>
      </c>
      <c r="I968" s="45">
        <f t="shared" si="240"/>
        <v>67.278891520000002</v>
      </c>
      <c r="J968" s="44">
        <f t="shared" si="245"/>
        <v>10.091833727999999</v>
      </c>
      <c r="K968" s="46">
        <f t="shared" si="241"/>
        <v>77.370725247999999</v>
      </c>
      <c r="L968" s="47">
        <f t="shared" si="246"/>
        <v>92.844870297599996</v>
      </c>
      <c r="M968" s="77">
        <f t="shared" si="243"/>
        <v>137.38499999999999</v>
      </c>
      <c r="N968" s="48">
        <v>137</v>
      </c>
      <c r="O968" s="49">
        <f t="shared" si="247"/>
        <v>6.4999999999999929</v>
      </c>
      <c r="P968" s="93">
        <f t="shared" si="238"/>
        <v>6.2015503875969102E-2</v>
      </c>
    </row>
    <row r="969" spans="1:16" ht="15.75" x14ac:dyDescent="0.25">
      <c r="A969" s="60">
        <v>80001309</v>
      </c>
      <c r="B969" s="21" t="s">
        <v>898</v>
      </c>
      <c r="C969" s="36">
        <f>VLOOKUP(A969,'[3]Прейскурант 2019'!$A$12:$E$1358,5,0)</f>
        <v>203</v>
      </c>
      <c r="D969" s="37">
        <f>VLOOKUP(A969,'[1]Прейскурант( новый)'!$A$9:$C$1217,3,0)</f>
        <v>1</v>
      </c>
      <c r="E969" s="68">
        <f t="shared" si="242"/>
        <v>81.296880000000002</v>
      </c>
      <c r="F969" s="44">
        <f>VLOOKUP(A969,'[2]себ-ть 2019 год'!$A$2:$Q$1337,6,0)</f>
        <v>0</v>
      </c>
      <c r="G969" s="44">
        <f t="shared" si="239"/>
        <v>81.296880000000002</v>
      </c>
      <c r="H969" s="44">
        <f t="shared" si="244"/>
        <v>27.640939200000002</v>
      </c>
      <c r="I969" s="45">
        <f t="shared" si="240"/>
        <v>108.93781920000001</v>
      </c>
      <c r="J969" s="44">
        <f t="shared" si="245"/>
        <v>16.34067288</v>
      </c>
      <c r="K969" s="46">
        <f t="shared" si="241"/>
        <v>125.27849208000001</v>
      </c>
      <c r="L969" s="47">
        <f t="shared" si="246"/>
        <v>150.33419049600002</v>
      </c>
      <c r="M969" s="77">
        <f t="shared" si="243"/>
        <v>216.19499999999999</v>
      </c>
      <c r="N969" s="48">
        <v>216</v>
      </c>
      <c r="O969" s="49">
        <f t="shared" si="247"/>
        <v>6.4999999999999964</v>
      </c>
      <c r="P969" s="93">
        <f t="shared" ref="P969:P1031" si="248">(N969/C969)-100%</f>
        <v>6.4039408866995107E-2</v>
      </c>
    </row>
    <row r="970" spans="1:16" ht="31.5" x14ac:dyDescent="0.25">
      <c r="A970" s="60">
        <v>80001310</v>
      </c>
      <c r="B970" s="21" t="s">
        <v>899</v>
      </c>
      <c r="C970" s="36">
        <f>VLOOKUP(A970,'[3]Прейскурант 2019'!$A$12:$E$1358,5,0)</f>
        <v>303</v>
      </c>
      <c r="D970" s="37">
        <f>VLOOKUP(A970,'[1]Прейскурант( новый)'!$A$9:$C$1217,3,0)</f>
        <v>1.45</v>
      </c>
      <c r="E970" s="68">
        <f t="shared" si="242"/>
        <v>117.880476</v>
      </c>
      <c r="F970" s="44">
        <f>VLOOKUP(A970,'[2]себ-ть 2019 год'!$A$2:$Q$1337,6,0)</f>
        <v>1.96</v>
      </c>
      <c r="G970" s="44">
        <f t="shared" si="239"/>
        <v>119.840476</v>
      </c>
      <c r="H970" s="44">
        <f t="shared" si="244"/>
        <v>40.74576184</v>
      </c>
      <c r="I970" s="45">
        <f t="shared" si="240"/>
        <v>160.58623784</v>
      </c>
      <c r="J970" s="44">
        <f t="shared" si="245"/>
        <v>24.087935675999997</v>
      </c>
      <c r="K970" s="46">
        <f t="shared" si="241"/>
        <v>184.674173516</v>
      </c>
      <c r="L970" s="47">
        <f t="shared" si="246"/>
        <v>221.60900821920001</v>
      </c>
      <c r="M970" s="77">
        <f t="shared" si="243"/>
        <v>322.69499999999999</v>
      </c>
      <c r="N970" s="48">
        <v>323</v>
      </c>
      <c r="O970" s="49">
        <f t="shared" si="247"/>
        <v>6.4999999999999973</v>
      </c>
      <c r="P970" s="93">
        <f t="shared" si="248"/>
        <v>6.6006600660065917E-2</v>
      </c>
    </row>
    <row r="971" spans="1:16" ht="31.5" x14ac:dyDescent="0.25">
      <c r="A971" s="60">
        <v>80001311</v>
      </c>
      <c r="B971" s="21" t="s">
        <v>900</v>
      </c>
      <c r="C971" s="36">
        <f>VLOOKUP(A971,'[3]Прейскурант 2019'!$A$12:$E$1358,5,0)</f>
        <v>185</v>
      </c>
      <c r="D971" s="37">
        <f>VLOOKUP(A971,'[1]Прейскурант( новый)'!$A$9:$C$1217,3,0)</f>
        <v>0.9</v>
      </c>
      <c r="E971" s="68">
        <f t="shared" si="242"/>
        <v>73.167192</v>
      </c>
      <c r="F971" s="44">
        <f>VLOOKUP(A971,'[2]себ-ть 2019 год'!$A$2:$Q$1337,6,0)</f>
        <v>0</v>
      </c>
      <c r="G971" s="44">
        <f t="shared" si="239"/>
        <v>73.167192</v>
      </c>
      <c r="H971" s="44">
        <f t="shared" si="244"/>
        <v>24.876845280000001</v>
      </c>
      <c r="I971" s="45">
        <f t="shared" si="240"/>
        <v>98.044037279999998</v>
      </c>
      <c r="J971" s="44">
        <f t="shared" si="245"/>
        <v>14.706605591999999</v>
      </c>
      <c r="K971" s="46">
        <f t="shared" si="241"/>
        <v>112.750642872</v>
      </c>
      <c r="L971" s="47">
        <f t="shared" si="246"/>
        <v>135.30077144640001</v>
      </c>
      <c r="M971" s="77">
        <f t="shared" si="243"/>
        <v>197.02500000000001</v>
      </c>
      <c r="N971" s="48">
        <v>197</v>
      </c>
      <c r="O971" s="49">
        <f t="shared" si="247"/>
        <v>6.5000000000000027</v>
      </c>
      <c r="P971" s="93">
        <f t="shared" si="248"/>
        <v>6.4864864864864868E-2</v>
      </c>
    </row>
    <row r="972" spans="1:16" ht="15.75" x14ac:dyDescent="0.25">
      <c r="A972" s="60">
        <v>80001312</v>
      </c>
      <c r="B972" s="21" t="s">
        <v>901</v>
      </c>
      <c r="C972" s="36">
        <f>VLOOKUP(A972,'[3]Прейскурант 2019'!$A$12:$E$1358,5,0)</f>
        <v>450</v>
      </c>
      <c r="D972" s="37">
        <f>VLOOKUP(A972,'[1]Прейскурант( новый)'!$A$9:$C$1217,3,0)</f>
        <v>1.45</v>
      </c>
      <c r="E972" s="68">
        <f t="shared" si="242"/>
        <v>117.880476</v>
      </c>
      <c r="F972" s="44">
        <f>VLOOKUP(A972,'[2]себ-ть 2019 год'!$A$2:$Q$1337,6,0)</f>
        <v>72.23</v>
      </c>
      <c r="G972" s="44">
        <f t="shared" si="239"/>
        <v>190.11047600000001</v>
      </c>
      <c r="H972" s="44">
        <f t="shared" si="244"/>
        <v>64.637561840000004</v>
      </c>
      <c r="I972" s="45">
        <f t="shared" si="240"/>
        <v>254.74803783999999</v>
      </c>
      <c r="J972" s="44">
        <f t="shared" si="245"/>
        <v>38.212205675999996</v>
      </c>
      <c r="K972" s="46">
        <f t="shared" si="241"/>
        <v>292.96024351599999</v>
      </c>
      <c r="L972" s="47">
        <f t="shared" si="246"/>
        <v>351.55229221920001</v>
      </c>
      <c r="M972" s="77">
        <f t="shared" si="243"/>
        <v>479.25</v>
      </c>
      <c r="N972" s="48">
        <v>479</v>
      </c>
      <c r="O972" s="49">
        <f t="shared" si="247"/>
        <v>6.5</v>
      </c>
      <c r="P972" s="93">
        <f t="shared" si="248"/>
        <v>6.4444444444444526E-2</v>
      </c>
    </row>
    <row r="973" spans="1:16" ht="31.5" x14ac:dyDescent="0.25">
      <c r="A973" s="60">
        <v>80000642</v>
      </c>
      <c r="B973" s="21" t="s">
        <v>902</v>
      </c>
      <c r="C973" s="36">
        <f>VLOOKUP(A973,'[3]Прейскурант 2019'!$A$12:$E$1358,5,0)</f>
        <v>410</v>
      </c>
      <c r="D973" s="37">
        <f>VLOOKUP(A973,'[1]Прейскурант( новый)'!$A$9:$C$1217,3,0)</f>
        <v>1</v>
      </c>
      <c r="E973" s="68">
        <f t="shared" si="242"/>
        <v>81.296880000000002</v>
      </c>
      <c r="F973" s="44">
        <f>VLOOKUP(A973,'[2]себ-ть 2019 год'!$A$2:$Q$1337,6,0)</f>
        <v>107.46</v>
      </c>
      <c r="G973" s="44">
        <f t="shared" si="239"/>
        <v>188.75688</v>
      </c>
      <c r="H973" s="44">
        <f t="shared" si="244"/>
        <v>64.177339200000006</v>
      </c>
      <c r="I973" s="45">
        <f t="shared" si="240"/>
        <v>252.9342192</v>
      </c>
      <c r="J973" s="44">
        <f t="shared" si="245"/>
        <v>37.94013288</v>
      </c>
      <c r="K973" s="46">
        <f t="shared" si="241"/>
        <v>290.87435207999999</v>
      </c>
      <c r="L973" s="47">
        <f t="shared" si="246"/>
        <v>349.04922249599997</v>
      </c>
      <c r="M973" s="77">
        <f t="shared" si="243"/>
        <v>436.65</v>
      </c>
      <c r="N973" s="48">
        <v>437</v>
      </c>
      <c r="O973" s="49">
        <f t="shared" si="247"/>
        <v>6.4999999999999947</v>
      </c>
      <c r="P973" s="93">
        <f t="shared" si="248"/>
        <v>6.5853658536585424E-2</v>
      </c>
    </row>
    <row r="974" spans="1:16" ht="15.75" x14ac:dyDescent="0.25">
      <c r="A974" s="60">
        <v>80000643</v>
      </c>
      <c r="B974" s="21" t="s">
        <v>903</v>
      </c>
      <c r="C974" s="36">
        <f>VLOOKUP(A974,'[3]Прейскурант 2019'!$A$12:$E$1358,5,0)</f>
        <v>410</v>
      </c>
      <c r="D974" s="37">
        <f>VLOOKUP(A974,'[1]Прейскурант( новый)'!$A$9:$C$1217,3,0)</f>
        <v>1</v>
      </c>
      <c r="E974" s="68">
        <f t="shared" si="242"/>
        <v>81.296880000000002</v>
      </c>
      <c r="F974" s="44">
        <f>VLOOKUP(A974,'[2]себ-ть 2019 год'!$A$2:$Q$1337,6,0)</f>
        <v>118.19</v>
      </c>
      <c r="G974" s="44">
        <f t="shared" si="239"/>
        <v>199.48687999999999</v>
      </c>
      <c r="H974" s="44">
        <f t="shared" si="244"/>
        <v>67.825539199999994</v>
      </c>
      <c r="I974" s="45">
        <f t="shared" si="240"/>
        <v>267.31241919999997</v>
      </c>
      <c r="J974" s="44">
        <f t="shared" si="245"/>
        <v>40.096862879999996</v>
      </c>
      <c r="K974" s="46">
        <f t="shared" si="241"/>
        <v>307.40928207999997</v>
      </c>
      <c r="L974" s="47">
        <f t="shared" si="246"/>
        <v>368.89113849599994</v>
      </c>
      <c r="M974" s="77">
        <f t="shared" si="243"/>
        <v>436.65</v>
      </c>
      <c r="N974" s="48">
        <v>437</v>
      </c>
      <c r="O974" s="49">
        <f t="shared" si="247"/>
        <v>6.4999999999999947</v>
      </c>
      <c r="P974" s="93">
        <f t="shared" si="248"/>
        <v>6.5853658536585424E-2</v>
      </c>
    </row>
    <row r="975" spans="1:16" ht="31.5" x14ac:dyDescent="0.25">
      <c r="A975" s="103">
        <v>80000765</v>
      </c>
      <c r="B975" s="61" t="s">
        <v>904</v>
      </c>
      <c r="C975" s="36" t="e">
        <f>VLOOKUP(A975,'[3]Прейскурант 2019'!$A$12:$E$1358,5,0)</f>
        <v>#N/A</v>
      </c>
      <c r="D975" s="37">
        <v>2.5</v>
      </c>
      <c r="E975" s="68">
        <f t="shared" si="242"/>
        <v>203.2422</v>
      </c>
      <c r="F975" s="44">
        <v>7.66</v>
      </c>
      <c r="G975" s="44">
        <f t="shared" si="239"/>
        <v>210.90219999999999</v>
      </c>
      <c r="H975" s="44">
        <f t="shared" si="244"/>
        <v>71.706748000000005</v>
      </c>
      <c r="I975" s="45">
        <f t="shared" si="240"/>
        <v>282.608948</v>
      </c>
      <c r="J975" s="44">
        <f t="shared" si="245"/>
        <v>42.391342199999997</v>
      </c>
      <c r="K975" s="46">
        <f t="shared" si="241"/>
        <v>325.00029019999999</v>
      </c>
      <c r="L975" s="47">
        <f t="shared" si="246"/>
        <v>390.00034823999999</v>
      </c>
      <c r="M975" s="77" t="e">
        <f t="shared" si="243"/>
        <v>#N/A</v>
      </c>
      <c r="N975" s="48">
        <v>448</v>
      </c>
      <c r="O975" s="49" t="e">
        <f t="shared" si="247"/>
        <v>#N/A</v>
      </c>
      <c r="P975" s="93" t="e">
        <f t="shared" si="248"/>
        <v>#N/A</v>
      </c>
    </row>
    <row r="976" spans="1:16" ht="32.1" customHeight="1" x14ac:dyDescent="0.25">
      <c r="A976" s="104">
        <v>80000766</v>
      </c>
      <c r="B976" s="61" t="s">
        <v>905</v>
      </c>
      <c r="C976" s="36" t="e">
        <f>VLOOKUP(A976,'[3]Прейскурант 2019'!$A$12:$E$1358,5,0)</f>
        <v>#N/A</v>
      </c>
      <c r="D976" s="37">
        <v>4.5</v>
      </c>
      <c r="E976" s="68">
        <f t="shared" si="242"/>
        <v>365.83596000000006</v>
      </c>
      <c r="F976" s="44">
        <v>19.079999999999998</v>
      </c>
      <c r="G976" s="44">
        <f t="shared" si="239"/>
        <v>384.91596000000004</v>
      </c>
      <c r="H976" s="44">
        <f t="shared" si="244"/>
        <v>130.87142640000002</v>
      </c>
      <c r="I976" s="45">
        <f t="shared" si="240"/>
        <v>515.78738640000006</v>
      </c>
      <c r="J976" s="44">
        <f t="shared" si="245"/>
        <v>77.368107960000003</v>
      </c>
      <c r="K976" s="46">
        <f t="shared" si="241"/>
        <v>593.15549436000003</v>
      </c>
      <c r="L976" s="47">
        <f t="shared" si="246"/>
        <v>711.78659323200009</v>
      </c>
      <c r="M976" s="77" t="e">
        <f t="shared" si="243"/>
        <v>#N/A</v>
      </c>
      <c r="N976" s="48">
        <v>818</v>
      </c>
      <c r="O976" s="49" t="e">
        <f t="shared" si="247"/>
        <v>#N/A</v>
      </c>
      <c r="P976" s="93" t="e">
        <f t="shared" si="248"/>
        <v>#N/A</v>
      </c>
    </row>
    <row r="977" spans="1:16" ht="15.75" x14ac:dyDescent="0.25">
      <c r="A977" s="103">
        <v>80000767</v>
      </c>
      <c r="B977" s="61" t="s">
        <v>906</v>
      </c>
      <c r="C977" s="36" t="e">
        <f>VLOOKUP(A977,'[3]Прейскурант 2019'!$A$12:$E$1358,5,0)</f>
        <v>#N/A</v>
      </c>
      <c r="D977" s="37">
        <v>1.5</v>
      </c>
      <c r="E977" s="68">
        <f t="shared" si="242"/>
        <v>121.94532</v>
      </c>
      <c r="F977" s="44">
        <v>0</v>
      </c>
      <c r="G977" s="44">
        <f t="shared" si="239"/>
        <v>121.94532</v>
      </c>
      <c r="H977" s="44">
        <f t="shared" si="244"/>
        <v>41.461408800000001</v>
      </c>
      <c r="I977" s="45">
        <f t="shared" si="240"/>
        <v>163.4067288</v>
      </c>
      <c r="J977" s="44">
        <f t="shared" si="245"/>
        <v>24.511009319999999</v>
      </c>
      <c r="K977" s="46">
        <f t="shared" si="241"/>
        <v>187.91773812</v>
      </c>
      <c r="L977" s="47">
        <f t="shared" si="246"/>
        <v>225.501285744</v>
      </c>
      <c r="M977" s="77" t="e">
        <f t="shared" si="243"/>
        <v>#N/A</v>
      </c>
      <c r="N977" s="48">
        <v>260</v>
      </c>
      <c r="O977" s="49" t="e">
        <f t="shared" si="247"/>
        <v>#N/A</v>
      </c>
      <c r="P977" s="93" t="e">
        <f t="shared" si="248"/>
        <v>#N/A</v>
      </c>
    </row>
    <row r="978" spans="1:16" ht="15.75" x14ac:dyDescent="0.25">
      <c r="A978" s="104">
        <v>80000768</v>
      </c>
      <c r="B978" s="61" t="s">
        <v>907</v>
      </c>
      <c r="C978" s="36" t="e">
        <f>VLOOKUP(A978,'[3]Прейскурант 2019'!$A$12:$E$1358,5,0)</f>
        <v>#N/A</v>
      </c>
      <c r="D978" s="37">
        <v>1.75</v>
      </c>
      <c r="E978" s="68">
        <f t="shared" si="242"/>
        <v>142.26954000000001</v>
      </c>
      <c r="F978" s="44">
        <v>0.7</v>
      </c>
      <c r="G978" s="44">
        <f t="shared" si="239"/>
        <v>142.96953999999999</v>
      </c>
      <c r="H978" s="44">
        <f t="shared" si="244"/>
        <v>48.609643599999998</v>
      </c>
      <c r="I978" s="45">
        <f t="shared" si="240"/>
        <v>191.57918359999999</v>
      </c>
      <c r="J978" s="44">
        <f t="shared" si="245"/>
        <v>28.736877539999998</v>
      </c>
      <c r="K978" s="46">
        <f t="shared" si="241"/>
        <v>220.31606113999999</v>
      </c>
      <c r="L978" s="47">
        <f t="shared" si="246"/>
        <v>264.37927336799999</v>
      </c>
      <c r="M978" s="77" t="e">
        <f t="shared" si="243"/>
        <v>#N/A</v>
      </c>
      <c r="N978" s="48">
        <v>305</v>
      </c>
      <c r="O978" s="49" t="e">
        <f t="shared" si="247"/>
        <v>#N/A</v>
      </c>
      <c r="P978" s="93" t="e">
        <f t="shared" si="248"/>
        <v>#N/A</v>
      </c>
    </row>
    <row r="979" spans="1:16" ht="31.5" x14ac:dyDescent="0.25">
      <c r="A979" s="103">
        <v>80000769</v>
      </c>
      <c r="B979" s="61" t="s">
        <v>908</v>
      </c>
      <c r="C979" s="36" t="e">
        <f>VLOOKUP(A979,'[3]Прейскурант 2019'!$A$12:$E$1358,5,0)</f>
        <v>#N/A</v>
      </c>
      <c r="D979" s="37">
        <v>3</v>
      </c>
      <c r="E979" s="68">
        <f t="shared" si="242"/>
        <v>243.89063999999999</v>
      </c>
      <c r="F979" s="44">
        <v>0</v>
      </c>
      <c r="G979" s="44">
        <f t="shared" si="239"/>
        <v>243.89063999999999</v>
      </c>
      <c r="H979" s="44">
        <f t="shared" si="244"/>
        <v>82.922817600000002</v>
      </c>
      <c r="I979" s="45">
        <f t="shared" si="240"/>
        <v>326.81345759999999</v>
      </c>
      <c r="J979" s="44">
        <f t="shared" si="245"/>
        <v>49.022018639999999</v>
      </c>
      <c r="K979" s="46">
        <f t="shared" si="241"/>
        <v>375.83547623999999</v>
      </c>
      <c r="L979" s="47">
        <f t="shared" si="246"/>
        <v>451.002571488</v>
      </c>
      <c r="M979" s="77" t="e">
        <f t="shared" si="243"/>
        <v>#N/A</v>
      </c>
      <c r="N979" s="48">
        <v>520</v>
      </c>
      <c r="O979" s="49" t="e">
        <f t="shared" si="247"/>
        <v>#N/A</v>
      </c>
      <c r="P979" s="93" t="e">
        <f t="shared" si="248"/>
        <v>#N/A</v>
      </c>
    </row>
    <row r="980" spans="1:16" ht="15.75" x14ac:dyDescent="0.25">
      <c r="A980" s="104">
        <v>80000770</v>
      </c>
      <c r="B980" s="61" t="s">
        <v>909</v>
      </c>
      <c r="C980" s="36" t="e">
        <f>VLOOKUP(A980,'[3]Прейскурант 2019'!$A$12:$E$1358,5,0)</f>
        <v>#N/A</v>
      </c>
      <c r="D980" s="37">
        <v>1</v>
      </c>
      <c r="E980" s="68">
        <f t="shared" si="242"/>
        <v>81.296880000000002</v>
      </c>
      <c r="F980" s="44">
        <v>0</v>
      </c>
      <c r="G980" s="44">
        <f t="shared" si="239"/>
        <v>81.296880000000002</v>
      </c>
      <c r="H980" s="44">
        <f t="shared" si="244"/>
        <v>27.640939200000002</v>
      </c>
      <c r="I980" s="45">
        <f t="shared" si="240"/>
        <v>108.93781920000001</v>
      </c>
      <c r="J980" s="44">
        <f t="shared" si="245"/>
        <v>16.34067288</v>
      </c>
      <c r="K980" s="46">
        <f t="shared" si="241"/>
        <v>125.27849208000001</v>
      </c>
      <c r="L980" s="47">
        <f t="shared" si="246"/>
        <v>150.33419049600002</v>
      </c>
      <c r="M980" s="77" t="e">
        <f t="shared" si="243"/>
        <v>#N/A</v>
      </c>
      <c r="N980" s="48">
        <v>174</v>
      </c>
      <c r="O980" s="49" t="e">
        <f t="shared" si="247"/>
        <v>#N/A</v>
      </c>
      <c r="P980" s="93" t="e">
        <f t="shared" si="248"/>
        <v>#N/A</v>
      </c>
    </row>
    <row r="981" spans="1:16" ht="47.25" x14ac:dyDescent="0.25">
      <c r="A981" s="103">
        <v>80000771</v>
      </c>
      <c r="B981" s="61" t="s">
        <v>910</v>
      </c>
      <c r="C981" s="36" t="e">
        <f>VLOOKUP(A981,'[3]Прейскурант 2019'!$A$12:$E$1358,5,0)</f>
        <v>#N/A</v>
      </c>
      <c r="D981" s="37">
        <v>1</v>
      </c>
      <c r="E981" s="68">
        <f t="shared" si="242"/>
        <v>81.296880000000002</v>
      </c>
      <c r="F981" s="44">
        <v>0</v>
      </c>
      <c r="G981" s="44">
        <f t="shared" si="239"/>
        <v>81.296880000000002</v>
      </c>
      <c r="H981" s="44">
        <f t="shared" si="244"/>
        <v>27.640939200000002</v>
      </c>
      <c r="I981" s="45">
        <f t="shared" si="240"/>
        <v>108.93781920000001</v>
      </c>
      <c r="J981" s="44">
        <f t="shared" si="245"/>
        <v>16.34067288</v>
      </c>
      <c r="K981" s="46">
        <f t="shared" si="241"/>
        <v>125.27849208000001</v>
      </c>
      <c r="L981" s="47">
        <f t="shared" si="246"/>
        <v>150.33419049600002</v>
      </c>
      <c r="M981" s="77" t="e">
        <f t="shared" si="243"/>
        <v>#N/A</v>
      </c>
      <c r="N981" s="48">
        <v>174</v>
      </c>
      <c r="O981" s="49" t="e">
        <f t="shared" si="247"/>
        <v>#N/A</v>
      </c>
      <c r="P981" s="93" t="e">
        <f t="shared" si="248"/>
        <v>#N/A</v>
      </c>
    </row>
    <row r="982" spans="1:16" ht="15.75" x14ac:dyDescent="0.25">
      <c r="A982" s="104">
        <v>80000772</v>
      </c>
      <c r="B982" s="61" t="s">
        <v>911</v>
      </c>
      <c r="C982" s="36" t="e">
        <f>VLOOKUP(A982,'[3]Прейскурант 2019'!$A$12:$E$1358,5,0)</f>
        <v>#N/A</v>
      </c>
      <c r="D982" s="37">
        <v>1</v>
      </c>
      <c r="E982" s="68">
        <f t="shared" si="242"/>
        <v>81.296880000000002</v>
      </c>
      <c r="F982" s="44">
        <v>0</v>
      </c>
      <c r="G982" s="44">
        <f t="shared" si="239"/>
        <v>81.296880000000002</v>
      </c>
      <c r="H982" s="44">
        <f t="shared" si="244"/>
        <v>27.640939200000002</v>
      </c>
      <c r="I982" s="45">
        <f t="shared" si="240"/>
        <v>108.93781920000001</v>
      </c>
      <c r="J982" s="44">
        <f t="shared" si="245"/>
        <v>16.34067288</v>
      </c>
      <c r="K982" s="46">
        <f t="shared" si="241"/>
        <v>125.27849208000001</v>
      </c>
      <c r="L982" s="47">
        <f t="shared" si="246"/>
        <v>150.33419049600002</v>
      </c>
      <c r="M982" s="77" t="e">
        <f t="shared" si="243"/>
        <v>#N/A</v>
      </c>
      <c r="N982" s="48">
        <v>174</v>
      </c>
      <c r="O982" s="49" t="e">
        <f t="shared" si="247"/>
        <v>#N/A</v>
      </c>
      <c r="P982" s="93" t="e">
        <f t="shared" si="248"/>
        <v>#N/A</v>
      </c>
    </row>
    <row r="983" spans="1:16" ht="31.5" x14ac:dyDescent="0.25">
      <c r="A983" s="103">
        <v>80000773</v>
      </c>
      <c r="B983" s="61" t="s">
        <v>912</v>
      </c>
      <c r="C983" s="36" t="e">
        <f>VLOOKUP(A983,'[3]Прейскурант 2019'!$A$12:$E$1358,5,0)</f>
        <v>#N/A</v>
      </c>
      <c r="D983" s="37">
        <v>4</v>
      </c>
      <c r="E983" s="68">
        <f t="shared" si="242"/>
        <v>325.18752000000001</v>
      </c>
      <c r="F983" s="44">
        <v>51.96</v>
      </c>
      <c r="G983" s="44">
        <f t="shared" si="239"/>
        <v>377.14751999999999</v>
      </c>
      <c r="H983" s="44">
        <f t="shared" si="244"/>
        <v>128.2301568</v>
      </c>
      <c r="I983" s="45">
        <f t="shared" si="240"/>
        <v>505.37767680000002</v>
      </c>
      <c r="J983" s="44">
        <f t="shared" si="245"/>
        <v>75.806651520000003</v>
      </c>
      <c r="K983" s="46">
        <f t="shared" si="241"/>
        <v>581.18432832000008</v>
      </c>
      <c r="L983" s="47">
        <f t="shared" si="246"/>
        <v>697.42119398400007</v>
      </c>
      <c r="M983" s="77" t="e">
        <f t="shared" si="243"/>
        <v>#N/A</v>
      </c>
      <c r="N983" s="48">
        <v>796</v>
      </c>
      <c r="O983" s="49" t="e">
        <f t="shared" si="247"/>
        <v>#N/A</v>
      </c>
      <c r="P983" s="93" t="e">
        <f t="shared" si="248"/>
        <v>#N/A</v>
      </c>
    </row>
    <row r="984" spans="1:16" ht="15.75" x14ac:dyDescent="0.25">
      <c r="A984" s="104">
        <v>80000774</v>
      </c>
      <c r="B984" s="61" t="s">
        <v>913</v>
      </c>
      <c r="C984" s="36" t="e">
        <f>VLOOKUP(A984,'[3]Прейскурант 2019'!$A$12:$E$1358,5,0)</f>
        <v>#N/A</v>
      </c>
      <c r="D984" s="37">
        <v>1</v>
      </c>
      <c r="E984" s="68">
        <f t="shared" si="242"/>
        <v>81.296880000000002</v>
      </c>
      <c r="F984" s="44">
        <v>0</v>
      </c>
      <c r="G984" s="44">
        <f t="shared" si="239"/>
        <v>81.296880000000002</v>
      </c>
      <c r="H984" s="44">
        <f t="shared" si="244"/>
        <v>27.640939200000002</v>
      </c>
      <c r="I984" s="45">
        <f t="shared" si="240"/>
        <v>108.93781920000001</v>
      </c>
      <c r="J984" s="44">
        <f t="shared" si="245"/>
        <v>16.34067288</v>
      </c>
      <c r="K984" s="46">
        <f t="shared" si="241"/>
        <v>125.27849208000001</v>
      </c>
      <c r="L984" s="47">
        <f t="shared" si="246"/>
        <v>150.33419049600002</v>
      </c>
      <c r="M984" s="77" t="e">
        <f t="shared" si="243"/>
        <v>#N/A</v>
      </c>
      <c r="N984" s="48">
        <v>174</v>
      </c>
      <c r="O984" s="49" t="e">
        <f t="shared" si="247"/>
        <v>#N/A</v>
      </c>
      <c r="P984" s="93" t="e">
        <f t="shared" si="248"/>
        <v>#N/A</v>
      </c>
    </row>
    <row r="985" spans="1:16" ht="28.9" customHeight="1" x14ac:dyDescent="0.25">
      <c r="A985" s="103">
        <v>80000775</v>
      </c>
      <c r="B985" s="61" t="s">
        <v>914</v>
      </c>
      <c r="C985" s="36" t="e">
        <f>VLOOKUP(A985,'[3]Прейскурант 2019'!$A$12:$E$1358,5,0)</f>
        <v>#N/A</v>
      </c>
      <c r="D985" s="37">
        <v>0.75</v>
      </c>
      <c r="E985" s="68">
        <f t="shared" si="242"/>
        <v>60.972659999999998</v>
      </c>
      <c r="F985" s="44">
        <v>0</v>
      </c>
      <c r="G985" s="44">
        <f t="shared" si="239"/>
        <v>60.972659999999998</v>
      </c>
      <c r="H985" s="44">
        <f t="shared" si="244"/>
        <v>20.7307044</v>
      </c>
      <c r="I985" s="45">
        <f t="shared" si="240"/>
        <v>81.703364399999998</v>
      </c>
      <c r="J985" s="44">
        <f t="shared" si="245"/>
        <v>12.25550466</v>
      </c>
      <c r="K985" s="46">
        <f t="shared" si="241"/>
        <v>93.958869059999998</v>
      </c>
      <c r="L985" s="47">
        <f t="shared" si="246"/>
        <v>112.750642872</v>
      </c>
      <c r="M985" s="77" t="e">
        <f t="shared" si="243"/>
        <v>#N/A</v>
      </c>
      <c r="N985" s="48">
        <v>130</v>
      </c>
      <c r="O985" s="49" t="e">
        <f t="shared" si="247"/>
        <v>#N/A</v>
      </c>
      <c r="P985" s="93" t="e">
        <f t="shared" si="248"/>
        <v>#N/A</v>
      </c>
    </row>
    <row r="986" spans="1:16" ht="47.25" x14ac:dyDescent="0.25">
      <c r="A986" s="104">
        <v>80000776</v>
      </c>
      <c r="B986" s="61" t="s">
        <v>915</v>
      </c>
      <c r="C986" s="36" t="e">
        <f>VLOOKUP(A986,'[3]Прейскурант 2019'!$A$12:$E$1358,5,0)</f>
        <v>#N/A</v>
      </c>
      <c r="D986" s="37">
        <v>1</v>
      </c>
      <c r="E986" s="68">
        <f t="shared" si="242"/>
        <v>81.296880000000002</v>
      </c>
      <c r="F986" s="44">
        <v>16.329999999999998</v>
      </c>
      <c r="G986" s="44">
        <f t="shared" si="239"/>
        <v>97.62688</v>
      </c>
      <c r="H986" s="44">
        <f t="shared" si="244"/>
        <v>33.193139200000005</v>
      </c>
      <c r="I986" s="45">
        <f t="shared" si="240"/>
        <v>130.82001919999999</v>
      </c>
      <c r="J986" s="44">
        <f t="shared" si="245"/>
        <v>19.623002879999998</v>
      </c>
      <c r="K986" s="46">
        <f t="shared" si="241"/>
        <v>150.44302207999999</v>
      </c>
      <c r="L986" s="47">
        <f t="shared" si="246"/>
        <v>180.531626496</v>
      </c>
      <c r="M986" s="77" t="e">
        <f t="shared" si="243"/>
        <v>#N/A</v>
      </c>
      <c r="N986" s="48">
        <v>206</v>
      </c>
      <c r="O986" s="49" t="e">
        <f t="shared" si="247"/>
        <v>#N/A</v>
      </c>
      <c r="P986" s="93" t="e">
        <f t="shared" si="248"/>
        <v>#N/A</v>
      </c>
    </row>
    <row r="987" spans="1:16" ht="63" x14ac:dyDescent="0.25">
      <c r="A987" s="103">
        <v>80000777</v>
      </c>
      <c r="B987" s="64" t="s">
        <v>916</v>
      </c>
      <c r="C987" s="36" t="e">
        <f>VLOOKUP(A987,'[3]Прейскурант 2019'!$A$12:$E$1358,5,0)</f>
        <v>#N/A</v>
      </c>
      <c r="D987" s="37">
        <v>1</v>
      </c>
      <c r="E987" s="68">
        <f t="shared" si="242"/>
        <v>81.296880000000002</v>
      </c>
      <c r="F987" s="44">
        <v>0</v>
      </c>
      <c r="G987" s="44">
        <f t="shared" si="239"/>
        <v>81.296880000000002</v>
      </c>
      <c r="H987" s="44">
        <f t="shared" si="244"/>
        <v>27.640939200000002</v>
      </c>
      <c r="I987" s="45">
        <f t="shared" si="240"/>
        <v>108.93781920000001</v>
      </c>
      <c r="J987" s="44">
        <f t="shared" si="245"/>
        <v>16.34067288</v>
      </c>
      <c r="K987" s="46">
        <f t="shared" si="241"/>
        <v>125.27849208000001</v>
      </c>
      <c r="L987" s="47">
        <f t="shared" si="246"/>
        <v>150.33419049600002</v>
      </c>
      <c r="M987" s="77" t="e">
        <f t="shared" si="243"/>
        <v>#N/A</v>
      </c>
      <c r="N987" s="48">
        <v>174</v>
      </c>
      <c r="O987" s="49" t="e">
        <f t="shared" si="247"/>
        <v>#N/A</v>
      </c>
      <c r="P987" s="93" t="e">
        <f t="shared" si="248"/>
        <v>#N/A</v>
      </c>
    </row>
    <row r="988" spans="1:16" ht="31.5" x14ac:dyDescent="0.25">
      <c r="A988" s="104">
        <v>80000778</v>
      </c>
      <c r="B988" s="61" t="s">
        <v>917</v>
      </c>
      <c r="C988" s="36" t="e">
        <f>VLOOKUP(A988,'[3]Прейскурант 2019'!$A$12:$E$1358,5,0)</f>
        <v>#N/A</v>
      </c>
      <c r="D988" s="37">
        <v>1.75</v>
      </c>
      <c r="E988" s="68">
        <f t="shared" si="242"/>
        <v>142.26954000000001</v>
      </c>
      <c r="F988" s="44">
        <v>681.54</v>
      </c>
      <c r="G988" s="44">
        <f t="shared" si="239"/>
        <v>823.80953999999997</v>
      </c>
      <c r="H988" s="44">
        <f t="shared" si="244"/>
        <v>280.0952436</v>
      </c>
      <c r="I988" s="45">
        <f t="shared" si="240"/>
        <v>1103.9047836</v>
      </c>
      <c r="J988" s="44">
        <f t="shared" si="245"/>
        <v>165.58571753999999</v>
      </c>
      <c r="K988" s="46">
        <f t="shared" si="241"/>
        <v>1269.4905011399999</v>
      </c>
      <c r="L988" s="47">
        <f t="shared" si="246"/>
        <v>1523.3886013679999</v>
      </c>
      <c r="M988" s="77" t="e">
        <f t="shared" si="243"/>
        <v>#N/A</v>
      </c>
      <c r="N988" s="48">
        <v>1645</v>
      </c>
      <c r="O988" s="49" t="e">
        <f t="shared" si="247"/>
        <v>#N/A</v>
      </c>
      <c r="P988" s="93" t="e">
        <f t="shared" si="248"/>
        <v>#N/A</v>
      </c>
    </row>
    <row r="989" spans="1:16" ht="31.5" x14ac:dyDescent="0.25">
      <c r="A989" s="103">
        <v>80000779</v>
      </c>
      <c r="B989" s="61" t="s">
        <v>918</v>
      </c>
      <c r="C989" s="36" t="e">
        <f>VLOOKUP(A989,'[3]Прейскурант 2019'!$A$12:$E$1358,5,0)</f>
        <v>#N/A</v>
      </c>
      <c r="D989" s="37">
        <v>0.75</v>
      </c>
      <c r="E989" s="68">
        <f t="shared" si="242"/>
        <v>60.972659999999998</v>
      </c>
      <c r="F989" s="44">
        <v>0</v>
      </c>
      <c r="G989" s="44">
        <f t="shared" si="239"/>
        <v>60.972659999999998</v>
      </c>
      <c r="H989" s="44">
        <f t="shared" si="244"/>
        <v>20.7307044</v>
      </c>
      <c r="I989" s="45">
        <f t="shared" si="240"/>
        <v>81.703364399999998</v>
      </c>
      <c r="J989" s="44">
        <f t="shared" si="245"/>
        <v>12.25550466</v>
      </c>
      <c r="K989" s="46">
        <f t="shared" si="241"/>
        <v>93.958869059999998</v>
      </c>
      <c r="L989" s="47">
        <f t="shared" si="246"/>
        <v>112.750642872</v>
      </c>
      <c r="M989" s="77" t="e">
        <f t="shared" si="243"/>
        <v>#N/A</v>
      </c>
      <c r="N989" s="48">
        <v>130</v>
      </c>
      <c r="O989" s="49" t="e">
        <f t="shared" si="247"/>
        <v>#N/A</v>
      </c>
      <c r="P989" s="93" t="e">
        <f t="shared" si="248"/>
        <v>#N/A</v>
      </c>
    </row>
    <row r="990" spans="1:16" ht="31.5" x14ac:dyDescent="0.25">
      <c r="A990" s="104">
        <v>80000780</v>
      </c>
      <c r="B990" s="61" t="s">
        <v>919</v>
      </c>
      <c r="C990" s="36" t="e">
        <f>VLOOKUP(A990,'[3]Прейскурант 2019'!$A$12:$E$1358,5,0)</f>
        <v>#N/A</v>
      </c>
      <c r="D990" s="37">
        <v>1</v>
      </c>
      <c r="E990" s="68">
        <f t="shared" si="242"/>
        <v>81.296880000000002</v>
      </c>
      <c r="F990" s="44">
        <v>0</v>
      </c>
      <c r="G990" s="44">
        <f t="shared" si="239"/>
        <v>81.296880000000002</v>
      </c>
      <c r="H990" s="44">
        <f t="shared" si="244"/>
        <v>27.640939200000002</v>
      </c>
      <c r="I990" s="45">
        <f t="shared" si="240"/>
        <v>108.93781920000001</v>
      </c>
      <c r="J990" s="44">
        <f t="shared" si="245"/>
        <v>16.34067288</v>
      </c>
      <c r="K990" s="46">
        <f t="shared" si="241"/>
        <v>125.27849208000001</v>
      </c>
      <c r="L990" s="47">
        <f t="shared" si="246"/>
        <v>150.33419049600002</v>
      </c>
      <c r="M990" s="77" t="e">
        <f t="shared" si="243"/>
        <v>#N/A</v>
      </c>
      <c r="N990" s="48">
        <v>174</v>
      </c>
      <c r="O990" s="49" t="e">
        <f t="shared" si="247"/>
        <v>#N/A</v>
      </c>
      <c r="P990" s="93" t="e">
        <f t="shared" si="248"/>
        <v>#N/A</v>
      </c>
    </row>
    <row r="991" spans="1:16" ht="15.75" x14ac:dyDescent="0.25">
      <c r="A991" s="103">
        <v>80000781</v>
      </c>
      <c r="B991" s="61" t="s">
        <v>920</v>
      </c>
      <c r="C991" s="36" t="e">
        <f>VLOOKUP(A991,'[3]Прейскурант 2019'!$A$12:$E$1358,5,0)</f>
        <v>#N/A</v>
      </c>
      <c r="D991" s="37">
        <v>2.5</v>
      </c>
      <c r="E991" s="68">
        <f t="shared" si="242"/>
        <v>203.2422</v>
      </c>
      <c r="F991" s="44">
        <v>12.97</v>
      </c>
      <c r="G991" s="44">
        <f t="shared" si="239"/>
        <v>216.2122</v>
      </c>
      <c r="H991" s="44">
        <f t="shared" si="244"/>
        <v>73.51214800000001</v>
      </c>
      <c r="I991" s="45">
        <f t="shared" si="240"/>
        <v>289.72434800000002</v>
      </c>
      <c r="J991" s="44">
        <f t="shared" si="245"/>
        <v>43.458652200000003</v>
      </c>
      <c r="K991" s="46">
        <f t="shared" si="241"/>
        <v>333.18300020000004</v>
      </c>
      <c r="L991" s="47">
        <f t="shared" si="246"/>
        <v>399.81960024000006</v>
      </c>
      <c r="M991" s="77" t="e">
        <f t="shared" si="243"/>
        <v>#N/A</v>
      </c>
      <c r="N991" s="48">
        <v>459</v>
      </c>
      <c r="O991" s="49" t="e">
        <f t="shared" si="247"/>
        <v>#N/A</v>
      </c>
      <c r="P991" s="93" t="e">
        <f t="shared" si="248"/>
        <v>#N/A</v>
      </c>
    </row>
    <row r="992" spans="1:16" ht="15.75" x14ac:dyDescent="0.25">
      <c r="A992" s="104">
        <v>80000782</v>
      </c>
      <c r="B992" s="61" t="s">
        <v>921</v>
      </c>
      <c r="C992" s="36" t="e">
        <f>VLOOKUP(A992,'[3]Прейскурант 2019'!$A$12:$E$1358,5,0)</f>
        <v>#N/A</v>
      </c>
      <c r="D992" s="37">
        <v>2.5</v>
      </c>
      <c r="E992" s="68">
        <f t="shared" si="242"/>
        <v>203.2422</v>
      </c>
      <c r="F992" s="44">
        <v>0.22</v>
      </c>
      <c r="G992" s="44">
        <f t="shared" si="239"/>
        <v>203.4622</v>
      </c>
      <c r="H992" s="44">
        <f t="shared" si="244"/>
        <v>69.177148000000003</v>
      </c>
      <c r="I992" s="45">
        <f t="shared" si="240"/>
        <v>272.63934799999998</v>
      </c>
      <c r="J992" s="44">
        <f t="shared" si="245"/>
        <v>40.895902199999995</v>
      </c>
      <c r="K992" s="46">
        <f t="shared" si="241"/>
        <v>313.53525019999995</v>
      </c>
      <c r="L992" s="47">
        <f t="shared" si="246"/>
        <v>376.24230023999996</v>
      </c>
      <c r="M992" s="77" t="e">
        <f t="shared" si="243"/>
        <v>#N/A</v>
      </c>
      <c r="N992" s="48">
        <v>433</v>
      </c>
      <c r="O992" s="49" t="e">
        <f t="shared" si="247"/>
        <v>#N/A</v>
      </c>
      <c r="P992" s="93" t="e">
        <f t="shared" si="248"/>
        <v>#N/A</v>
      </c>
    </row>
    <row r="993" spans="1:16" ht="15.75" x14ac:dyDescent="0.25">
      <c r="A993" s="103">
        <v>80000783</v>
      </c>
      <c r="B993" s="61" t="s">
        <v>922</v>
      </c>
      <c r="C993" s="36" t="e">
        <f>VLOOKUP(A993,'[3]Прейскурант 2019'!$A$12:$E$1358,5,0)</f>
        <v>#N/A</v>
      </c>
      <c r="D993" s="37">
        <v>1</v>
      </c>
      <c r="E993" s="68">
        <f t="shared" si="242"/>
        <v>81.296880000000002</v>
      </c>
      <c r="F993" s="44">
        <v>0</v>
      </c>
      <c r="G993" s="44">
        <f t="shared" si="239"/>
        <v>81.296880000000002</v>
      </c>
      <c r="H993" s="44">
        <f t="shared" si="244"/>
        <v>27.640939200000002</v>
      </c>
      <c r="I993" s="45">
        <f t="shared" si="240"/>
        <v>108.93781920000001</v>
      </c>
      <c r="J993" s="44">
        <f t="shared" si="245"/>
        <v>16.34067288</v>
      </c>
      <c r="K993" s="46">
        <f t="shared" si="241"/>
        <v>125.27849208000001</v>
      </c>
      <c r="L993" s="47">
        <f t="shared" si="246"/>
        <v>150.33419049600002</v>
      </c>
      <c r="M993" s="77" t="e">
        <f t="shared" si="243"/>
        <v>#N/A</v>
      </c>
      <c r="N993" s="48">
        <v>174</v>
      </c>
      <c r="O993" s="49" t="e">
        <f t="shared" si="247"/>
        <v>#N/A</v>
      </c>
      <c r="P993" s="93" t="e">
        <f t="shared" si="248"/>
        <v>#N/A</v>
      </c>
    </row>
    <row r="994" spans="1:16" ht="31.5" x14ac:dyDescent="0.25">
      <c r="A994" s="104">
        <v>80000784</v>
      </c>
      <c r="B994" s="61" t="s">
        <v>923</v>
      </c>
      <c r="C994" s="36" t="e">
        <f>VLOOKUP(A994,'[3]Прейскурант 2019'!$A$12:$E$1358,5,0)</f>
        <v>#N/A</v>
      </c>
      <c r="D994" s="37">
        <v>3.5</v>
      </c>
      <c r="E994" s="68">
        <f t="shared" si="242"/>
        <v>284.53908000000001</v>
      </c>
      <c r="F994" s="44">
        <v>97.67</v>
      </c>
      <c r="G994" s="44">
        <f t="shared" si="239"/>
        <v>382.20908000000003</v>
      </c>
      <c r="H994" s="44">
        <f t="shared" si="244"/>
        <v>129.95108720000002</v>
      </c>
      <c r="I994" s="45">
        <f t="shared" si="240"/>
        <v>512.16016720000005</v>
      </c>
      <c r="J994" s="44">
        <f t="shared" si="245"/>
        <v>76.824025079999998</v>
      </c>
      <c r="K994" s="46">
        <f t="shared" si="241"/>
        <v>588.98419228</v>
      </c>
      <c r="L994" s="47">
        <f t="shared" si="246"/>
        <v>706.78103073600005</v>
      </c>
      <c r="M994" s="77" t="e">
        <f t="shared" si="243"/>
        <v>#N/A</v>
      </c>
      <c r="N994" s="48">
        <v>799</v>
      </c>
      <c r="O994" s="49" t="e">
        <f t="shared" si="247"/>
        <v>#N/A</v>
      </c>
      <c r="P994" s="93" t="e">
        <f t="shared" si="248"/>
        <v>#N/A</v>
      </c>
    </row>
    <row r="995" spans="1:16" ht="31.5" x14ac:dyDescent="0.25">
      <c r="A995" s="103">
        <v>80000785</v>
      </c>
      <c r="B995" s="61" t="s">
        <v>924</v>
      </c>
      <c r="C995" s="36" t="e">
        <f>VLOOKUP(A995,'[3]Прейскурант 2019'!$A$12:$E$1358,5,0)</f>
        <v>#N/A</v>
      </c>
      <c r="D995" s="37">
        <v>1.5</v>
      </c>
      <c r="E995" s="68">
        <f t="shared" si="242"/>
        <v>121.94532</v>
      </c>
      <c r="F995" s="44">
        <v>18.28</v>
      </c>
      <c r="G995" s="44">
        <f t="shared" si="239"/>
        <v>140.22532000000001</v>
      </c>
      <c r="H995" s="44">
        <f t="shared" si="244"/>
        <v>47.676608800000004</v>
      </c>
      <c r="I995" s="45">
        <f t="shared" si="240"/>
        <v>187.90192880000001</v>
      </c>
      <c r="J995" s="44">
        <f t="shared" si="245"/>
        <v>28.185289319999999</v>
      </c>
      <c r="K995" s="46">
        <f t="shared" si="241"/>
        <v>216.08721812000002</v>
      </c>
      <c r="L995" s="47">
        <f t="shared" si="246"/>
        <v>259.30466174400004</v>
      </c>
      <c r="M995" s="77" t="e">
        <f t="shared" si="243"/>
        <v>#N/A</v>
      </c>
      <c r="N995" s="48">
        <v>296</v>
      </c>
      <c r="O995" s="49" t="e">
        <f t="shared" si="247"/>
        <v>#N/A</v>
      </c>
      <c r="P995" s="93" t="e">
        <f t="shared" si="248"/>
        <v>#N/A</v>
      </c>
    </row>
    <row r="996" spans="1:16" ht="31.5" x14ac:dyDescent="0.25">
      <c r="A996" s="104">
        <v>80000786</v>
      </c>
      <c r="B996" s="61" t="s">
        <v>925</v>
      </c>
      <c r="C996" s="36" t="e">
        <f>VLOOKUP(A996,'[3]Прейскурант 2019'!$A$12:$E$1358,5,0)</f>
        <v>#N/A</v>
      </c>
      <c r="D996" s="37">
        <v>0.5</v>
      </c>
      <c r="E996" s="68">
        <f t="shared" si="242"/>
        <v>40.648440000000001</v>
      </c>
      <c r="F996" s="44">
        <v>0</v>
      </c>
      <c r="G996" s="44">
        <f t="shared" si="239"/>
        <v>40.648440000000001</v>
      </c>
      <c r="H996" s="44">
        <f t="shared" si="244"/>
        <v>13.820469600000001</v>
      </c>
      <c r="I996" s="45">
        <f t="shared" si="240"/>
        <v>54.468909600000003</v>
      </c>
      <c r="J996" s="44">
        <f t="shared" si="245"/>
        <v>8.1703364399999998</v>
      </c>
      <c r="K996" s="46">
        <f t="shared" si="241"/>
        <v>62.639246040000003</v>
      </c>
      <c r="L996" s="47">
        <f t="shared" si="246"/>
        <v>75.16709524800001</v>
      </c>
      <c r="M996" s="77" t="e">
        <f t="shared" si="243"/>
        <v>#N/A</v>
      </c>
      <c r="N996" s="48">
        <v>86</v>
      </c>
      <c r="O996" s="49" t="e">
        <f t="shared" si="247"/>
        <v>#N/A</v>
      </c>
      <c r="P996" s="93" t="e">
        <f t="shared" si="248"/>
        <v>#N/A</v>
      </c>
    </row>
    <row r="997" spans="1:16" ht="31.5" x14ac:dyDescent="0.25">
      <c r="A997" s="103">
        <v>80000787</v>
      </c>
      <c r="B997" s="61" t="s">
        <v>926</v>
      </c>
      <c r="C997" s="36" t="e">
        <f>VLOOKUP(A997,'[3]Прейскурант 2019'!$A$12:$E$1358,5,0)</f>
        <v>#N/A</v>
      </c>
      <c r="D997" s="37">
        <v>1</v>
      </c>
      <c r="E997" s="68">
        <f t="shared" si="242"/>
        <v>81.296880000000002</v>
      </c>
      <c r="F997" s="44">
        <v>0</v>
      </c>
      <c r="G997" s="44">
        <f t="shared" ref="G997:G1062" si="249">E997+F997</f>
        <v>81.296880000000002</v>
      </c>
      <c r="H997" s="44">
        <f t="shared" si="244"/>
        <v>27.640939200000002</v>
      </c>
      <c r="I997" s="45">
        <f t="shared" ref="I997:I1062" si="250">G997+H997</f>
        <v>108.93781920000001</v>
      </c>
      <c r="J997" s="44">
        <f t="shared" si="245"/>
        <v>16.34067288</v>
      </c>
      <c r="K997" s="46">
        <f t="shared" ref="K997:K1062" si="251">I997+J997</f>
        <v>125.27849208000001</v>
      </c>
      <c r="L997" s="47">
        <f t="shared" si="246"/>
        <v>150.33419049600002</v>
      </c>
      <c r="M997" s="77" t="e">
        <f t="shared" si="243"/>
        <v>#N/A</v>
      </c>
      <c r="N997" s="48">
        <v>174</v>
      </c>
      <c r="O997" s="49" t="e">
        <f t="shared" si="247"/>
        <v>#N/A</v>
      </c>
      <c r="P997" s="93" t="e">
        <f t="shared" si="248"/>
        <v>#N/A</v>
      </c>
    </row>
    <row r="998" spans="1:16" ht="31.5" x14ac:dyDescent="0.25">
      <c r="A998" s="104">
        <v>80000788</v>
      </c>
      <c r="B998" s="61" t="s">
        <v>927</v>
      </c>
      <c r="C998" s="36" t="e">
        <f>VLOOKUP(A998,'[3]Прейскурант 2019'!$A$12:$E$1358,5,0)</f>
        <v>#N/A</v>
      </c>
      <c r="D998" s="37">
        <v>3</v>
      </c>
      <c r="E998" s="68">
        <f t="shared" si="242"/>
        <v>243.89063999999999</v>
      </c>
      <c r="F998" s="44">
        <v>17.2</v>
      </c>
      <c r="G998" s="44">
        <f t="shared" si="249"/>
        <v>261.09064000000001</v>
      </c>
      <c r="H998" s="44">
        <f t="shared" si="244"/>
        <v>88.770817600000015</v>
      </c>
      <c r="I998" s="45">
        <f t="shared" si="250"/>
        <v>349.86145759999999</v>
      </c>
      <c r="J998" s="44">
        <f t="shared" si="245"/>
        <v>52.479218639999999</v>
      </c>
      <c r="K998" s="46">
        <f t="shared" si="251"/>
        <v>402.34067623999999</v>
      </c>
      <c r="L998" s="47">
        <f t="shared" si="246"/>
        <v>482.808811488</v>
      </c>
      <c r="M998" s="77" t="e">
        <f t="shared" si="243"/>
        <v>#N/A</v>
      </c>
      <c r="N998" s="48">
        <v>554</v>
      </c>
      <c r="O998" s="49" t="e">
        <f t="shared" si="247"/>
        <v>#N/A</v>
      </c>
      <c r="P998" s="93" t="e">
        <f t="shared" si="248"/>
        <v>#N/A</v>
      </c>
    </row>
    <row r="999" spans="1:16" ht="15" customHeight="1" x14ac:dyDescent="0.2">
      <c r="A999" s="226" t="s">
        <v>928</v>
      </c>
      <c r="B999" s="227"/>
      <c r="C999" s="227"/>
      <c r="D999" s="227"/>
      <c r="E999" s="227"/>
      <c r="F999" s="227"/>
      <c r="G999" s="227"/>
      <c r="H999" s="227"/>
      <c r="I999" s="227"/>
      <c r="J999" s="227"/>
      <c r="K999" s="227"/>
      <c r="L999" s="227"/>
      <c r="M999" s="227"/>
      <c r="N999" s="227"/>
      <c r="O999" s="228"/>
    </row>
    <row r="1000" spans="1:16" ht="15.75" x14ac:dyDescent="0.2">
      <c r="A1000" s="60">
        <v>90000602</v>
      </c>
      <c r="B1000" s="2" t="s">
        <v>929</v>
      </c>
      <c r="C1000" s="36">
        <f>VLOOKUP(A1000,'[3]Прейскурант 2019'!$A$12:$E$1358,5,0)</f>
        <v>358</v>
      </c>
      <c r="D1000" s="37">
        <f>VLOOKUP(A1000,'[1]Прейскурант( новый)'!$A$9:$C$1217,3,0)</f>
        <v>1.5</v>
      </c>
      <c r="E1000" s="68">
        <f t="shared" ref="E1000:E1039" si="252">73.58*D1000*1.302</f>
        <v>143.70174</v>
      </c>
      <c r="F1000" s="44">
        <f>VLOOKUP(A1000,'[2]себ-ть 2019 год'!$A$2:$Q$1337,6,0)</f>
        <v>45.08</v>
      </c>
      <c r="G1000" s="44">
        <f t="shared" si="249"/>
        <v>188.78174000000001</v>
      </c>
      <c r="H1000" s="44">
        <f t="shared" si="244"/>
        <v>64.185791600000016</v>
      </c>
      <c r="I1000" s="45">
        <f t="shared" si="250"/>
        <v>252.96753160000003</v>
      </c>
      <c r="J1000" s="44">
        <f t="shared" si="245"/>
        <v>37.945129740000006</v>
      </c>
      <c r="K1000" s="46">
        <f t="shared" si="251"/>
        <v>290.91266134000006</v>
      </c>
      <c r="L1000" s="47">
        <f t="shared" si="246"/>
        <v>349.09519360800005</v>
      </c>
      <c r="M1000" s="77">
        <f t="shared" ref="M1000:M1039" si="253">C1000*6.5%+C1000</f>
        <v>381.27</v>
      </c>
      <c r="N1000" s="48">
        <v>381</v>
      </c>
      <c r="O1000" s="49">
        <f t="shared" si="247"/>
        <v>6.4999999999999947</v>
      </c>
      <c r="P1000" s="93">
        <f t="shared" si="248"/>
        <v>6.4245810055865826E-2</v>
      </c>
    </row>
    <row r="1001" spans="1:16" ht="31.5" x14ac:dyDescent="0.2">
      <c r="A1001" s="60">
        <v>90000603</v>
      </c>
      <c r="B1001" s="2" t="s">
        <v>930</v>
      </c>
      <c r="C1001" s="36">
        <f>VLOOKUP(A1001,'[3]Прейскурант 2019'!$A$12:$E$1358,5,0)</f>
        <v>658</v>
      </c>
      <c r="D1001" s="37">
        <f>VLOOKUP(A1001,'[1]Прейскурант( новый)'!$A$9:$C$1217,3,0)</f>
        <v>2</v>
      </c>
      <c r="E1001" s="68">
        <f t="shared" si="252"/>
        <v>191.60231999999999</v>
      </c>
      <c r="F1001" s="44">
        <f>VLOOKUP(A1001,'[2]себ-ть 2019 год'!$A$2:$Q$1337,6,0)</f>
        <v>157.21</v>
      </c>
      <c r="G1001" s="44">
        <f t="shared" si="249"/>
        <v>348.81232</v>
      </c>
      <c r="H1001" s="44">
        <f t="shared" si="244"/>
        <v>118.59618880000001</v>
      </c>
      <c r="I1001" s="45">
        <f t="shared" si="250"/>
        <v>467.40850879999999</v>
      </c>
      <c r="J1001" s="44">
        <f t="shared" si="245"/>
        <v>70.111276320000002</v>
      </c>
      <c r="K1001" s="46">
        <f t="shared" si="251"/>
        <v>537.51978512000005</v>
      </c>
      <c r="L1001" s="47">
        <f t="shared" si="246"/>
        <v>645.02374214400004</v>
      </c>
      <c r="M1001" s="77">
        <f t="shared" si="253"/>
        <v>700.77</v>
      </c>
      <c r="N1001" s="48">
        <v>701</v>
      </c>
      <c r="O1001" s="49">
        <f t="shared" si="247"/>
        <v>6.4999999999999973</v>
      </c>
      <c r="P1001" s="93">
        <f t="shared" si="248"/>
        <v>6.5349544072948351E-2</v>
      </c>
    </row>
    <row r="1002" spans="1:16" ht="15.75" x14ac:dyDescent="0.2">
      <c r="A1002" s="60">
        <v>90000102</v>
      </c>
      <c r="B1002" s="80" t="s">
        <v>1233</v>
      </c>
      <c r="C1002" s="36">
        <v>658</v>
      </c>
      <c r="D1002" s="37">
        <v>2</v>
      </c>
      <c r="E1002" s="68">
        <f t="shared" si="252"/>
        <v>191.60231999999999</v>
      </c>
      <c r="F1002" s="44">
        <v>156.72</v>
      </c>
      <c r="G1002" s="44">
        <f t="shared" si="249"/>
        <v>348.32231999999999</v>
      </c>
      <c r="H1002" s="44">
        <f t="shared" si="244"/>
        <v>118.4295888</v>
      </c>
      <c r="I1002" s="45">
        <f t="shared" si="250"/>
        <v>466.75190880000002</v>
      </c>
      <c r="J1002" s="44">
        <f t="shared" si="245"/>
        <v>70.012786320000004</v>
      </c>
      <c r="K1002" s="46">
        <f t="shared" si="251"/>
        <v>536.76469512000006</v>
      </c>
      <c r="L1002" s="47">
        <f t="shared" si="246"/>
        <v>644.11763414400002</v>
      </c>
      <c r="M1002" s="77">
        <f t="shared" si="253"/>
        <v>700.77</v>
      </c>
      <c r="N1002" s="48">
        <v>701</v>
      </c>
      <c r="O1002" s="49">
        <f t="shared" si="247"/>
        <v>6.4999999999999973</v>
      </c>
      <c r="P1002" s="93">
        <f t="shared" si="248"/>
        <v>6.5349544072948351E-2</v>
      </c>
    </row>
    <row r="1003" spans="1:16" ht="47.25" x14ac:dyDescent="0.2">
      <c r="A1003" s="60">
        <v>90000605</v>
      </c>
      <c r="B1003" s="2" t="s">
        <v>931</v>
      </c>
      <c r="C1003" s="36">
        <f>VLOOKUP(A1003,'[3]Прейскурант 2019'!$A$12:$E$1358,5,0)</f>
        <v>928</v>
      </c>
      <c r="D1003" s="37">
        <f>VLOOKUP(A1003,'[1]Прейскурант( новый)'!$A$9:$C$1217,3,0)</f>
        <v>2</v>
      </c>
      <c r="E1003" s="68">
        <f t="shared" si="252"/>
        <v>191.60231999999999</v>
      </c>
      <c r="F1003" s="44">
        <f>VLOOKUP(A1003,'[2]себ-ть 2019 год'!$A$2:$Q$1337,6,0)</f>
        <v>0</v>
      </c>
      <c r="G1003" s="44">
        <f t="shared" si="249"/>
        <v>191.60231999999999</v>
      </c>
      <c r="H1003" s="44">
        <f t="shared" si="244"/>
        <v>65.144788800000001</v>
      </c>
      <c r="I1003" s="45">
        <f t="shared" si="250"/>
        <v>256.74710879999998</v>
      </c>
      <c r="J1003" s="44">
        <f t="shared" si="245"/>
        <v>38.512066319999995</v>
      </c>
      <c r="K1003" s="46">
        <f t="shared" si="251"/>
        <v>295.25917511999995</v>
      </c>
      <c r="L1003" s="47">
        <f t="shared" si="246"/>
        <v>354.31101014399997</v>
      </c>
      <c r="M1003" s="77">
        <f t="shared" si="253"/>
        <v>988.32</v>
      </c>
      <c r="N1003" s="48">
        <v>988</v>
      </c>
      <c r="O1003" s="49">
        <f t="shared" si="247"/>
        <v>6.5000000000000053</v>
      </c>
      <c r="P1003" s="93">
        <f t="shared" si="248"/>
        <v>6.4655172413793149E-2</v>
      </c>
    </row>
    <row r="1004" spans="1:16" ht="15.75" x14ac:dyDescent="0.2">
      <c r="A1004" s="60">
        <v>90000606</v>
      </c>
      <c r="B1004" s="2" t="s">
        <v>932</v>
      </c>
      <c r="C1004" s="36">
        <f>VLOOKUP(A1004,'[3]Прейскурант 2019'!$A$12:$E$1358,5,0)</f>
        <v>1665</v>
      </c>
      <c r="D1004" s="37">
        <f>VLOOKUP(A1004,'[1]Прейскурант( новый)'!$A$9:$C$1217,3,0)</f>
        <v>1.5</v>
      </c>
      <c r="E1004" s="68">
        <f t="shared" si="252"/>
        <v>143.70174</v>
      </c>
      <c r="F1004" s="44">
        <v>15.25</v>
      </c>
      <c r="G1004" s="44">
        <f t="shared" si="249"/>
        <v>158.95174</v>
      </c>
      <c r="H1004" s="44">
        <f t="shared" si="244"/>
        <v>54.043591600000006</v>
      </c>
      <c r="I1004" s="45">
        <f t="shared" si="250"/>
        <v>212.99533160000001</v>
      </c>
      <c r="J1004" s="44">
        <f t="shared" si="245"/>
        <v>31.949299740000001</v>
      </c>
      <c r="K1004" s="46">
        <f t="shared" si="251"/>
        <v>244.94463134</v>
      </c>
      <c r="L1004" s="47">
        <f t="shared" si="246"/>
        <v>293.933557608</v>
      </c>
      <c r="M1004" s="77">
        <f t="shared" si="253"/>
        <v>1773.2249999999999</v>
      </c>
      <c r="N1004" s="48">
        <v>1773</v>
      </c>
      <c r="O1004" s="49">
        <f t="shared" si="247"/>
        <v>6.4999999999999947</v>
      </c>
      <c r="P1004" s="93">
        <f t="shared" si="248"/>
        <v>6.4864864864864868E-2</v>
      </c>
    </row>
    <row r="1005" spans="1:16" ht="15.75" x14ac:dyDescent="0.2">
      <c r="A1005" s="60">
        <v>90000607</v>
      </c>
      <c r="B1005" s="2" t="s">
        <v>933</v>
      </c>
      <c r="C1005" s="36">
        <f>VLOOKUP(A1005,'[3]Прейскурант 2019'!$A$12:$E$1358,5,0)</f>
        <v>545</v>
      </c>
      <c r="D1005" s="37">
        <f>VLOOKUP(A1005,'[1]Прейскурант( новый)'!$A$9:$C$1217,3,0)</f>
        <v>2</v>
      </c>
      <c r="E1005" s="68">
        <f t="shared" si="252"/>
        <v>191.60231999999999</v>
      </c>
      <c r="F1005" s="44">
        <f>VLOOKUP(A1005,'[2]себ-ть 2019 год'!$A$2:$Q$1337,6,0)</f>
        <v>0</v>
      </c>
      <c r="G1005" s="44">
        <f t="shared" si="249"/>
        <v>191.60231999999999</v>
      </c>
      <c r="H1005" s="44">
        <f t="shared" si="244"/>
        <v>65.144788800000001</v>
      </c>
      <c r="I1005" s="45">
        <f t="shared" si="250"/>
        <v>256.74710879999998</v>
      </c>
      <c r="J1005" s="44">
        <f t="shared" si="245"/>
        <v>38.512066319999995</v>
      </c>
      <c r="K1005" s="46">
        <f t="shared" si="251"/>
        <v>295.25917511999995</v>
      </c>
      <c r="L1005" s="47">
        <f t="shared" si="246"/>
        <v>354.31101014399997</v>
      </c>
      <c r="M1005" s="77">
        <f t="shared" si="253"/>
        <v>580.42499999999995</v>
      </c>
      <c r="N1005" s="48">
        <v>580</v>
      </c>
      <c r="O1005" s="49">
        <f t="shared" si="247"/>
        <v>6.499999999999992</v>
      </c>
      <c r="P1005" s="93">
        <f t="shared" si="248"/>
        <v>6.4220183486238591E-2</v>
      </c>
    </row>
    <row r="1006" spans="1:16" ht="17.100000000000001" customHeight="1" x14ac:dyDescent="0.2">
      <c r="A1006" s="60">
        <v>90000609</v>
      </c>
      <c r="B1006" s="2" t="s">
        <v>934</v>
      </c>
      <c r="C1006" s="36">
        <f>VLOOKUP(A1006,'[3]Прейскурант 2019'!$A$12:$E$1358,5,0)</f>
        <v>96</v>
      </c>
      <c r="D1006" s="37">
        <f>VLOOKUP(A1006,'[1]Прейскурант( новый)'!$A$9:$C$1217,3,0)</f>
        <v>1</v>
      </c>
      <c r="E1006" s="68">
        <f t="shared" si="252"/>
        <v>95.801159999999996</v>
      </c>
      <c r="F1006" s="44">
        <f>VLOOKUP(A1006,'[2]себ-ть 2019 год'!$A$2:$Q$1337,6,0)</f>
        <v>15.25</v>
      </c>
      <c r="G1006" s="44">
        <f t="shared" si="249"/>
        <v>111.05116</v>
      </c>
      <c r="H1006" s="44">
        <f t="shared" si="244"/>
        <v>37.757394400000003</v>
      </c>
      <c r="I1006" s="45">
        <f t="shared" si="250"/>
        <v>148.80855439999999</v>
      </c>
      <c r="J1006" s="44">
        <f t="shared" si="245"/>
        <v>22.321283159999997</v>
      </c>
      <c r="K1006" s="46">
        <f t="shared" si="251"/>
        <v>171.12983756</v>
      </c>
      <c r="L1006" s="47">
        <f t="shared" si="246"/>
        <v>205.35580507200001</v>
      </c>
      <c r="M1006" s="77">
        <f t="shared" si="253"/>
        <v>102.24</v>
      </c>
      <c r="N1006" s="48">
        <v>102</v>
      </c>
      <c r="O1006" s="49">
        <f t="shared" si="247"/>
        <v>6.4999999999999947</v>
      </c>
      <c r="P1006" s="93">
        <f t="shared" si="248"/>
        <v>6.25E-2</v>
      </c>
    </row>
    <row r="1007" spans="1:16" ht="47.25" x14ac:dyDescent="0.2">
      <c r="A1007" s="60">
        <v>90000617</v>
      </c>
      <c r="B1007" s="2" t="s">
        <v>935</v>
      </c>
      <c r="C1007" s="36">
        <f>VLOOKUP(A1007,'[3]Прейскурант 2019'!$A$12:$E$1358,5,0)</f>
        <v>144</v>
      </c>
      <c r="D1007" s="37">
        <f>VLOOKUP(A1007,'[1]Прейскурант( новый)'!$A$9:$C$1217,3,0)</f>
        <v>1</v>
      </c>
      <c r="E1007" s="68">
        <f t="shared" si="252"/>
        <v>95.801159999999996</v>
      </c>
      <c r="F1007" s="44">
        <f>VLOOKUP(A1007,'[2]себ-ть 2019 год'!$A$2:$Q$1337,6,0)</f>
        <v>0</v>
      </c>
      <c r="G1007" s="44">
        <f t="shared" si="249"/>
        <v>95.801159999999996</v>
      </c>
      <c r="H1007" s="44">
        <f t="shared" si="244"/>
        <v>32.5723944</v>
      </c>
      <c r="I1007" s="45">
        <f t="shared" si="250"/>
        <v>128.37355439999999</v>
      </c>
      <c r="J1007" s="44">
        <f t="shared" si="245"/>
        <v>19.256033159999998</v>
      </c>
      <c r="K1007" s="46">
        <f t="shared" si="251"/>
        <v>147.62958755999998</v>
      </c>
      <c r="L1007" s="47">
        <f t="shared" si="246"/>
        <v>177.15550507199998</v>
      </c>
      <c r="M1007" s="77">
        <f t="shared" si="253"/>
        <v>153.36000000000001</v>
      </c>
      <c r="N1007" s="48">
        <v>153</v>
      </c>
      <c r="O1007" s="49">
        <f t="shared" si="247"/>
        <v>6.5000000000000098</v>
      </c>
      <c r="P1007" s="93">
        <f t="shared" si="248"/>
        <v>6.25E-2</v>
      </c>
    </row>
    <row r="1008" spans="1:16" ht="15.75" x14ac:dyDescent="0.2">
      <c r="A1008" s="60">
        <v>90000611</v>
      </c>
      <c r="B1008" s="2" t="s">
        <v>936</v>
      </c>
      <c r="C1008" s="36">
        <f>VLOOKUP(A1008,'[3]Прейскурант 2019'!$A$12:$E$1358,5,0)</f>
        <v>74</v>
      </c>
      <c r="D1008" s="37">
        <f>VLOOKUP(A1008,'[1]Прейскурант( новый)'!$A$9:$C$1217,3,0)</f>
        <v>1</v>
      </c>
      <c r="E1008" s="68">
        <f t="shared" si="252"/>
        <v>95.801159999999996</v>
      </c>
      <c r="F1008" s="44">
        <f>VLOOKUP(A1008,'[2]себ-ть 2019 год'!$A$2:$Q$1337,6,0)</f>
        <v>2.0299999999999998</v>
      </c>
      <c r="G1008" s="44">
        <f t="shared" si="249"/>
        <v>97.831159999999997</v>
      </c>
      <c r="H1008" s="44">
        <f t="shared" si="244"/>
        <v>33.262594400000005</v>
      </c>
      <c r="I1008" s="45">
        <f t="shared" si="250"/>
        <v>131.09375439999999</v>
      </c>
      <c r="J1008" s="44">
        <f t="shared" si="245"/>
        <v>19.664063159999998</v>
      </c>
      <c r="K1008" s="46">
        <f t="shared" si="251"/>
        <v>150.75781755999998</v>
      </c>
      <c r="L1008" s="47">
        <f t="shared" si="246"/>
        <v>180.90938107199997</v>
      </c>
      <c r="M1008" s="77">
        <f t="shared" si="253"/>
        <v>78.81</v>
      </c>
      <c r="N1008" s="48">
        <v>79</v>
      </c>
      <c r="O1008" s="49">
        <f t="shared" si="247"/>
        <v>6.5000000000000027</v>
      </c>
      <c r="P1008" s="93">
        <f t="shared" si="248"/>
        <v>6.7567567567567544E-2</v>
      </c>
    </row>
    <row r="1009" spans="1:16" ht="15.75" x14ac:dyDescent="0.2">
      <c r="A1009" s="60">
        <v>90000612</v>
      </c>
      <c r="B1009" s="2" t="s">
        <v>937</v>
      </c>
      <c r="C1009" s="36">
        <f>VLOOKUP(A1009,'[3]Прейскурант 2019'!$A$12:$E$1358,5,0)</f>
        <v>74</v>
      </c>
      <c r="D1009" s="37">
        <f>VLOOKUP(A1009,'[1]Прейскурант( новый)'!$A$9:$C$1217,3,0)</f>
        <v>1</v>
      </c>
      <c r="E1009" s="68">
        <f t="shared" si="252"/>
        <v>95.801159999999996</v>
      </c>
      <c r="F1009" s="44">
        <f>VLOOKUP(A1009,'[2]себ-ть 2019 год'!$A$2:$Q$1337,6,0)</f>
        <v>5.08</v>
      </c>
      <c r="G1009" s="44">
        <f t="shared" si="249"/>
        <v>100.88115999999999</v>
      </c>
      <c r="H1009" s="44">
        <f t="shared" si="244"/>
        <v>34.299594400000004</v>
      </c>
      <c r="I1009" s="45">
        <f t="shared" si="250"/>
        <v>135.18075440000001</v>
      </c>
      <c r="J1009" s="44">
        <f t="shared" si="245"/>
        <v>20.277113160000003</v>
      </c>
      <c r="K1009" s="46">
        <f t="shared" si="251"/>
        <v>155.45786756000001</v>
      </c>
      <c r="L1009" s="47">
        <f t="shared" si="246"/>
        <v>186.54944107200001</v>
      </c>
      <c r="M1009" s="77">
        <f t="shared" si="253"/>
        <v>78.81</v>
      </c>
      <c r="N1009" s="48">
        <v>79</v>
      </c>
      <c r="O1009" s="49">
        <f t="shared" si="247"/>
        <v>6.5000000000000027</v>
      </c>
      <c r="P1009" s="93">
        <f t="shared" si="248"/>
        <v>6.7567567567567544E-2</v>
      </c>
    </row>
    <row r="1010" spans="1:16" ht="31.5" x14ac:dyDescent="0.2">
      <c r="A1010" s="60">
        <v>90000613</v>
      </c>
      <c r="B1010" s="2" t="s">
        <v>938</v>
      </c>
      <c r="C1010" s="36">
        <f>VLOOKUP(A1010,'[3]Прейскурант 2019'!$A$12:$E$1358,5,0)</f>
        <v>599</v>
      </c>
      <c r="D1010" s="37">
        <f>VLOOKUP(A1010,'[1]Прейскурант( новый)'!$A$9:$C$1217,3,0)</f>
        <v>2</v>
      </c>
      <c r="E1010" s="68">
        <f t="shared" si="252"/>
        <v>191.60231999999999</v>
      </c>
      <c r="F1010" s="44">
        <f>VLOOKUP(A1010,'[2]себ-ть 2019 год'!$A$2:$Q$1337,6,0)</f>
        <v>0</v>
      </c>
      <c r="G1010" s="44">
        <f t="shared" si="249"/>
        <v>191.60231999999999</v>
      </c>
      <c r="H1010" s="44">
        <f t="shared" si="244"/>
        <v>65.144788800000001</v>
      </c>
      <c r="I1010" s="45">
        <f t="shared" si="250"/>
        <v>256.74710879999998</v>
      </c>
      <c r="J1010" s="44">
        <f t="shared" si="245"/>
        <v>38.512066319999995</v>
      </c>
      <c r="K1010" s="46">
        <f t="shared" si="251"/>
        <v>295.25917511999995</v>
      </c>
      <c r="L1010" s="47">
        <f t="shared" si="246"/>
        <v>354.31101014399997</v>
      </c>
      <c r="M1010" s="77">
        <f t="shared" si="253"/>
        <v>637.93499999999995</v>
      </c>
      <c r="N1010" s="48">
        <v>638</v>
      </c>
      <c r="O1010" s="49">
        <f t="shared" si="247"/>
        <v>6.4999999999999902</v>
      </c>
      <c r="P1010" s="93">
        <f t="shared" si="248"/>
        <v>6.5108514190317157E-2</v>
      </c>
    </row>
    <row r="1011" spans="1:16" ht="47.25" x14ac:dyDescent="0.2">
      <c r="A1011" s="60">
        <v>90000614</v>
      </c>
      <c r="B1011" s="2" t="s">
        <v>939</v>
      </c>
      <c r="C1011" s="36">
        <f>VLOOKUP(A1011,'[3]Прейскурант 2019'!$A$12:$E$1358,5,0)</f>
        <v>599</v>
      </c>
      <c r="D1011" s="37">
        <f>VLOOKUP(A1011,'[1]Прейскурант( новый)'!$A$9:$C$1217,3,0)</f>
        <v>1.5</v>
      </c>
      <c r="E1011" s="68">
        <f t="shared" si="252"/>
        <v>143.70174</v>
      </c>
      <c r="F1011" s="44">
        <f>VLOOKUP(A1011,'[2]себ-ть 2019 год'!$A$2:$Q$1337,6,0)</f>
        <v>0</v>
      </c>
      <c r="G1011" s="44">
        <f t="shared" si="249"/>
        <v>143.70174</v>
      </c>
      <c r="H1011" s="44">
        <f t="shared" si="244"/>
        <v>48.858591600000004</v>
      </c>
      <c r="I1011" s="45">
        <f t="shared" si="250"/>
        <v>192.56033160000001</v>
      </c>
      <c r="J1011" s="44">
        <f t="shared" si="245"/>
        <v>28.884049740000002</v>
      </c>
      <c r="K1011" s="46">
        <f t="shared" si="251"/>
        <v>221.44438134000001</v>
      </c>
      <c r="L1011" s="47">
        <f t="shared" si="246"/>
        <v>265.73325760800003</v>
      </c>
      <c r="M1011" s="77">
        <f t="shared" si="253"/>
        <v>637.93499999999995</v>
      </c>
      <c r="N1011" s="48">
        <v>638</v>
      </c>
      <c r="O1011" s="49">
        <f t="shared" si="247"/>
        <v>6.4999999999999902</v>
      </c>
      <c r="P1011" s="93">
        <f t="shared" si="248"/>
        <v>6.5108514190317157E-2</v>
      </c>
    </row>
    <row r="1012" spans="1:16" ht="15.75" x14ac:dyDescent="0.2">
      <c r="A1012" s="60">
        <v>90000103</v>
      </c>
      <c r="B1012" s="80" t="s">
        <v>1234</v>
      </c>
      <c r="C1012" s="36">
        <v>621</v>
      </c>
      <c r="D1012" s="37">
        <v>2</v>
      </c>
      <c r="E1012" s="68">
        <f t="shared" si="252"/>
        <v>191.60231999999999</v>
      </c>
      <c r="F1012" s="44">
        <v>0</v>
      </c>
      <c r="G1012" s="44">
        <f t="shared" si="249"/>
        <v>191.60231999999999</v>
      </c>
      <c r="H1012" s="44">
        <f t="shared" si="244"/>
        <v>65.144788800000001</v>
      </c>
      <c r="I1012" s="45">
        <f t="shared" si="250"/>
        <v>256.74710879999998</v>
      </c>
      <c r="J1012" s="44">
        <f t="shared" si="245"/>
        <v>38.512066319999995</v>
      </c>
      <c r="K1012" s="46">
        <f t="shared" si="251"/>
        <v>295.25917511999995</v>
      </c>
      <c r="L1012" s="47">
        <f t="shared" si="246"/>
        <v>354.31101014399997</v>
      </c>
      <c r="M1012" s="77">
        <f t="shared" si="253"/>
        <v>661.36500000000001</v>
      </c>
      <c r="N1012" s="48">
        <v>661</v>
      </c>
      <c r="O1012" s="49">
        <f t="shared" si="247"/>
        <v>6.5000000000000018</v>
      </c>
      <c r="P1012" s="93">
        <f t="shared" si="248"/>
        <v>6.4412238325281868E-2</v>
      </c>
    </row>
    <row r="1013" spans="1:16" ht="31.5" x14ac:dyDescent="0.2">
      <c r="A1013" s="60">
        <v>90000645</v>
      </c>
      <c r="B1013" s="2" t="s">
        <v>940</v>
      </c>
      <c r="C1013" s="36">
        <f>VLOOKUP(A1013,'[3]Прейскурант 2019'!$A$12:$E$1358,5,0)</f>
        <v>127</v>
      </c>
      <c r="D1013" s="37">
        <f>VLOOKUP(A1013,'[1]Прейскурант( новый)'!$A$9:$C$1217,3,0)</f>
        <v>3</v>
      </c>
      <c r="E1013" s="68">
        <f t="shared" si="252"/>
        <v>287.40348</v>
      </c>
      <c r="F1013" s="44">
        <f>VLOOKUP(A1013,'[2]себ-ть 2019 год'!$A$2:$Q$1337,6,0)</f>
        <v>48.78</v>
      </c>
      <c r="G1013" s="44">
        <f t="shared" si="249"/>
        <v>336.18348000000003</v>
      </c>
      <c r="H1013" s="44">
        <f t="shared" si="244"/>
        <v>114.30238320000002</v>
      </c>
      <c r="I1013" s="45">
        <f t="shared" si="250"/>
        <v>450.48586320000004</v>
      </c>
      <c r="J1013" s="44">
        <f t="shared" si="245"/>
        <v>67.572879479999997</v>
      </c>
      <c r="K1013" s="46">
        <f t="shared" si="251"/>
        <v>518.05874268000002</v>
      </c>
      <c r="L1013" s="47">
        <f t="shared" si="246"/>
        <v>621.67049121600007</v>
      </c>
      <c r="M1013" s="77">
        <f t="shared" si="253"/>
        <v>135.255</v>
      </c>
      <c r="N1013" s="48">
        <v>135</v>
      </c>
      <c r="O1013" s="49">
        <f t="shared" si="247"/>
        <v>6.4999999999999964</v>
      </c>
      <c r="P1013" s="93">
        <f t="shared" si="248"/>
        <v>6.2992125984252079E-2</v>
      </c>
    </row>
    <row r="1014" spans="1:16" ht="15.75" x14ac:dyDescent="0.2">
      <c r="A1014" s="60">
        <v>90000647</v>
      </c>
      <c r="B1014" s="2" t="s">
        <v>941</v>
      </c>
      <c r="C1014" s="36">
        <f>VLOOKUP(A1014,'[3]Прейскурант 2019'!$A$12:$E$1358,5,0)</f>
        <v>549</v>
      </c>
      <c r="D1014" s="37">
        <f>VLOOKUP(A1014,'[1]Прейскурант( новый)'!$A$9:$C$1217,3,0)</f>
        <v>2</v>
      </c>
      <c r="E1014" s="68">
        <f t="shared" si="252"/>
        <v>191.60231999999999</v>
      </c>
      <c r="F1014" s="44">
        <f>VLOOKUP(A1014,'[2]себ-ть 2019 год'!$A$2:$Q$1337,6,0)</f>
        <v>0</v>
      </c>
      <c r="G1014" s="44">
        <f t="shared" si="249"/>
        <v>191.60231999999999</v>
      </c>
      <c r="H1014" s="44">
        <f t="shared" si="244"/>
        <v>65.144788800000001</v>
      </c>
      <c r="I1014" s="45">
        <f t="shared" si="250"/>
        <v>256.74710879999998</v>
      </c>
      <c r="J1014" s="44">
        <f t="shared" si="245"/>
        <v>38.512066319999995</v>
      </c>
      <c r="K1014" s="46">
        <f t="shared" si="251"/>
        <v>295.25917511999995</v>
      </c>
      <c r="L1014" s="47">
        <f t="shared" si="246"/>
        <v>354.31101014399997</v>
      </c>
      <c r="M1014" s="77">
        <f t="shared" si="253"/>
        <v>584.68499999999995</v>
      </c>
      <c r="N1014" s="48">
        <v>585</v>
      </c>
      <c r="O1014" s="49">
        <f t="shared" si="247"/>
        <v>6.4999999999999902</v>
      </c>
      <c r="P1014" s="93">
        <f t="shared" si="248"/>
        <v>6.5573770491803351E-2</v>
      </c>
    </row>
    <row r="1015" spans="1:16" ht="15.75" x14ac:dyDescent="0.2">
      <c r="A1015" s="60">
        <v>90000095</v>
      </c>
      <c r="B1015" s="2" t="s">
        <v>941</v>
      </c>
      <c r="C1015" s="36">
        <f>VLOOKUP(A1015,'[3]Прейскурант 2019'!$A$12:$E$1358,5,0)</f>
        <v>7115</v>
      </c>
      <c r="D1015" s="37">
        <f>VLOOKUP(A1015,'[1]Прейскурант( новый)'!$A$9:$C$1217,3,0)</f>
        <v>25</v>
      </c>
      <c r="E1015" s="68">
        <f t="shared" si="252"/>
        <v>2395.029</v>
      </c>
      <c r="F1015" s="44">
        <f>VLOOKUP(A1015,'[2]себ-ть 2019 год'!$A$2:$Q$1337,6,0)</f>
        <v>1</v>
      </c>
      <c r="G1015" s="44">
        <f t="shared" si="249"/>
        <v>2396.029</v>
      </c>
      <c r="H1015" s="44">
        <f t="shared" si="244"/>
        <v>814.6498600000001</v>
      </c>
      <c r="I1015" s="45">
        <f t="shared" si="250"/>
        <v>3210.67886</v>
      </c>
      <c r="J1015" s="44">
        <f t="shared" si="245"/>
        <v>481.60182899999995</v>
      </c>
      <c r="K1015" s="46">
        <f t="shared" si="251"/>
        <v>3692.2806890000002</v>
      </c>
      <c r="L1015" s="47">
        <f t="shared" si="246"/>
        <v>4430.7368268</v>
      </c>
      <c r="M1015" s="77">
        <f t="shared" si="253"/>
        <v>7577.4750000000004</v>
      </c>
      <c r="N1015" s="48">
        <v>7577</v>
      </c>
      <c r="O1015" s="49">
        <f t="shared" si="247"/>
        <v>6.5000000000000053</v>
      </c>
      <c r="P1015" s="93">
        <f t="shared" si="248"/>
        <v>6.4933239634574758E-2</v>
      </c>
    </row>
    <row r="1016" spans="1:16" ht="31.5" x14ac:dyDescent="0.2">
      <c r="A1016" s="60">
        <v>90000649</v>
      </c>
      <c r="B1016" s="2" t="s">
        <v>942</v>
      </c>
      <c r="C1016" s="36">
        <f>VLOOKUP(A1016,'[3]Прейскурант 2019'!$A$12:$E$1358,5,0)</f>
        <v>442</v>
      </c>
      <c r="D1016" s="37">
        <f>VLOOKUP(A1016,'[1]Прейскурант( новый)'!$A$9:$C$1217,3,0)</f>
        <v>1.5</v>
      </c>
      <c r="E1016" s="68">
        <f t="shared" si="252"/>
        <v>143.70174</v>
      </c>
      <c r="F1016" s="44">
        <f>VLOOKUP(A1016,'[2]себ-ть 2019 год'!$A$2:$Q$1337,6,0)</f>
        <v>0</v>
      </c>
      <c r="G1016" s="44">
        <f t="shared" si="249"/>
        <v>143.70174</v>
      </c>
      <c r="H1016" s="44">
        <f t="shared" si="244"/>
        <v>48.858591600000004</v>
      </c>
      <c r="I1016" s="45">
        <f t="shared" si="250"/>
        <v>192.56033160000001</v>
      </c>
      <c r="J1016" s="44">
        <f t="shared" si="245"/>
        <v>28.884049740000002</v>
      </c>
      <c r="K1016" s="46">
        <f t="shared" si="251"/>
        <v>221.44438134000001</v>
      </c>
      <c r="L1016" s="47">
        <f t="shared" si="246"/>
        <v>265.73325760800003</v>
      </c>
      <c r="M1016" s="77">
        <f t="shared" si="253"/>
        <v>470.73</v>
      </c>
      <c r="N1016" s="48">
        <v>471</v>
      </c>
      <c r="O1016" s="49">
        <f t="shared" si="247"/>
        <v>6.5000000000000044</v>
      </c>
      <c r="P1016" s="93">
        <f t="shared" si="248"/>
        <v>6.5610859728506776E-2</v>
      </c>
    </row>
    <row r="1017" spans="1:16" ht="31.5" customHeight="1" x14ac:dyDescent="0.2">
      <c r="A1017" s="60">
        <v>90000650</v>
      </c>
      <c r="B1017" s="2" t="s">
        <v>943</v>
      </c>
      <c r="C1017" s="36">
        <f>VLOOKUP(A1017,'[3]Прейскурант 2019'!$A$12:$E$1358,5,0)</f>
        <v>739</v>
      </c>
      <c r="D1017" s="37">
        <f>VLOOKUP(A1017,'[1]Прейскурант( новый)'!$A$9:$C$1217,3,0)</f>
        <v>2.5</v>
      </c>
      <c r="E1017" s="68">
        <f t="shared" si="252"/>
        <v>239.50289999999998</v>
      </c>
      <c r="F1017" s="44">
        <f>VLOOKUP(A1017,'[2]себ-ть 2019 год'!$A$2:$Q$1337,6,0)</f>
        <v>0</v>
      </c>
      <c r="G1017" s="44">
        <f t="shared" si="249"/>
        <v>239.50289999999998</v>
      </c>
      <c r="H1017" s="44">
        <f t="shared" si="244"/>
        <v>81.430986000000004</v>
      </c>
      <c r="I1017" s="45">
        <f t="shared" si="250"/>
        <v>320.93388599999997</v>
      </c>
      <c r="J1017" s="44">
        <f t="shared" si="245"/>
        <v>48.140082899999996</v>
      </c>
      <c r="K1017" s="46">
        <f t="shared" si="251"/>
        <v>369.07396889999995</v>
      </c>
      <c r="L1017" s="47">
        <f t="shared" si="246"/>
        <v>442.88876267999996</v>
      </c>
      <c r="M1017" s="77">
        <f t="shared" si="253"/>
        <v>787.03499999999997</v>
      </c>
      <c r="N1017" s="48">
        <v>787</v>
      </c>
      <c r="O1017" s="49">
        <f t="shared" si="247"/>
        <v>6.4999999999999964</v>
      </c>
      <c r="P1017" s="93">
        <f t="shared" si="248"/>
        <v>6.4952638700947141E-2</v>
      </c>
    </row>
    <row r="1018" spans="1:16" ht="15.75" x14ac:dyDescent="0.2">
      <c r="A1018" s="60">
        <v>90000101</v>
      </c>
      <c r="B1018" s="2" t="s">
        <v>1238</v>
      </c>
      <c r="C1018" s="36">
        <v>177</v>
      </c>
      <c r="D1018" s="37">
        <v>1</v>
      </c>
      <c r="E1018" s="68">
        <f t="shared" si="252"/>
        <v>95.801159999999996</v>
      </c>
      <c r="F1018" s="44">
        <v>0</v>
      </c>
      <c r="G1018" s="44">
        <f t="shared" ref="G1018" si="254">E1018+F1018</f>
        <v>95.801159999999996</v>
      </c>
      <c r="H1018" s="44">
        <f t="shared" ref="H1018" si="255">G1018*$H$1</f>
        <v>32.5723944</v>
      </c>
      <c r="I1018" s="45">
        <f t="shared" ref="I1018" si="256">G1018+H1018</f>
        <v>128.37355439999999</v>
      </c>
      <c r="J1018" s="44">
        <f t="shared" ref="J1018" si="257">I1018*$J$1</f>
        <v>19.256033159999998</v>
      </c>
      <c r="K1018" s="46">
        <f t="shared" ref="K1018" si="258">I1018+J1018</f>
        <v>147.62958755999998</v>
      </c>
      <c r="L1018" s="47">
        <f t="shared" ref="L1018" si="259">K1018*$L$1+K1018</f>
        <v>177.15550507199998</v>
      </c>
      <c r="M1018" s="77">
        <f t="shared" si="253"/>
        <v>188.505</v>
      </c>
      <c r="N1018" s="48">
        <v>189</v>
      </c>
      <c r="O1018" s="49"/>
      <c r="P1018" s="93">
        <f t="shared" si="248"/>
        <v>6.7796610169491567E-2</v>
      </c>
    </row>
    <row r="1019" spans="1:16" ht="31.5" x14ac:dyDescent="0.2">
      <c r="A1019" s="60">
        <v>90000619</v>
      </c>
      <c r="B1019" s="2" t="s">
        <v>944</v>
      </c>
      <c r="C1019" s="36">
        <f>VLOOKUP(A1019,'[3]Прейскурант 2019'!$A$12:$E$1358,5,0)</f>
        <v>358</v>
      </c>
      <c r="D1019" s="37">
        <f>VLOOKUP(A1019,'[1]Прейскурант( новый)'!$A$9:$C$1217,3,0)</f>
        <v>1.5</v>
      </c>
      <c r="E1019" s="68">
        <f t="shared" si="252"/>
        <v>143.70174</v>
      </c>
      <c r="F1019" s="44">
        <f>VLOOKUP(A1019,'[2]себ-ть 2019 год'!$A$2:$Q$1337,6,0)</f>
        <v>0</v>
      </c>
      <c r="G1019" s="44">
        <f t="shared" si="249"/>
        <v>143.70174</v>
      </c>
      <c r="H1019" s="44">
        <f t="shared" si="244"/>
        <v>48.858591600000004</v>
      </c>
      <c r="I1019" s="45">
        <f t="shared" si="250"/>
        <v>192.56033160000001</v>
      </c>
      <c r="J1019" s="44">
        <f t="shared" si="245"/>
        <v>28.884049740000002</v>
      </c>
      <c r="K1019" s="46">
        <f t="shared" si="251"/>
        <v>221.44438134000001</v>
      </c>
      <c r="L1019" s="47">
        <f t="shared" si="246"/>
        <v>265.73325760800003</v>
      </c>
      <c r="M1019" s="77">
        <f t="shared" si="253"/>
        <v>381.27</v>
      </c>
      <c r="N1019" s="48">
        <v>381</v>
      </c>
      <c r="O1019" s="49">
        <f t="shared" si="247"/>
        <v>6.4999999999999947</v>
      </c>
      <c r="P1019" s="93">
        <f t="shared" si="248"/>
        <v>6.4245810055865826E-2</v>
      </c>
    </row>
    <row r="1020" spans="1:16" ht="32.85" customHeight="1" x14ac:dyDescent="0.2">
      <c r="A1020" s="60">
        <v>90000620</v>
      </c>
      <c r="B1020" s="2" t="s">
        <v>945</v>
      </c>
      <c r="C1020" s="36">
        <f>VLOOKUP(A1020,'[3]Прейскурант 2019'!$A$12:$E$1358,5,0)</f>
        <v>647</v>
      </c>
      <c r="D1020" s="37">
        <f>VLOOKUP(A1020,'[1]Прейскурант( новый)'!$A$9:$C$1217,3,0)</f>
        <v>2</v>
      </c>
      <c r="E1020" s="68">
        <f t="shared" si="252"/>
        <v>191.60231999999999</v>
      </c>
      <c r="F1020" s="44">
        <f>VLOOKUP(A1020,'[2]себ-ть 2019 год'!$A$2:$Q$1337,6,0)</f>
        <v>120.33</v>
      </c>
      <c r="G1020" s="44">
        <f t="shared" si="249"/>
        <v>311.93232</v>
      </c>
      <c r="H1020" s="44">
        <f t="shared" si="244"/>
        <v>106.05698880000001</v>
      </c>
      <c r="I1020" s="45">
        <f t="shared" si="250"/>
        <v>417.9893088</v>
      </c>
      <c r="J1020" s="44">
        <f t="shared" si="245"/>
        <v>62.698396320000001</v>
      </c>
      <c r="K1020" s="46">
        <f t="shared" si="251"/>
        <v>480.68770512000003</v>
      </c>
      <c r="L1020" s="47">
        <f t="shared" si="246"/>
        <v>576.82524614400006</v>
      </c>
      <c r="M1020" s="77">
        <f t="shared" si="253"/>
        <v>689.05499999999995</v>
      </c>
      <c r="N1020" s="48">
        <v>689</v>
      </c>
      <c r="O1020" s="49">
        <f t="shared" si="247"/>
        <v>6.499999999999992</v>
      </c>
      <c r="P1020" s="93">
        <f t="shared" si="248"/>
        <v>6.4914992272024685E-2</v>
      </c>
    </row>
    <row r="1021" spans="1:16" ht="15.75" x14ac:dyDescent="0.2">
      <c r="A1021" s="60">
        <v>90000104</v>
      </c>
      <c r="B1021" s="80" t="s">
        <v>1235</v>
      </c>
      <c r="C1021" s="36">
        <v>133</v>
      </c>
      <c r="D1021" s="37">
        <v>0.5</v>
      </c>
      <c r="E1021" s="68">
        <f t="shared" si="252"/>
        <v>47.900579999999998</v>
      </c>
      <c r="F1021" s="44">
        <v>30.49</v>
      </c>
      <c r="G1021" s="44">
        <f t="shared" si="249"/>
        <v>78.39058</v>
      </c>
      <c r="H1021" s="44">
        <f t="shared" si="244"/>
        <v>26.652797200000002</v>
      </c>
      <c r="I1021" s="45">
        <f t="shared" si="250"/>
        <v>105.04337720000001</v>
      </c>
      <c r="J1021" s="44">
        <f t="shared" si="245"/>
        <v>15.75650658</v>
      </c>
      <c r="K1021" s="46">
        <f t="shared" si="251"/>
        <v>120.79988378000002</v>
      </c>
      <c r="L1021" s="47">
        <f t="shared" si="246"/>
        <v>144.95986053600001</v>
      </c>
      <c r="M1021" s="77">
        <f t="shared" si="253"/>
        <v>141.64500000000001</v>
      </c>
      <c r="N1021" s="48">
        <v>142</v>
      </c>
      <c r="O1021" s="49">
        <f t="shared" si="247"/>
        <v>6.5000000000000071</v>
      </c>
      <c r="P1021" s="93">
        <f t="shared" si="248"/>
        <v>6.7669172932330879E-2</v>
      </c>
    </row>
    <row r="1022" spans="1:16" ht="63" x14ac:dyDescent="0.2">
      <c r="A1022" s="60">
        <v>90000105</v>
      </c>
      <c r="B1022" s="80" t="s">
        <v>1261</v>
      </c>
      <c r="C1022" s="36">
        <v>545</v>
      </c>
      <c r="D1022" s="37">
        <v>1.5</v>
      </c>
      <c r="E1022" s="68">
        <f t="shared" si="252"/>
        <v>143.70174</v>
      </c>
      <c r="F1022" s="44">
        <v>0</v>
      </c>
      <c r="G1022" s="44">
        <f t="shared" si="249"/>
        <v>143.70174</v>
      </c>
      <c r="H1022" s="44">
        <f t="shared" si="244"/>
        <v>48.858591600000004</v>
      </c>
      <c r="I1022" s="45">
        <f t="shared" si="250"/>
        <v>192.56033160000001</v>
      </c>
      <c r="J1022" s="44">
        <f t="shared" si="245"/>
        <v>28.884049740000002</v>
      </c>
      <c r="K1022" s="46">
        <f t="shared" si="251"/>
        <v>221.44438134000001</v>
      </c>
      <c r="L1022" s="47">
        <f t="shared" si="246"/>
        <v>265.73325760800003</v>
      </c>
      <c r="M1022" s="77">
        <f t="shared" si="253"/>
        <v>580.42499999999995</v>
      </c>
      <c r="N1022" s="48">
        <v>800</v>
      </c>
      <c r="O1022" s="49">
        <f t="shared" si="247"/>
        <v>6.499999999999992</v>
      </c>
      <c r="P1022" s="93">
        <f t="shared" si="248"/>
        <v>0.46788990825688082</v>
      </c>
    </row>
    <row r="1023" spans="1:16" ht="47.25" x14ac:dyDescent="0.2">
      <c r="A1023" s="60">
        <v>90000626</v>
      </c>
      <c r="B1023" s="2" t="s">
        <v>946</v>
      </c>
      <c r="C1023" s="36">
        <f>VLOOKUP(A1023,'[3]Прейскурант 2019'!$A$12:$E$1358,5,0)</f>
        <v>417</v>
      </c>
      <c r="D1023" s="37">
        <f>VLOOKUP(A1023,'[1]Прейскурант( новый)'!$A$9:$C$1217,3,0)</f>
        <v>2</v>
      </c>
      <c r="E1023" s="68">
        <f t="shared" si="252"/>
        <v>191.60231999999999</v>
      </c>
      <c r="F1023" s="44">
        <f>VLOOKUP(A1023,'[2]себ-ть 2019 год'!$A$2:$Q$1337,6,0)</f>
        <v>20.329999999999998</v>
      </c>
      <c r="G1023" s="44">
        <f t="shared" si="249"/>
        <v>211.93232</v>
      </c>
      <c r="H1023" s="44">
        <f t="shared" ref="H1023:H1088" si="260">G1023*$H$1</f>
        <v>72.056988800000013</v>
      </c>
      <c r="I1023" s="45">
        <f t="shared" si="250"/>
        <v>283.9893088</v>
      </c>
      <c r="J1023" s="44">
        <f t="shared" ref="J1023:J1088" si="261">I1023*$J$1</f>
        <v>42.598396319999999</v>
      </c>
      <c r="K1023" s="46">
        <f t="shared" si="251"/>
        <v>326.58770512000001</v>
      </c>
      <c r="L1023" s="47">
        <f t="shared" ref="L1023:L1088" si="262">K1023*$L$1+K1023</f>
        <v>391.90524614399999</v>
      </c>
      <c r="M1023" s="77">
        <f t="shared" si="253"/>
        <v>444.10500000000002</v>
      </c>
      <c r="N1023" s="48">
        <v>444</v>
      </c>
      <c r="O1023" s="49">
        <f t="shared" ref="O1023:O1088" si="263">(M1023-C1023)/C1023*100</f>
        <v>6.5000000000000044</v>
      </c>
      <c r="P1023" s="93">
        <f t="shared" si="248"/>
        <v>6.4748201438848962E-2</v>
      </c>
    </row>
    <row r="1024" spans="1:16" ht="47.25" x14ac:dyDescent="0.2">
      <c r="A1024" s="60">
        <v>90000102</v>
      </c>
      <c r="B1024" s="80" t="s">
        <v>1236</v>
      </c>
      <c r="C1024" s="36">
        <v>842</v>
      </c>
      <c r="D1024" s="37">
        <v>2</v>
      </c>
      <c r="E1024" s="68">
        <f t="shared" si="252"/>
        <v>191.60231999999999</v>
      </c>
      <c r="F1024" s="44">
        <v>0</v>
      </c>
      <c r="G1024" s="44">
        <f t="shared" si="249"/>
        <v>191.60231999999999</v>
      </c>
      <c r="H1024" s="44">
        <f t="shared" si="260"/>
        <v>65.144788800000001</v>
      </c>
      <c r="I1024" s="45">
        <f t="shared" si="250"/>
        <v>256.74710879999998</v>
      </c>
      <c r="J1024" s="44">
        <f t="shared" si="261"/>
        <v>38.512066319999995</v>
      </c>
      <c r="K1024" s="46">
        <f t="shared" si="251"/>
        <v>295.25917511999995</v>
      </c>
      <c r="L1024" s="47">
        <f t="shared" si="262"/>
        <v>354.31101014399997</v>
      </c>
      <c r="M1024" s="77">
        <f t="shared" si="253"/>
        <v>896.73</v>
      </c>
      <c r="N1024" s="48">
        <v>897</v>
      </c>
      <c r="O1024" s="49">
        <f t="shared" si="263"/>
        <v>6.5000000000000018</v>
      </c>
      <c r="P1024" s="93">
        <f t="shared" si="248"/>
        <v>6.5320665083135498E-2</v>
      </c>
    </row>
    <row r="1025" spans="1:16" ht="31.5" x14ac:dyDescent="0.2">
      <c r="A1025" s="60">
        <v>90000631</v>
      </c>
      <c r="B1025" s="2" t="s">
        <v>947</v>
      </c>
      <c r="C1025" s="36">
        <f>VLOOKUP(A1025,'[3]Прейскурант 2019'!$A$12:$E$1358,5,0)</f>
        <v>203</v>
      </c>
      <c r="D1025" s="37">
        <f>VLOOKUP(A1025,'[1]Прейскурант( новый)'!$A$9:$C$1217,3,0)</f>
        <v>1</v>
      </c>
      <c r="E1025" s="68">
        <f t="shared" si="252"/>
        <v>95.801159999999996</v>
      </c>
      <c r="F1025" s="44">
        <f>VLOOKUP(A1025,'[2]себ-ть 2019 год'!$A$2:$Q$1337,6,0)</f>
        <v>15.25</v>
      </c>
      <c r="G1025" s="44">
        <f t="shared" si="249"/>
        <v>111.05116</v>
      </c>
      <c r="H1025" s="44">
        <f t="shared" si="260"/>
        <v>37.757394400000003</v>
      </c>
      <c r="I1025" s="45">
        <f t="shared" si="250"/>
        <v>148.80855439999999</v>
      </c>
      <c r="J1025" s="44">
        <f t="shared" si="261"/>
        <v>22.321283159999997</v>
      </c>
      <c r="K1025" s="46">
        <f t="shared" si="251"/>
        <v>171.12983756</v>
      </c>
      <c r="L1025" s="47">
        <f t="shared" si="262"/>
        <v>205.35580507200001</v>
      </c>
      <c r="M1025" s="77">
        <f t="shared" si="253"/>
        <v>216.19499999999999</v>
      </c>
      <c r="N1025" s="48">
        <v>216</v>
      </c>
      <c r="O1025" s="49">
        <f t="shared" si="263"/>
        <v>6.4999999999999964</v>
      </c>
      <c r="P1025" s="93">
        <f t="shared" si="248"/>
        <v>6.4039408866995107E-2</v>
      </c>
    </row>
    <row r="1026" spans="1:16" ht="47.25" x14ac:dyDescent="0.2">
      <c r="A1026" s="60">
        <v>90000094</v>
      </c>
      <c r="B1026" s="2" t="s">
        <v>948</v>
      </c>
      <c r="C1026" s="36">
        <f>VLOOKUP(A1026,'[3]Прейскурант 2019'!$A$12:$E$1358,5,0)</f>
        <v>1925</v>
      </c>
      <c r="D1026" s="37">
        <f>VLOOKUP(A1026,'[1]Прейскурант( новый)'!$A$9:$C$1217,3,0)</f>
        <v>5</v>
      </c>
      <c r="E1026" s="68">
        <f t="shared" si="252"/>
        <v>479.00579999999997</v>
      </c>
      <c r="F1026" s="44">
        <f>VLOOKUP(A1026,'[2]себ-ть 2019 год'!$A$2:$Q$1337,6,0)</f>
        <v>1</v>
      </c>
      <c r="G1026" s="44">
        <f t="shared" si="249"/>
        <v>480.00579999999997</v>
      </c>
      <c r="H1026" s="44">
        <f t="shared" si="260"/>
        <v>163.20197200000001</v>
      </c>
      <c r="I1026" s="45">
        <f t="shared" si="250"/>
        <v>643.20777199999998</v>
      </c>
      <c r="J1026" s="44">
        <f t="shared" si="261"/>
        <v>96.481165799999999</v>
      </c>
      <c r="K1026" s="46">
        <f t="shared" si="251"/>
        <v>739.68893779999996</v>
      </c>
      <c r="L1026" s="47">
        <f t="shared" si="262"/>
        <v>887.62672535999991</v>
      </c>
      <c r="M1026" s="77">
        <f t="shared" si="253"/>
        <v>2050.125</v>
      </c>
      <c r="N1026" s="48">
        <v>2050</v>
      </c>
      <c r="O1026" s="49">
        <f t="shared" si="263"/>
        <v>6.5</v>
      </c>
      <c r="P1026" s="93">
        <f t="shared" si="248"/>
        <v>6.4935064935064846E-2</v>
      </c>
    </row>
    <row r="1027" spans="1:16" ht="47.25" x14ac:dyDescent="0.2">
      <c r="A1027" s="60">
        <v>90000643</v>
      </c>
      <c r="B1027" s="2" t="s">
        <v>949</v>
      </c>
      <c r="C1027" s="36">
        <f>VLOOKUP(A1027,'[3]Прейскурант 2019'!$A$12:$E$1358,5,0)</f>
        <v>1027</v>
      </c>
      <c r="D1027" s="37">
        <f>VLOOKUP(A1027,'[1]Прейскурант( новый)'!$A$9:$C$1217,3,0)</f>
        <v>2</v>
      </c>
      <c r="E1027" s="68">
        <f t="shared" si="252"/>
        <v>191.60231999999999</v>
      </c>
      <c r="F1027" s="44">
        <f>VLOOKUP(A1027,'[2]себ-ть 2019 год'!$A$2:$Q$1337,6,0)</f>
        <v>0</v>
      </c>
      <c r="G1027" s="44">
        <f t="shared" si="249"/>
        <v>191.60231999999999</v>
      </c>
      <c r="H1027" s="44">
        <f t="shared" si="260"/>
        <v>65.144788800000001</v>
      </c>
      <c r="I1027" s="45">
        <f t="shared" si="250"/>
        <v>256.74710879999998</v>
      </c>
      <c r="J1027" s="44">
        <f t="shared" si="261"/>
        <v>38.512066319999995</v>
      </c>
      <c r="K1027" s="46">
        <f t="shared" si="251"/>
        <v>295.25917511999995</v>
      </c>
      <c r="L1027" s="47">
        <f t="shared" si="262"/>
        <v>354.31101014399997</v>
      </c>
      <c r="M1027" s="77">
        <f t="shared" si="253"/>
        <v>1093.7550000000001</v>
      </c>
      <c r="N1027" s="48">
        <v>1094</v>
      </c>
      <c r="O1027" s="49">
        <f t="shared" si="263"/>
        <v>6.5000000000000098</v>
      </c>
      <c r="P1027" s="93">
        <f t="shared" si="248"/>
        <v>6.5238558909445077E-2</v>
      </c>
    </row>
    <row r="1028" spans="1:16" ht="63" x14ac:dyDescent="0.2">
      <c r="A1028" s="60">
        <v>90000093</v>
      </c>
      <c r="B1028" s="2" t="s">
        <v>950</v>
      </c>
      <c r="C1028" s="36">
        <f>VLOOKUP(A1028,'[3]Прейскурант 2019'!$A$12:$E$1358,5,0)</f>
        <v>920</v>
      </c>
      <c r="D1028" s="37">
        <f>VLOOKUP(A1028,'[1]Прейскурант( новый)'!$A$9:$C$1217,3,0)</f>
        <v>5</v>
      </c>
      <c r="E1028" s="68">
        <f t="shared" si="252"/>
        <v>479.00579999999997</v>
      </c>
      <c r="F1028" s="44">
        <f>VLOOKUP(A1028,'[2]себ-ть 2019 год'!$A$2:$Q$1337,6,0)</f>
        <v>2</v>
      </c>
      <c r="G1028" s="44">
        <f t="shared" si="249"/>
        <v>481.00579999999997</v>
      </c>
      <c r="H1028" s="44">
        <f t="shared" si="260"/>
        <v>163.54197199999999</v>
      </c>
      <c r="I1028" s="45">
        <f t="shared" si="250"/>
        <v>644.5477719999999</v>
      </c>
      <c r="J1028" s="44">
        <f t="shared" si="261"/>
        <v>96.682165799999979</v>
      </c>
      <c r="K1028" s="46">
        <f t="shared" si="251"/>
        <v>741.2299377999999</v>
      </c>
      <c r="L1028" s="47">
        <f t="shared" si="262"/>
        <v>889.47592535999991</v>
      </c>
      <c r="M1028" s="77">
        <f t="shared" si="253"/>
        <v>979.8</v>
      </c>
      <c r="N1028" s="48">
        <v>980</v>
      </c>
      <c r="O1028" s="49">
        <f t="shared" si="263"/>
        <v>6.4999999999999947</v>
      </c>
      <c r="P1028" s="93">
        <f t="shared" si="248"/>
        <v>6.5217391304347894E-2</v>
      </c>
    </row>
    <row r="1029" spans="1:16" ht="63" x14ac:dyDescent="0.2">
      <c r="A1029" s="60">
        <v>90000092</v>
      </c>
      <c r="B1029" s="2" t="s">
        <v>951</v>
      </c>
      <c r="C1029" s="36">
        <f>VLOOKUP(A1029,'[3]Прейскурант 2019'!$A$12:$E$1358,5,0)</f>
        <v>952</v>
      </c>
      <c r="D1029" s="37">
        <f>VLOOKUP(A1029,'[1]Прейскурант( новый)'!$A$9:$C$1217,3,0)</f>
        <v>5</v>
      </c>
      <c r="E1029" s="68">
        <f t="shared" si="252"/>
        <v>479.00579999999997</v>
      </c>
      <c r="F1029" s="44">
        <f>VLOOKUP(A1029,'[2]себ-ть 2019 год'!$A$2:$Q$1337,6,0)</f>
        <v>3</v>
      </c>
      <c r="G1029" s="44">
        <f t="shared" si="249"/>
        <v>482.00579999999997</v>
      </c>
      <c r="H1029" s="44">
        <f t="shared" si="260"/>
        <v>163.88197199999999</v>
      </c>
      <c r="I1029" s="45">
        <f t="shared" si="250"/>
        <v>645.88777199999993</v>
      </c>
      <c r="J1029" s="44">
        <f t="shared" si="261"/>
        <v>96.883165799999986</v>
      </c>
      <c r="K1029" s="46">
        <f t="shared" si="251"/>
        <v>742.77093779999996</v>
      </c>
      <c r="L1029" s="47">
        <f t="shared" si="262"/>
        <v>891.3251253599999</v>
      </c>
      <c r="M1029" s="77">
        <f t="shared" si="253"/>
        <v>1013.88</v>
      </c>
      <c r="N1029" s="48">
        <v>1014</v>
      </c>
      <c r="O1029" s="49">
        <f t="shared" si="263"/>
        <v>6.4999999999999991</v>
      </c>
      <c r="P1029" s="93">
        <f t="shared" si="248"/>
        <v>6.5126050420168058E-2</v>
      </c>
    </row>
    <row r="1030" spans="1:16" ht="47.25" x14ac:dyDescent="0.2">
      <c r="A1030" s="60">
        <v>90000091</v>
      </c>
      <c r="B1030" s="2" t="s">
        <v>952</v>
      </c>
      <c r="C1030" s="36">
        <f>VLOOKUP(A1030,'[3]Прейскурант 2019'!$A$12:$E$1358,5,0)</f>
        <v>1235</v>
      </c>
      <c r="D1030" s="37">
        <f>VLOOKUP(A1030,'[1]Прейскурант( новый)'!$A$9:$C$1217,3,0)</f>
        <v>5</v>
      </c>
      <c r="E1030" s="68">
        <f t="shared" si="252"/>
        <v>479.00579999999997</v>
      </c>
      <c r="F1030" s="44">
        <f>VLOOKUP(A1030,'[2]себ-ть 2019 год'!$A$2:$Q$1337,6,0)</f>
        <v>4</v>
      </c>
      <c r="G1030" s="44">
        <f t="shared" si="249"/>
        <v>483.00579999999997</v>
      </c>
      <c r="H1030" s="44">
        <f t="shared" si="260"/>
        <v>164.22197199999999</v>
      </c>
      <c r="I1030" s="45">
        <f t="shared" si="250"/>
        <v>647.22777199999996</v>
      </c>
      <c r="J1030" s="44">
        <f t="shared" si="261"/>
        <v>97.084165799999994</v>
      </c>
      <c r="K1030" s="46">
        <f t="shared" si="251"/>
        <v>744.3119377999999</v>
      </c>
      <c r="L1030" s="47">
        <f t="shared" si="262"/>
        <v>893.1743253599999</v>
      </c>
      <c r="M1030" s="77">
        <f t="shared" si="253"/>
        <v>1315.2750000000001</v>
      </c>
      <c r="N1030" s="48">
        <v>1315</v>
      </c>
      <c r="O1030" s="49">
        <f t="shared" si="263"/>
        <v>6.5000000000000071</v>
      </c>
      <c r="P1030" s="93">
        <f t="shared" si="248"/>
        <v>6.4777327935222617E-2</v>
      </c>
    </row>
    <row r="1031" spans="1:16" ht="47.25" x14ac:dyDescent="0.2">
      <c r="A1031" s="60">
        <v>90000090</v>
      </c>
      <c r="B1031" s="2" t="s">
        <v>953</v>
      </c>
      <c r="C1031" s="36">
        <f>VLOOKUP(A1031,'[3]Прейскурант 2019'!$A$12:$E$1358,5,0)</f>
        <v>1027</v>
      </c>
      <c r="D1031" s="37">
        <f>VLOOKUP(A1031,'[1]Прейскурант( новый)'!$A$9:$C$1217,3,0)</f>
        <v>5</v>
      </c>
      <c r="E1031" s="68">
        <f t="shared" si="252"/>
        <v>479.00579999999997</v>
      </c>
      <c r="F1031" s="44">
        <f>VLOOKUP(A1031,'[2]себ-ть 2019 год'!$A$2:$Q$1337,6,0)</f>
        <v>5</v>
      </c>
      <c r="G1031" s="44">
        <f t="shared" si="249"/>
        <v>484.00579999999997</v>
      </c>
      <c r="H1031" s="44">
        <f t="shared" si="260"/>
        <v>164.561972</v>
      </c>
      <c r="I1031" s="45">
        <f t="shared" si="250"/>
        <v>648.56777199999999</v>
      </c>
      <c r="J1031" s="44">
        <f t="shared" si="261"/>
        <v>97.285165800000001</v>
      </c>
      <c r="K1031" s="46">
        <f t="shared" si="251"/>
        <v>745.85293779999995</v>
      </c>
      <c r="L1031" s="47">
        <f t="shared" si="262"/>
        <v>895.02352535999989</v>
      </c>
      <c r="M1031" s="77">
        <f t="shared" si="253"/>
        <v>1093.7550000000001</v>
      </c>
      <c r="N1031" s="48">
        <v>1094</v>
      </c>
      <c r="O1031" s="49">
        <f t="shared" si="263"/>
        <v>6.5000000000000098</v>
      </c>
      <c r="P1031" s="93">
        <f t="shared" si="248"/>
        <v>6.5238558909445077E-2</v>
      </c>
    </row>
    <row r="1032" spans="1:16" ht="63" x14ac:dyDescent="0.2">
      <c r="A1032" s="60">
        <v>90000641</v>
      </c>
      <c r="B1032" s="2" t="s">
        <v>954</v>
      </c>
      <c r="C1032" s="36">
        <f>VLOOKUP(A1032,'[3]Прейскурант 2019'!$A$12:$E$1358,5,0)</f>
        <v>1027</v>
      </c>
      <c r="D1032" s="37">
        <f>VLOOKUP(A1032,'[1]Прейскурант( новый)'!$A$9:$C$1217,3,0)</f>
        <v>2</v>
      </c>
      <c r="E1032" s="68">
        <f t="shared" si="252"/>
        <v>191.60231999999999</v>
      </c>
      <c r="F1032" s="44">
        <f>VLOOKUP(A1032,'[2]себ-ть 2019 год'!$A$2:$Q$1337,6,0)</f>
        <v>0</v>
      </c>
      <c r="G1032" s="44">
        <f t="shared" si="249"/>
        <v>191.60231999999999</v>
      </c>
      <c r="H1032" s="44">
        <f t="shared" si="260"/>
        <v>65.144788800000001</v>
      </c>
      <c r="I1032" s="45">
        <f t="shared" si="250"/>
        <v>256.74710879999998</v>
      </c>
      <c r="J1032" s="44">
        <f t="shared" si="261"/>
        <v>38.512066319999995</v>
      </c>
      <c r="K1032" s="46">
        <f t="shared" si="251"/>
        <v>295.25917511999995</v>
      </c>
      <c r="L1032" s="47">
        <f t="shared" si="262"/>
        <v>354.31101014399997</v>
      </c>
      <c r="M1032" s="77">
        <f t="shared" si="253"/>
        <v>1093.7550000000001</v>
      </c>
      <c r="N1032" s="48">
        <v>1094</v>
      </c>
      <c r="O1032" s="49">
        <f t="shared" si="263"/>
        <v>6.5000000000000098</v>
      </c>
      <c r="P1032" s="93">
        <f t="shared" ref="P1032:P1092" si="264">(N1032/C1032)-100%</f>
        <v>6.5238558909445077E-2</v>
      </c>
    </row>
    <row r="1033" spans="1:16" ht="63" x14ac:dyDescent="0.2">
      <c r="A1033" s="60">
        <v>90000642</v>
      </c>
      <c r="B1033" s="2" t="s">
        <v>955</v>
      </c>
      <c r="C1033" s="36">
        <f>VLOOKUP(A1033,'[3]Прейскурант 2019'!$A$12:$E$1358,5,0)</f>
        <v>1027</v>
      </c>
      <c r="D1033" s="37">
        <f>VLOOKUP(A1033,'[1]Прейскурант( новый)'!$A$9:$C$1217,3,0)</f>
        <v>2</v>
      </c>
      <c r="E1033" s="68">
        <f t="shared" si="252"/>
        <v>191.60231999999999</v>
      </c>
      <c r="F1033" s="44">
        <f>VLOOKUP(A1033,'[2]себ-ть 2019 год'!$A$2:$Q$1337,6,0)</f>
        <v>0</v>
      </c>
      <c r="G1033" s="44">
        <f t="shared" si="249"/>
        <v>191.60231999999999</v>
      </c>
      <c r="H1033" s="44">
        <f t="shared" si="260"/>
        <v>65.144788800000001</v>
      </c>
      <c r="I1033" s="45">
        <f t="shared" si="250"/>
        <v>256.74710879999998</v>
      </c>
      <c r="J1033" s="44">
        <f t="shared" si="261"/>
        <v>38.512066319999995</v>
      </c>
      <c r="K1033" s="46">
        <f t="shared" si="251"/>
        <v>295.25917511999995</v>
      </c>
      <c r="L1033" s="47">
        <f t="shared" si="262"/>
        <v>354.31101014399997</v>
      </c>
      <c r="M1033" s="77">
        <f t="shared" si="253"/>
        <v>1093.7550000000001</v>
      </c>
      <c r="N1033" s="48">
        <v>1094</v>
      </c>
      <c r="O1033" s="49">
        <f t="shared" si="263"/>
        <v>6.5000000000000098</v>
      </c>
      <c r="P1033" s="93">
        <f t="shared" si="264"/>
        <v>6.5238558909445077E-2</v>
      </c>
    </row>
    <row r="1034" spans="1:16" ht="47.25" x14ac:dyDescent="0.2">
      <c r="A1034" s="60">
        <v>90000644</v>
      </c>
      <c r="B1034" s="2" t="s">
        <v>956</v>
      </c>
      <c r="C1034" s="36">
        <f>VLOOKUP(A1034,'[3]Прейскурант 2019'!$A$12:$E$1358,5,0)</f>
        <v>604</v>
      </c>
      <c r="D1034" s="37">
        <f>VLOOKUP(A1034,'[1]Прейскурант( новый)'!$A$9:$C$1217,3,0)</f>
        <v>2</v>
      </c>
      <c r="E1034" s="68">
        <f t="shared" si="252"/>
        <v>191.60231999999999</v>
      </c>
      <c r="F1034" s="44">
        <f>VLOOKUP(A1034,'[2]себ-ть 2019 год'!$A$2:$Q$1337,6,0)</f>
        <v>0</v>
      </c>
      <c r="G1034" s="44">
        <f t="shared" si="249"/>
        <v>191.60231999999999</v>
      </c>
      <c r="H1034" s="44">
        <f t="shared" si="260"/>
        <v>65.144788800000001</v>
      </c>
      <c r="I1034" s="45">
        <f t="shared" si="250"/>
        <v>256.74710879999998</v>
      </c>
      <c r="J1034" s="44">
        <f t="shared" si="261"/>
        <v>38.512066319999995</v>
      </c>
      <c r="K1034" s="46">
        <f t="shared" si="251"/>
        <v>295.25917511999995</v>
      </c>
      <c r="L1034" s="47">
        <f t="shared" si="262"/>
        <v>354.31101014399997</v>
      </c>
      <c r="M1034" s="77">
        <f t="shared" si="253"/>
        <v>643.26</v>
      </c>
      <c r="N1034" s="48">
        <v>643</v>
      </c>
      <c r="O1034" s="49">
        <f t="shared" si="263"/>
        <v>6.4999999999999991</v>
      </c>
      <c r="P1034" s="93">
        <f t="shared" si="264"/>
        <v>6.4569536423841001E-2</v>
      </c>
    </row>
    <row r="1035" spans="1:16" ht="47.25" x14ac:dyDescent="0.2">
      <c r="A1035" s="60">
        <v>90001301</v>
      </c>
      <c r="B1035" s="2" t="s">
        <v>957</v>
      </c>
      <c r="C1035" s="36">
        <f>VLOOKUP(A1035,'[3]Прейскурант 2019'!$A$12:$E$1358,5,0)</f>
        <v>11047</v>
      </c>
      <c r="D1035" s="37">
        <f>VLOOKUP(A1035,'[1]Прейскурант( новый)'!$A$9:$C$1217,3,0)</f>
        <v>7</v>
      </c>
      <c r="E1035" s="68">
        <f t="shared" si="252"/>
        <v>670.60811999999999</v>
      </c>
      <c r="F1035" s="44">
        <f>VLOOKUP(A1035,'[2]себ-ть 2019 год'!$A$2:$Q$1337,6,0)</f>
        <v>0</v>
      </c>
      <c r="G1035" s="44">
        <f t="shared" si="249"/>
        <v>670.60811999999999</v>
      </c>
      <c r="H1035" s="44">
        <f t="shared" si="260"/>
        <v>228.00676080000002</v>
      </c>
      <c r="I1035" s="45">
        <f t="shared" si="250"/>
        <v>898.61488080000004</v>
      </c>
      <c r="J1035" s="44">
        <f t="shared" si="261"/>
        <v>134.79223211999999</v>
      </c>
      <c r="K1035" s="46">
        <f t="shared" si="251"/>
        <v>1033.4071129200001</v>
      </c>
      <c r="L1035" s="47">
        <f t="shared" si="262"/>
        <v>1240.0885355040002</v>
      </c>
      <c r="M1035" s="77">
        <f t="shared" si="253"/>
        <v>11765.055</v>
      </c>
      <c r="N1035" s="48">
        <v>11765</v>
      </c>
      <c r="O1035" s="49">
        <f t="shared" si="263"/>
        <v>6.5000000000000027</v>
      </c>
      <c r="P1035" s="93">
        <f t="shared" si="264"/>
        <v>6.4995021272743703E-2</v>
      </c>
    </row>
    <row r="1036" spans="1:16" ht="47.25" x14ac:dyDescent="0.2">
      <c r="A1036" s="60">
        <v>90001302</v>
      </c>
      <c r="B1036" s="2" t="s">
        <v>958</v>
      </c>
      <c r="C1036" s="36">
        <f>VLOOKUP(A1036,'[3]Прейскурант 2019'!$A$12:$E$1358,5,0)</f>
        <v>6430</v>
      </c>
      <c r="D1036" s="37">
        <f>VLOOKUP(A1036,'[1]Прейскурант( новый)'!$A$9:$C$1217,3,0)</f>
        <v>6</v>
      </c>
      <c r="E1036" s="68">
        <f t="shared" si="252"/>
        <v>574.80696</v>
      </c>
      <c r="F1036" s="44">
        <f>VLOOKUP(A1036,'[2]себ-ть 2019 год'!$A$2:$Q$1337,6,0)</f>
        <v>0</v>
      </c>
      <c r="G1036" s="44">
        <f t="shared" si="249"/>
        <v>574.80696</v>
      </c>
      <c r="H1036" s="44">
        <f t="shared" si="260"/>
        <v>195.43436640000002</v>
      </c>
      <c r="I1036" s="45">
        <f t="shared" si="250"/>
        <v>770.24132640000005</v>
      </c>
      <c r="J1036" s="44">
        <f t="shared" si="261"/>
        <v>115.53619896000001</v>
      </c>
      <c r="K1036" s="46">
        <f t="shared" si="251"/>
        <v>885.77752536000003</v>
      </c>
      <c r="L1036" s="47">
        <f t="shared" si="262"/>
        <v>1062.9330304320001</v>
      </c>
      <c r="M1036" s="77">
        <f t="shared" si="253"/>
        <v>6847.95</v>
      </c>
      <c r="N1036" s="48">
        <v>6848</v>
      </c>
      <c r="O1036" s="49">
        <f t="shared" si="263"/>
        <v>6.4999999999999973</v>
      </c>
      <c r="P1036" s="93">
        <f t="shared" si="264"/>
        <v>6.5007776049766708E-2</v>
      </c>
    </row>
    <row r="1037" spans="1:16" ht="15.75" x14ac:dyDescent="0.2">
      <c r="A1037" s="60">
        <v>90001303</v>
      </c>
      <c r="B1037" s="2" t="s">
        <v>959</v>
      </c>
      <c r="C1037" s="36">
        <f>VLOOKUP(A1037,'[3]Прейскурант 2019'!$A$12:$E$1358,5,0)</f>
        <v>3852</v>
      </c>
      <c r="D1037" s="37">
        <f>VLOOKUP(A1037,'[1]Прейскурант( новый)'!$A$9:$C$1217,3,0)</f>
        <v>20</v>
      </c>
      <c r="E1037" s="68">
        <f t="shared" si="252"/>
        <v>1916.0231999999999</v>
      </c>
      <c r="F1037" s="44">
        <f>VLOOKUP(A1037,'[2]себ-ть 2019 год'!$A$2:$Q$1337,6,0)</f>
        <v>0</v>
      </c>
      <c r="G1037" s="44">
        <f t="shared" si="249"/>
        <v>1916.0231999999999</v>
      </c>
      <c r="H1037" s="44">
        <f t="shared" si="260"/>
        <v>651.44788800000003</v>
      </c>
      <c r="I1037" s="45">
        <f t="shared" si="250"/>
        <v>2567.4710879999998</v>
      </c>
      <c r="J1037" s="44">
        <f t="shared" si="261"/>
        <v>385.12066319999997</v>
      </c>
      <c r="K1037" s="46">
        <f t="shared" si="251"/>
        <v>2952.5917511999996</v>
      </c>
      <c r="L1037" s="47">
        <f t="shared" si="262"/>
        <v>3543.1101014399997</v>
      </c>
      <c r="M1037" s="77">
        <f t="shared" si="253"/>
        <v>4102.38</v>
      </c>
      <c r="N1037" s="48">
        <v>4102</v>
      </c>
      <c r="O1037" s="49">
        <f t="shared" si="263"/>
        <v>6.5000000000000027</v>
      </c>
      <c r="P1037" s="93">
        <f t="shared" si="264"/>
        <v>6.4901349948078835E-2</v>
      </c>
    </row>
    <row r="1038" spans="1:16" ht="31.5" x14ac:dyDescent="0.2">
      <c r="A1038" s="60">
        <v>90000096</v>
      </c>
      <c r="B1038" s="2" t="s">
        <v>960</v>
      </c>
      <c r="C1038" s="36">
        <f>VLOOKUP(A1038,'[3]Прейскурант 2019'!$A$12:$E$1358,5,0)</f>
        <v>310</v>
      </c>
      <c r="D1038" s="37">
        <f>VLOOKUP(A1038,'[1]Прейскурант( новый)'!$A$9:$C$1217,3,0)</f>
        <v>1</v>
      </c>
      <c r="E1038" s="68">
        <f t="shared" si="252"/>
        <v>95.801159999999996</v>
      </c>
      <c r="F1038" s="44">
        <f>VLOOKUP(A1038,'[2]себ-ть 2019 год'!$A$2:$Q$1337,6,0)</f>
        <v>75.25</v>
      </c>
      <c r="G1038" s="44">
        <f t="shared" si="249"/>
        <v>171.05115999999998</v>
      </c>
      <c r="H1038" s="44">
        <f t="shared" si="260"/>
        <v>58.157394400000001</v>
      </c>
      <c r="I1038" s="45">
        <f t="shared" si="250"/>
        <v>229.20855439999997</v>
      </c>
      <c r="J1038" s="44">
        <f t="shared" si="261"/>
        <v>34.381283159999995</v>
      </c>
      <c r="K1038" s="46">
        <f t="shared" si="251"/>
        <v>263.58983755999998</v>
      </c>
      <c r="L1038" s="47">
        <f t="shared" si="262"/>
        <v>316.30780507199995</v>
      </c>
      <c r="M1038" s="77">
        <f t="shared" si="253"/>
        <v>330.15</v>
      </c>
      <c r="N1038" s="48">
        <v>330</v>
      </c>
      <c r="O1038" s="49">
        <f t="shared" si="263"/>
        <v>6.4999999999999929</v>
      </c>
      <c r="P1038" s="93">
        <f t="shared" si="264"/>
        <v>6.4516129032258007E-2</v>
      </c>
    </row>
    <row r="1039" spans="1:16" ht="47.25" x14ac:dyDescent="0.2">
      <c r="A1039" s="60">
        <v>90000097</v>
      </c>
      <c r="B1039" s="2" t="s">
        <v>961</v>
      </c>
      <c r="C1039" s="36">
        <f>VLOOKUP(A1039,'[3]Прейскурант 2019'!$A$12:$E$1358,5,0)</f>
        <v>395</v>
      </c>
      <c r="D1039" s="37">
        <f>VLOOKUP(A1039,'[1]Прейскурант( новый)'!$A$9:$C$1217,3,0)</f>
        <v>1.5</v>
      </c>
      <c r="E1039" s="68">
        <f t="shared" si="252"/>
        <v>143.70174</v>
      </c>
      <c r="F1039" s="44">
        <f>VLOOKUP(A1039,'[2]себ-ть 2019 год'!$A$2:$Q$1337,6,0)</f>
        <v>74.150000000000006</v>
      </c>
      <c r="G1039" s="44">
        <f t="shared" si="249"/>
        <v>217.85174000000001</v>
      </c>
      <c r="H1039" s="44">
        <f t="shared" si="260"/>
        <v>74.06959160000001</v>
      </c>
      <c r="I1039" s="45">
        <f t="shared" si="250"/>
        <v>291.92133160000003</v>
      </c>
      <c r="J1039" s="44">
        <f t="shared" si="261"/>
        <v>43.788199740000003</v>
      </c>
      <c r="K1039" s="46">
        <f t="shared" si="251"/>
        <v>335.70953134000001</v>
      </c>
      <c r="L1039" s="47">
        <f t="shared" si="262"/>
        <v>402.85143760800003</v>
      </c>
      <c r="M1039" s="77">
        <f t="shared" si="253"/>
        <v>420.67500000000001</v>
      </c>
      <c r="N1039" s="48">
        <v>421</v>
      </c>
      <c r="O1039" s="49">
        <f t="shared" si="263"/>
        <v>6.5000000000000027</v>
      </c>
      <c r="P1039" s="93">
        <f t="shared" si="264"/>
        <v>6.5822784810126489E-2</v>
      </c>
    </row>
    <row r="1040" spans="1:16" ht="15" customHeight="1" x14ac:dyDescent="0.2">
      <c r="A1040" s="226" t="s">
        <v>962</v>
      </c>
      <c r="B1040" s="227"/>
      <c r="C1040" s="227"/>
      <c r="D1040" s="227"/>
      <c r="E1040" s="227"/>
      <c r="F1040" s="227"/>
      <c r="G1040" s="227"/>
      <c r="H1040" s="227"/>
      <c r="I1040" s="227"/>
      <c r="J1040" s="227"/>
      <c r="K1040" s="227"/>
      <c r="L1040" s="227"/>
      <c r="M1040" s="227"/>
      <c r="N1040" s="227"/>
      <c r="O1040" s="228"/>
    </row>
    <row r="1041" spans="1:16" ht="63" x14ac:dyDescent="0.2">
      <c r="A1041" s="20">
        <v>12000025</v>
      </c>
      <c r="B1041" s="2" t="s">
        <v>963</v>
      </c>
      <c r="C1041" s="36">
        <f>VLOOKUP(A1041,'[3]Прейскурант 2019'!$A$12:$E$1358,5,0)</f>
        <v>330</v>
      </c>
      <c r="D1041" s="37">
        <f>VLOOKUP(A1041,'[1]Прейскурант( новый)'!$A$9:$C$1217,3,0)</f>
        <v>4</v>
      </c>
      <c r="E1041" s="68">
        <f t="shared" ref="E1041:E1051" si="265">62.37*D1041*1.302</f>
        <v>324.82296000000002</v>
      </c>
      <c r="F1041" s="44">
        <f>VLOOKUP(A1041,'[2]себ-ть 2019 год'!$A$2:$Q$1337,6,0)</f>
        <v>0</v>
      </c>
      <c r="G1041" s="44">
        <f t="shared" si="249"/>
        <v>324.82296000000002</v>
      </c>
      <c r="H1041" s="44">
        <f t="shared" si="260"/>
        <v>110.43980640000001</v>
      </c>
      <c r="I1041" s="45">
        <f t="shared" si="250"/>
        <v>435.26276640000003</v>
      </c>
      <c r="J1041" s="44">
        <f t="shared" si="261"/>
        <v>65.289414960000002</v>
      </c>
      <c r="K1041" s="46">
        <f t="shared" si="251"/>
        <v>500.55218136000002</v>
      </c>
      <c r="L1041" s="47">
        <f t="shared" si="262"/>
        <v>600.66261763200009</v>
      </c>
      <c r="M1041" s="77">
        <f t="shared" ref="M1041:M1051" si="266">C1041*6.5%+C1041</f>
        <v>351.45</v>
      </c>
      <c r="N1041" s="48">
        <v>350</v>
      </c>
      <c r="O1041" s="49">
        <f t="shared" si="263"/>
        <v>6.4999999999999964</v>
      </c>
      <c r="P1041" s="93">
        <f t="shared" si="264"/>
        <v>6.0606060606060552E-2</v>
      </c>
    </row>
    <row r="1042" spans="1:16" ht="94.5" x14ac:dyDescent="0.2">
      <c r="A1042" s="20">
        <v>12000027</v>
      </c>
      <c r="B1042" s="2" t="s">
        <v>964</v>
      </c>
      <c r="C1042" s="36">
        <f>VLOOKUP(A1042,'[3]Прейскурант 2019'!$A$12:$E$1358,5,0)</f>
        <v>440</v>
      </c>
      <c r="D1042" s="37">
        <f>VLOOKUP(A1042,'[1]Прейскурант( новый)'!$A$9:$C$1217,3,0)</f>
        <v>4</v>
      </c>
      <c r="E1042" s="68">
        <f t="shared" si="265"/>
        <v>324.82296000000002</v>
      </c>
      <c r="F1042" s="44">
        <f>VLOOKUP(A1042,'[2]себ-ть 2019 год'!$A$2:$Q$1337,6,0)</f>
        <v>0</v>
      </c>
      <c r="G1042" s="44">
        <f t="shared" si="249"/>
        <v>324.82296000000002</v>
      </c>
      <c r="H1042" s="44">
        <f t="shared" si="260"/>
        <v>110.43980640000001</v>
      </c>
      <c r="I1042" s="45">
        <f t="shared" si="250"/>
        <v>435.26276640000003</v>
      </c>
      <c r="J1042" s="44">
        <f t="shared" si="261"/>
        <v>65.289414960000002</v>
      </c>
      <c r="K1042" s="46">
        <f t="shared" si="251"/>
        <v>500.55218136000002</v>
      </c>
      <c r="L1042" s="47">
        <f t="shared" si="262"/>
        <v>600.66261763200009</v>
      </c>
      <c r="M1042" s="77">
        <f t="shared" si="266"/>
        <v>468.6</v>
      </c>
      <c r="N1042" s="48">
        <v>445</v>
      </c>
      <c r="O1042" s="49">
        <f t="shared" si="263"/>
        <v>6.5000000000000053</v>
      </c>
      <c r="P1042" s="93">
        <f t="shared" si="264"/>
        <v>1.1363636363636465E-2</v>
      </c>
    </row>
    <row r="1043" spans="1:16" ht="63" x14ac:dyDescent="0.2">
      <c r="A1043" s="20">
        <v>12000029</v>
      </c>
      <c r="B1043" s="2" t="s">
        <v>965</v>
      </c>
      <c r="C1043" s="36">
        <f>VLOOKUP(A1043,'[3]Прейскурант 2019'!$A$12:$E$1358,5,0)</f>
        <v>1250</v>
      </c>
      <c r="D1043" s="37">
        <f>VLOOKUP(A1043,'[1]Прейскурант( новый)'!$A$9:$C$1217,3,0)</f>
        <v>10.5</v>
      </c>
      <c r="E1043" s="68">
        <f t="shared" si="265"/>
        <v>852.66026999999997</v>
      </c>
      <c r="F1043" s="44">
        <f>VLOOKUP(A1043,'[2]себ-ть 2019 год'!$A$2:$Q$1337,6,0)</f>
        <v>0</v>
      </c>
      <c r="G1043" s="44">
        <f t="shared" si="249"/>
        <v>852.66026999999997</v>
      </c>
      <c r="H1043" s="44">
        <f t="shared" si="260"/>
        <v>289.90449180000002</v>
      </c>
      <c r="I1043" s="45">
        <f t="shared" si="250"/>
        <v>1142.5647618</v>
      </c>
      <c r="J1043" s="44">
        <f t="shared" si="261"/>
        <v>171.38471426999999</v>
      </c>
      <c r="K1043" s="46">
        <f t="shared" si="251"/>
        <v>1313.9494760699999</v>
      </c>
      <c r="L1043" s="47">
        <f t="shared" si="262"/>
        <v>1576.7393712839998</v>
      </c>
      <c r="M1043" s="77">
        <f t="shared" si="266"/>
        <v>1331.25</v>
      </c>
      <c r="N1043" s="48">
        <v>1400</v>
      </c>
      <c r="O1043" s="49">
        <f t="shared" si="263"/>
        <v>6.5</v>
      </c>
      <c r="P1043" s="93">
        <f t="shared" si="264"/>
        <v>0.12000000000000011</v>
      </c>
    </row>
    <row r="1044" spans="1:16" ht="15.75" x14ac:dyDescent="0.2">
      <c r="A1044" s="20">
        <v>12000033</v>
      </c>
      <c r="B1044" s="2" t="s">
        <v>966</v>
      </c>
      <c r="C1044" s="36">
        <f>VLOOKUP(A1044,'[3]Прейскурант 2019'!$A$12:$E$1358,5,0)</f>
        <v>150</v>
      </c>
      <c r="D1044" s="37">
        <f>VLOOKUP(A1044,'[1]Прейскурант( новый)'!$A$9:$C$1217,3,0)</f>
        <v>0.05</v>
      </c>
      <c r="E1044" s="68">
        <f t="shared" si="265"/>
        <v>4.0602870000000006</v>
      </c>
      <c r="F1044" s="44">
        <f>VLOOKUP(A1044,'[2]себ-ть 2019 год'!$A$2:$Q$1337,6,0)</f>
        <v>72.75</v>
      </c>
      <c r="G1044" s="44">
        <f t="shared" si="249"/>
        <v>76.810287000000002</v>
      </c>
      <c r="H1044" s="44">
        <f t="shared" si="260"/>
        <v>26.115497580000003</v>
      </c>
      <c r="I1044" s="45">
        <f t="shared" si="250"/>
        <v>102.92578458</v>
      </c>
      <c r="J1044" s="44">
        <f t="shared" si="261"/>
        <v>15.438867686999998</v>
      </c>
      <c r="K1044" s="46">
        <f t="shared" si="251"/>
        <v>118.364652267</v>
      </c>
      <c r="L1044" s="47">
        <f t="shared" si="262"/>
        <v>142.0375827204</v>
      </c>
      <c r="M1044" s="77">
        <f t="shared" si="266"/>
        <v>159.75</v>
      </c>
      <c r="N1044" s="48">
        <v>170</v>
      </c>
      <c r="O1044" s="49">
        <f t="shared" si="263"/>
        <v>6.5</v>
      </c>
      <c r="P1044" s="93">
        <f t="shared" si="264"/>
        <v>0.1333333333333333</v>
      </c>
    </row>
    <row r="1045" spans="1:16" ht="15.75" x14ac:dyDescent="0.2">
      <c r="A1045" s="20">
        <v>12000034</v>
      </c>
      <c r="B1045" s="2" t="s">
        <v>967</v>
      </c>
      <c r="C1045" s="36">
        <f>VLOOKUP(A1045,'[3]Прейскурант 2019'!$A$12:$E$1358,5,0)</f>
        <v>170</v>
      </c>
      <c r="D1045" s="37">
        <f>VLOOKUP(A1045,'[1]Прейскурант( новый)'!$A$9:$C$1217,3,0)</f>
        <v>0.05</v>
      </c>
      <c r="E1045" s="68">
        <f t="shared" si="265"/>
        <v>4.0602870000000006</v>
      </c>
      <c r="F1045" s="44">
        <f>VLOOKUP(A1045,'[2]себ-ть 2019 год'!$A$2:$Q$1337,6,0)</f>
        <v>72.75</v>
      </c>
      <c r="G1045" s="44">
        <f t="shared" si="249"/>
        <v>76.810287000000002</v>
      </c>
      <c r="H1045" s="44">
        <f t="shared" si="260"/>
        <v>26.115497580000003</v>
      </c>
      <c r="I1045" s="45">
        <f t="shared" si="250"/>
        <v>102.92578458</v>
      </c>
      <c r="J1045" s="44">
        <f t="shared" si="261"/>
        <v>15.438867686999998</v>
      </c>
      <c r="K1045" s="46">
        <f t="shared" si="251"/>
        <v>118.364652267</v>
      </c>
      <c r="L1045" s="47">
        <f t="shared" si="262"/>
        <v>142.0375827204</v>
      </c>
      <c r="M1045" s="77">
        <f t="shared" si="266"/>
        <v>181.05</v>
      </c>
      <c r="N1045" s="48">
        <v>190</v>
      </c>
      <c r="O1045" s="49">
        <f t="shared" si="263"/>
        <v>6.5000000000000071</v>
      </c>
      <c r="P1045" s="93">
        <f t="shared" si="264"/>
        <v>0.11764705882352944</v>
      </c>
    </row>
    <row r="1046" spans="1:16" ht="47.25" x14ac:dyDescent="0.2">
      <c r="A1046" s="20">
        <v>12000035</v>
      </c>
      <c r="B1046" s="2" t="s">
        <v>968</v>
      </c>
      <c r="C1046" s="36">
        <f>VLOOKUP(A1046,'[3]Прейскурант 2019'!$A$12:$E$1358,5,0)</f>
        <v>45</v>
      </c>
      <c r="D1046" s="37">
        <f>VLOOKUP(A1046,'[1]Прейскурант( новый)'!$A$9:$C$1217,3,0)</f>
        <v>0.05</v>
      </c>
      <c r="E1046" s="68">
        <f t="shared" si="265"/>
        <v>4.0602870000000006</v>
      </c>
      <c r="F1046" s="44">
        <f>VLOOKUP(A1046,'[2]себ-ть 2019 год'!$A$2:$Q$1337,6,0)</f>
        <v>18</v>
      </c>
      <c r="G1046" s="44">
        <f t="shared" si="249"/>
        <v>22.060287000000002</v>
      </c>
      <c r="H1046" s="44">
        <f t="shared" si="260"/>
        <v>7.5004975800000011</v>
      </c>
      <c r="I1046" s="45">
        <f t="shared" si="250"/>
        <v>29.560784580000004</v>
      </c>
      <c r="J1046" s="44">
        <f t="shared" si="261"/>
        <v>4.4341176870000005</v>
      </c>
      <c r="K1046" s="46">
        <f t="shared" si="251"/>
        <v>33.994902267000001</v>
      </c>
      <c r="L1046" s="47">
        <f t="shared" si="262"/>
        <v>40.793882720399999</v>
      </c>
      <c r="M1046" s="77">
        <f t="shared" si="266"/>
        <v>47.924999999999997</v>
      </c>
      <c r="N1046" s="48">
        <v>50</v>
      </c>
      <c r="O1046" s="49">
        <f t="shared" si="263"/>
        <v>6.4999999999999929</v>
      </c>
      <c r="P1046" s="93">
        <f t="shared" si="264"/>
        <v>0.11111111111111116</v>
      </c>
    </row>
    <row r="1047" spans="1:16" ht="31.5" x14ac:dyDescent="0.2">
      <c r="A1047" s="20">
        <v>12000051</v>
      </c>
      <c r="B1047" s="2" t="s">
        <v>969</v>
      </c>
      <c r="C1047" s="36">
        <f>VLOOKUP(A1047,'[3]Прейскурант 2019'!$A$12:$E$1358,5,0)</f>
        <v>545</v>
      </c>
      <c r="D1047" s="37">
        <f>VLOOKUP(A1047,'[1]Прейскурант( новый)'!$A$9:$C$1217,3,0)</f>
        <v>1</v>
      </c>
      <c r="E1047" s="68">
        <f t="shared" si="265"/>
        <v>81.205740000000006</v>
      </c>
      <c r="F1047" s="44">
        <f>VLOOKUP(A1047,'[2]себ-ть 2019 год'!$A$2:$Q$1337,6,0)</f>
        <v>0</v>
      </c>
      <c r="G1047" s="44">
        <f t="shared" si="249"/>
        <v>81.205740000000006</v>
      </c>
      <c r="H1047" s="44">
        <f t="shared" si="260"/>
        <v>27.609951600000002</v>
      </c>
      <c r="I1047" s="45">
        <f t="shared" si="250"/>
        <v>108.81569160000001</v>
      </c>
      <c r="J1047" s="44">
        <f t="shared" si="261"/>
        <v>16.32235374</v>
      </c>
      <c r="K1047" s="46">
        <f t="shared" si="251"/>
        <v>125.13804534000001</v>
      </c>
      <c r="L1047" s="47">
        <f t="shared" si="262"/>
        <v>150.16565440800002</v>
      </c>
      <c r="M1047" s="77">
        <f t="shared" si="266"/>
        <v>580.42499999999995</v>
      </c>
      <c r="N1047" s="48">
        <v>580</v>
      </c>
      <c r="O1047" s="49">
        <f t="shared" si="263"/>
        <v>6.499999999999992</v>
      </c>
      <c r="P1047" s="93">
        <f t="shared" si="264"/>
        <v>6.4220183486238591E-2</v>
      </c>
    </row>
    <row r="1048" spans="1:16" ht="47.25" x14ac:dyDescent="0.2">
      <c r="A1048" s="20">
        <v>12000030</v>
      </c>
      <c r="B1048" s="2" t="s">
        <v>970</v>
      </c>
      <c r="C1048" s="36">
        <f>VLOOKUP(A1048,'[3]Прейскурант 2019'!$A$12:$E$1358,5,0)</f>
        <v>2900</v>
      </c>
      <c r="D1048" s="37">
        <f>VLOOKUP(A1048,'[1]Прейскурант( новый)'!$A$9:$C$1217,3,0)</f>
        <v>75</v>
      </c>
      <c r="E1048" s="68">
        <f t="shared" si="265"/>
        <v>6090.4305000000004</v>
      </c>
      <c r="F1048" s="44">
        <f>VLOOKUP(A1048,'[2]себ-ть 2019 год'!$A$2:$Q$1337,6,0)</f>
        <v>0</v>
      </c>
      <c r="G1048" s="44">
        <f t="shared" si="249"/>
        <v>6090.4305000000004</v>
      </c>
      <c r="H1048" s="44">
        <f t="shared" si="260"/>
        <v>2070.7463700000003</v>
      </c>
      <c r="I1048" s="45">
        <f t="shared" si="250"/>
        <v>8161.1768700000011</v>
      </c>
      <c r="J1048" s="44">
        <f t="shared" si="261"/>
        <v>1224.1765305000001</v>
      </c>
      <c r="K1048" s="46">
        <f t="shared" si="251"/>
        <v>9385.353400500002</v>
      </c>
      <c r="L1048" s="47">
        <f t="shared" si="262"/>
        <v>11262.424080600002</v>
      </c>
      <c r="M1048" s="77">
        <f t="shared" si="266"/>
        <v>3088.5</v>
      </c>
      <c r="N1048" s="48">
        <v>3300</v>
      </c>
      <c r="O1048" s="49">
        <f t="shared" si="263"/>
        <v>6.5</v>
      </c>
      <c r="P1048" s="93">
        <f t="shared" si="264"/>
        <v>0.13793103448275867</v>
      </c>
    </row>
    <row r="1049" spans="1:16" ht="31.5" x14ac:dyDescent="0.2">
      <c r="A1049" s="20">
        <v>12000031</v>
      </c>
      <c r="B1049" s="2" t="s">
        <v>971</v>
      </c>
      <c r="C1049" s="36">
        <f>VLOOKUP(A1049,'[3]Прейскурант 2019'!$A$12:$E$1358,5,0)</f>
        <v>9900</v>
      </c>
      <c r="D1049" s="37">
        <f>VLOOKUP(A1049,'[1]Прейскурант( новый)'!$A$9:$C$1217,3,0)</f>
        <v>75</v>
      </c>
      <c r="E1049" s="68">
        <f t="shared" si="265"/>
        <v>6090.4305000000004</v>
      </c>
      <c r="F1049" s="44">
        <f>VLOOKUP(A1049,'[2]себ-ть 2019 год'!$A$2:$Q$1337,6,0)</f>
        <v>0</v>
      </c>
      <c r="G1049" s="44">
        <f t="shared" si="249"/>
        <v>6090.4305000000004</v>
      </c>
      <c r="H1049" s="44">
        <f t="shared" si="260"/>
        <v>2070.7463700000003</v>
      </c>
      <c r="I1049" s="45">
        <f t="shared" si="250"/>
        <v>8161.1768700000011</v>
      </c>
      <c r="J1049" s="44">
        <f t="shared" si="261"/>
        <v>1224.1765305000001</v>
      </c>
      <c r="K1049" s="46">
        <f t="shared" si="251"/>
        <v>9385.353400500002</v>
      </c>
      <c r="L1049" s="47">
        <f t="shared" si="262"/>
        <v>11262.424080600002</v>
      </c>
      <c r="M1049" s="77">
        <f t="shared" si="266"/>
        <v>10543.5</v>
      </c>
      <c r="N1049" s="48">
        <v>11300</v>
      </c>
      <c r="O1049" s="49">
        <f t="shared" si="263"/>
        <v>6.5</v>
      </c>
      <c r="P1049" s="93">
        <f t="shared" si="264"/>
        <v>0.14141414141414144</v>
      </c>
    </row>
    <row r="1050" spans="1:16" ht="63" x14ac:dyDescent="0.2">
      <c r="A1050" s="20">
        <v>12000036</v>
      </c>
      <c r="B1050" s="2" t="s">
        <v>972</v>
      </c>
      <c r="C1050" s="36">
        <f>VLOOKUP(A1050,'[3]Прейскурант 2019'!$A$12:$E$1358,5,0)</f>
        <v>80</v>
      </c>
      <c r="D1050" s="37">
        <f>VLOOKUP(A1050,'[1]Прейскурант( новый)'!$A$9:$C$1217,3,0)</f>
        <v>0.17</v>
      </c>
      <c r="E1050" s="68">
        <f t="shared" si="265"/>
        <v>13.804975800000001</v>
      </c>
      <c r="F1050" s="44">
        <f>VLOOKUP(A1050,'[2]себ-ть 2019 год'!$A$2:$Q$1337,6,0)</f>
        <v>0</v>
      </c>
      <c r="G1050" s="44">
        <f t="shared" si="249"/>
        <v>13.804975800000001</v>
      </c>
      <c r="H1050" s="44">
        <f t="shared" si="260"/>
        <v>4.6936917720000011</v>
      </c>
      <c r="I1050" s="45">
        <f t="shared" si="250"/>
        <v>18.498667572000002</v>
      </c>
      <c r="J1050" s="44">
        <f t="shared" si="261"/>
        <v>2.7748001358000001</v>
      </c>
      <c r="K1050" s="46">
        <f t="shared" si="251"/>
        <v>21.273467707800002</v>
      </c>
      <c r="L1050" s="47">
        <f t="shared" si="262"/>
        <v>25.528161249360004</v>
      </c>
      <c r="M1050" s="77">
        <f t="shared" si="266"/>
        <v>85.2</v>
      </c>
      <c r="N1050" s="48">
        <v>90</v>
      </c>
      <c r="O1050" s="49">
        <f t="shared" si="263"/>
        <v>6.5000000000000027</v>
      </c>
      <c r="P1050" s="93">
        <f t="shared" si="264"/>
        <v>0.125</v>
      </c>
    </row>
    <row r="1051" spans="1:16" ht="31.5" x14ac:dyDescent="0.2">
      <c r="A1051" s="20">
        <v>12000043</v>
      </c>
      <c r="B1051" s="2" t="s">
        <v>973</v>
      </c>
      <c r="C1051" s="36">
        <f>VLOOKUP(A1051,'[3]Прейскурант 2019'!$A$12:$E$1358,5,0)</f>
        <v>8</v>
      </c>
      <c r="D1051" s="37">
        <f>VLOOKUP(A1051,'[1]Прейскурант( новый)'!$A$9:$C$1217,3,0)</f>
        <v>2.5000000000000001E-2</v>
      </c>
      <c r="E1051" s="68">
        <f t="shared" si="265"/>
        <v>2.0301435000000003</v>
      </c>
      <c r="F1051" s="44">
        <f>VLOOKUP(A1051,'[2]себ-ть 2019 год'!$A$2:$Q$1337,6,0)</f>
        <v>2.5</v>
      </c>
      <c r="G1051" s="44">
        <f t="shared" si="249"/>
        <v>4.5301435000000003</v>
      </c>
      <c r="H1051" s="44">
        <f t="shared" si="260"/>
        <v>1.5402487900000001</v>
      </c>
      <c r="I1051" s="45">
        <f t="shared" si="250"/>
        <v>6.0703922900000009</v>
      </c>
      <c r="J1051" s="44">
        <f t="shared" si="261"/>
        <v>0.91055884350000005</v>
      </c>
      <c r="K1051" s="46">
        <f t="shared" si="251"/>
        <v>6.9809511335000014</v>
      </c>
      <c r="L1051" s="47">
        <f t="shared" si="262"/>
        <v>8.3771413602000013</v>
      </c>
      <c r="M1051" s="77">
        <f t="shared" si="266"/>
        <v>8.52</v>
      </c>
      <c r="N1051" s="48">
        <v>8</v>
      </c>
      <c r="O1051" s="49">
        <f t="shared" si="263"/>
        <v>6.4999999999999947</v>
      </c>
      <c r="P1051" s="93">
        <f t="shared" si="264"/>
        <v>0</v>
      </c>
    </row>
    <row r="1052" spans="1:16" ht="15" customHeight="1" x14ac:dyDescent="0.2">
      <c r="A1052" s="226" t="s">
        <v>974</v>
      </c>
      <c r="B1052" s="227"/>
      <c r="C1052" s="227"/>
      <c r="D1052" s="227"/>
      <c r="E1052" s="227"/>
      <c r="F1052" s="227"/>
      <c r="G1052" s="227"/>
      <c r="H1052" s="227"/>
      <c r="I1052" s="227"/>
      <c r="J1052" s="227"/>
      <c r="K1052" s="227"/>
      <c r="L1052" s="227"/>
      <c r="M1052" s="227"/>
      <c r="N1052" s="227"/>
      <c r="O1052" s="228"/>
    </row>
    <row r="1053" spans="1:16" ht="63" x14ac:dyDescent="0.2">
      <c r="A1053" s="23">
        <v>21000028</v>
      </c>
      <c r="B1053" s="87" t="s">
        <v>1198</v>
      </c>
      <c r="C1053" s="36">
        <v>0</v>
      </c>
      <c r="D1053" s="37">
        <v>1</v>
      </c>
      <c r="E1053" s="68">
        <f t="shared" ref="E1053:E1064" si="267">56.88*D1053*1.302</f>
        <v>74.057760000000002</v>
      </c>
      <c r="F1053" s="44">
        <v>921</v>
      </c>
      <c r="G1053" s="44">
        <f t="shared" si="249"/>
        <v>995.05776000000003</v>
      </c>
      <c r="H1053" s="44">
        <f t="shared" si="260"/>
        <v>338.31963840000003</v>
      </c>
      <c r="I1053" s="45">
        <f t="shared" si="250"/>
        <v>1333.3773983999999</v>
      </c>
      <c r="J1053" s="44">
        <f t="shared" si="261"/>
        <v>200.00660975999998</v>
      </c>
      <c r="K1053" s="46">
        <f t="shared" si="251"/>
        <v>1533.3840081599999</v>
      </c>
      <c r="L1053" s="47">
        <f t="shared" si="262"/>
        <v>1840.0608097919999</v>
      </c>
      <c r="M1053" s="77">
        <v>1850</v>
      </c>
      <c r="N1053" s="48">
        <v>1850</v>
      </c>
      <c r="O1053" s="49">
        <v>100</v>
      </c>
      <c r="P1053" s="93">
        <v>1</v>
      </c>
    </row>
    <row r="1054" spans="1:16" ht="63" x14ac:dyDescent="0.2">
      <c r="A1054" s="23">
        <v>21000029</v>
      </c>
      <c r="B1054" s="87" t="s">
        <v>1199</v>
      </c>
      <c r="C1054" s="36">
        <v>0</v>
      </c>
      <c r="D1054" s="37">
        <v>1</v>
      </c>
      <c r="E1054" s="68">
        <f t="shared" si="267"/>
        <v>74.057760000000002</v>
      </c>
      <c r="F1054" s="44">
        <v>586</v>
      </c>
      <c r="G1054" s="44">
        <f t="shared" si="249"/>
        <v>660.05776000000003</v>
      </c>
      <c r="H1054" s="44">
        <f t="shared" si="260"/>
        <v>224.41963840000003</v>
      </c>
      <c r="I1054" s="45">
        <f t="shared" si="250"/>
        <v>884.47739840000008</v>
      </c>
      <c r="J1054" s="44">
        <f t="shared" si="261"/>
        <v>132.67160976</v>
      </c>
      <c r="K1054" s="46">
        <f t="shared" si="251"/>
        <v>1017.1490081600001</v>
      </c>
      <c r="L1054" s="47">
        <f t="shared" si="262"/>
        <v>1220.5788097920001</v>
      </c>
      <c r="M1054" s="77">
        <f t="shared" ref="M1054:M1064" si="268">C1054*6.5%+C1054</f>
        <v>0</v>
      </c>
      <c r="N1054" s="48">
        <v>1230</v>
      </c>
      <c r="O1054" s="49">
        <v>100</v>
      </c>
      <c r="P1054" s="93">
        <v>1</v>
      </c>
    </row>
    <row r="1055" spans="1:16" ht="63" x14ac:dyDescent="0.2">
      <c r="A1055" s="23">
        <v>21000036</v>
      </c>
      <c r="B1055" s="87" t="s">
        <v>1285</v>
      </c>
      <c r="C1055" s="36">
        <v>0</v>
      </c>
      <c r="D1055" s="37">
        <v>0.2</v>
      </c>
      <c r="E1055" s="68">
        <f t="shared" ref="E1055:E1056" si="269">56.88*D1055*1.302</f>
        <v>14.811552000000002</v>
      </c>
      <c r="F1055" s="44">
        <f>921/2</f>
        <v>460.5</v>
      </c>
      <c r="G1055" s="44">
        <f t="shared" ref="G1055:G1056" si="270">E1055+F1055</f>
        <v>475.31155200000001</v>
      </c>
      <c r="H1055" s="44">
        <f t="shared" ref="H1055:H1056" si="271">G1055*$H$1</f>
        <v>161.60592768000001</v>
      </c>
      <c r="I1055" s="45">
        <f t="shared" ref="I1055:I1056" si="272">G1055+H1055</f>
        <v>636.91747968000004</v>
      </c>
      <c r="J1055" s="44">
        <f t="shared" ref="J1055:J1056" si="273">I1055*$J$1</f>
        <v>95.537621952000009</v>
      </c>
      <c r="K1055" s="46">
        <f t="shared" ref="K1055:K1056" si="274">I1055+J1055</f>
        <v>732.45510163200004</v>
      </c>
      <c r="L1055" s="47">
        <f t="shared" ref="L1055:L1056" si="275">K1055*$L$1+K1055</f>
        <v>878.9461219584</v>
      </c>
      <c r="M1055" s="77">
        <v>880</v>
      </c>
      <c r="N1055" s="48">
        <v>880</v>
      </c>
      <c r="O1055" s="49">
        <v>100</v>
      </c>
      <c r="P1055" s="93">
        <v>1</v>
      </c>
    </row>
    <row r="1056" spans="1:16" ht="63" x14ac:dyDescent="0.2">
      <c r="A1056" s="23">
        <v>21000037</v>
      </c>
      <c r="B1056" s="87" t="s">
        <v>1286</v>
      </c>
      <c r="C1056" s="36">
        <v>0</v>
      </c>
      <c r="D1056" s="37">
        <v>0.2</v>
      </c>
      <c r="E1056" s="68">
        <f t="shared" si="269"/>
        <v>14.811552000000002</v>
      </c>
      <c r="F1056" s="44">
        <f>586/2</f>
        <v>293</v>
      </c>
      <c r="G1056" s="44">
        <f t="shared" si="270"/>
        <v>307.81155200000001</v>
      </c>
      <c r="H1056" s="44">
        <f t="shared" si="271"/>
        <v>104.65592768</v>
      </c>
      <c r="I1056" s="45">
        <f t="shared" si="272"/>
        <v>412.46747968</v>
      </c>
      <c r="J1056" s="44">
        <f t="shared" si="273"/>
        <v>61.870121951999998</v>
      </c>
      <c r="K1056" s="46">
        <f t="shared" si="274"/>
        <v>474.33760163199997</v>
      </c>
      <c r="L1056" s="47">
        <f t="shared" si="275"/>
        <v>569.20512195840001</v>
      </c>
      <c r="M1056" s="77">
        <v>570</v>
      </c>
      <c r="N1056" s="48">
        <v>570</v>
      </c>
      <c r="O1056" s="49">
        <v>100</v>
      </c>
      <c r="P1056" s="93">
        <v>1</v>
      </c>
    </row>
    <row r="1057" spans="1:16" ht="47.25" x14ac:dyDescent="0.2">
      <c r="A1057" s="23">
        <v>21000008</v>
      </c>
      <c r="B1057" s="88" t="s">
        <v>975</v>
      </c>
      <c r="C1057" s="36">
        <f>VLOOKUP(A1057,'[3]Прейскурант 2019'!$A$12:$E$1358,5,0)</f>
        <v>289</v>
      </c>
      <c r="D1057" s="37">
        <f>VLOOKUP(A1057,'[1]Прейскурант( новый)'!$A$9:$C$1217,3,0)</f>
        <v>1.3</v>
      </c>
      <c r="E1057" s="68">
        <f t="shared" si="267"/>
        <v>96.275088000000011</v>
      </c>
      <c r="F1057" s="44">
        <f>VLOOKUP(A1057,'[2]себ-ть 2019 год'!$A$2:$Q$1337,6,0)</f>
        <v>37.46</v>
      </c>
      <c r="G1057" s="44">
        <f t="shared" si="249"/>
        <v>133.73508800000002</v>
      </c>
      <c r="H1057" s="44">
        <f t="shared" si="260"/>
        <v>45.469929920000013</v>
      </c>
      <c r="I1057" s="45">
        <f t="shared" si="250"/>
        <v>179.20501792000005</v>
      </c>
      <c r="J1057" s="44">
        <f t="shared" si="261"/>
        <v>26.880752688000005</v>
      </c>
      <c r="K1057" s="46">
        <f t="shared" si="251"/>
        <v>206.08577060800005</v>
      </c>
      <c r="L1057" s="47">
        <f t="shared" si="262"/>
        <v>247.30292472960005</v>
      </c>
      <c r="M1057" s="77">
        <f t="shared" si="268"/>
        <v>307.78500000000003</v>
      </c>
      <c r="N1057" s="48">
        <v>308</v>
      </c>
      <c r="O1057" s="49">
        <f t="shared" si="263"/>
        <v>6.5000000000000089</v>
      </c>
      <c r="P1057" s="93">
        <f t="shared" si="264"/>
        <v>6.5743944636678098E-2</v>
      </c>
    </row>
    <row r="1058" spans="1:16" ht="63" x14ac:dyDescent="0.2">
      <c r="A1058" s="23">
        <v>21000030</v>
      </c>
      <c r="B1058" s="80" t="s">
        <v>1200</v>
      </c>
      <c r="C1058" s="36">
        <v>0</v>
      </c>
      <c r="D1058" s="37">
        <v>2</v>
      </c>
      <c r="E1058" s="68">
        <f t="shared" si="267"/>
        <v>148.11552</v>
      </c>
      <c r="F1058" s="44">
        <v>921</v>
      </c>
      <c r="G1058" s="44">
        <f t="shared" si="249"/>
        <v>1069.1155200000001</v>
      </c>
      <c r="H1058" s="44">
        <f t="shared" si="260"/>
        <v>363.49927680000002</v>
      </c>
      <c r="I1058" s="45">
        <f t="shared" si="250"/>
        <v>1432.6147968</v>
      </c>
      <c r="J1058" s="44">
        <f t="shared" si="261"/>
        <v>214.89221952</v>
      </c>
      <c r="K1058" s="46">
        <f t="shared" si="251"/>
        <v>1647.50701632</v>
      </c>
      <c r="L1058" s="47">
        <f t="shared" si="262"/>
        <v>1977.008419584</v>
      </c>
      <c r="M1058" s="77">
        <v>2000</v>
      </c>
      <c r="N1058" s="48">
        <v>2000</v>
      </c>
      <c r="O1058" s="49">
        <v>100</v>
      </c>
      <c r="P1058" s="93">
        <v>1</v>
      </c>
    </row>
    <row r="1059" spans="1:16" ht="47.25" x14ac:dyDescent="0.2">
      <c r="A1059" s="23">
        <v>21000016</v>
      </c>
      <c r="B1059" s="2" t="s">
        <v>976</v>
      </c>
      <c r="C1059" s="36">
        <f>VLOOKUP(A1059,'[3]Прейскурант 2019'!$A$12:$E$1358,5,0)</f>
        <v>900</v>
      </c>
      <c r="D1059" s="37">
        <f>VLOOKUP(A1059,'[1]Прейскурант( новый)'!$A$9:$C$1217,3,0)</f>
        <v>1.3</v>
      </c>
      <c r="E1059" s="68">
        <f t="shared" si="267"/>
        <v>96.275088000000011</v>
      </c>
      <c r="F1059" s="44">
        <f>VLOOKUP(A1059,'[2]себ-ть 2019 год'!$A$2:$Q$1337,6,0)</f>
        <v>341.65</v>
      </c>
      <c r="G1059" s="44">
        <f t="shared" si="249"/>
        <v>437.92508799999996</v>
      </c>
      <c r="H1059" s="44">
        <f t="shared" si="260"/>
        <v>148.89452992</v>
      </c>
      <c r="I1059" s="45">
        <f t="shared" si="250"/>
        <v>586.81961791999993</v>
      </c>
      <c r="J1059" s="44">
        <f t="shared" si="261"/>
        <v>88.022942687999986</v>
      </c>
      <c r="K1059" s="46">
        <f t="shared" si="251"/>
        <v>674.84256060799987</v>
      </c>
      <c r="L1059" s="47">
        <f t="shared" si="262"/>
        <v>809.8110727295998</v>
      </c>
      <c r="M1059" s="77">
        <f t="shared" si="268"/>
        <v>958.5</v>
      </c>
      <c r="N1059" s="48">
        <v>960</v>
      </c>
      <c r="O1059" s="49">
        <f t="shared" si="263"/>
        <v>6.5</v>
      </c>
      <c r="P1059" s="93">
        <f t="shared" si="264"/>
        <v>6.6666666666666652E-2</v>
      </c>
    </row>
    <row r="1060" spans="1:16" ht="63" x14ac:dyDescent="0.2">
      <c r="A1060" s="65">
        <v>21000031</v>
      </c>
      <c r="B1060" s="80" t="s">
        <v>1201</v>
      </c>
      <c r="C1060" s="36">
        <v>0</v>
      </c>
      <c r="D1060" s="37">
        <v>0.3</v>
      </c>
      <c r="E1060" s="68">
        <f t="shared" si="267"/>
        <v>22.217328000000002</v>
      </c>
      <c r="F1060" s="44"/>
      <c r="G1060" s="44">
        <f t="shared" si="249"/>
        <v>22.217328000000002</v>
      </c>
      <c r="H1060" s="44">
        <f t="shared" si="260"/>
        <v>7.5538915200000014</v>
      </c>
      <c r="I1060" s="45">
        <f t="shared" si="250"/>
        <v>29.771219520000002</v>
      </c>
      <c r="J1060" s="44">
        <f t="shared" si="261"/>
        <v>4.4656829280000006</v>
      </c>
      <c r="K1060" s="46">
        <f t="shared" si="251"/>
        <v>34.236902448000002</v>
      </c>
      <c r="L1060" s="47">
        <f t="shared" si="262"/>
        <v>41.084282937600001</v>
      </c>
      <c r="M1060" s="77">
        <v>45</v>
      </c>
      <c r="N1060" s="48">
        <v>45</v>
      </c>
      <c r="O1060" s="49">
        <v>100</v>
      </c>
      <c r="P1060" s="93">
        <v>1</v>
      </c>
    </row>
    <row r="1061" spans="1:16" ht="15.75" x14ac:dyDescent="0.2">
      <c r="A1061" s="23">
        <v>21000017</v>
      </c>
      <c r="B1061" s="22" t="s">
        <v>977</v>
      </c>
      <c r="C1061" s="36">
        <f>VLOOKUP(A1061,'[3]Прейскурант 2019'!$A$12:$E$1358,5,0)</f>
        <v>80</v>
      </c>
      <c r="D1061" s="37">
        <f>VLOOKUP(A1061,'[1]Прейскурант( новый)'!$A$9:$C$1217,3,0)</f>
        <v>0.2</v>
      </c>
      <c r="E1061" s="68">
        <f t="shared" si="267"/>
        <v>14.811552000000002</v>
      </c>
      <c r="F1061" s="44"/>
      <c r="G1061" s="44">
        <f t="shared" si="249"/>
        <v>14.811552000000002</v>
      </c>
      <c r="H1061" s="44">
        <f t="shared" si="260"/>
        <v>5.0359276800000012</v>
      </c>
      <c r="I1061" s="45">
        <f t="shared" si="250"/>
        <v>19.847479680000003</v>
      </c>
      <c r="J1061" s="44">
        <f t="shared" si="261"/>
        <v>2.9771219520000005</v>
      </c>
      <c r="K1061" s="46">
        <f t="shared" si="251"/>
        <v>22.824601632000004</v>
      </c>
      <c r="L1061" s="47">
        <f t="shared" si="262"/>
        <v>27.389521958400003</v>
      </c>
      <c r="M1061" s="77">
        <f t="shared" si="268"/>
        <v>85.2</v>
      </c>
      <c r="N1061" s="48">
        <v>85</v>
      </c>
      <c r="O1061" s="49">
        <f t="shared" si="263"/>
        <v>6.5000000000000027</v>
      </c>
      <c r="P1061" s="93">
        <f t="shared" si="264"/>
        <v>6.25E-2</v>
      </c>
    </row>
    <row r="1062" spans="1:16" ht="63" x14ac:dyDescent="0.2">
      <c r="A1062" s="23">
        <v>21000018</v>
      </c>
      <c r="B1062" s="22" t="s">
        <v>978</v>
      </c>
      <c r="C1062" s="36">
        <f>VLOOKUP(A1062,'[3]Прейскурант 2019'!$A$12:$E$1358,5,0)</f>
        <v>245</v>
      </c>
      <c r="D1062" s="37">
        <f>VLOOKUP(A1062,'[1]Прейскурант( новый)'!$A$9:$C$1217,3,0)</f>
        <v>1.3</v>
      </c>
      <c r="E1062" s="68">
        <f t="shared" si="267"/>
        <v>96.275088000000011</v>
      </c>
      <c r="F1062" s="44">
        <f>VLOOKUP(A1062,'[2]себ-ть 2019 год'!$A$2:$Q$1337,6,0)</f>
        <v>0</v>
      </c>
      <c r="G1062" s="44">
        <f t="shared" si="249"/>
        <v>96.275088000000011</v>
      </c>
      <c r="H1062" s="44">
        <f t="shared" si="260"/>
        <v>32.733529920000009</v>
      </c>
      <c r="I1062" s="45">
        <f t="shared" si="250"/>
        <v>129.00861792000001</v>
      </c>
      <c r="J1062" s="44">
        <f t="shared" si="261"/>
        <v>19.351292688000001</v>
      </c>
      <c r="K1062" s="46">
        <f t="shared" si="251"/>
        <v>148.35991060800001</v>
      </c>
      <c r="L1062" s="47">
        <f t="shared" si="262"/>
        <v>178.0318927296</v>
      </c>
      <c r="M1062" s="77">
        <f t="shared" si="268"/>
        <v>260.92500000000001</v>
      </c>
      <c r="N1062" s="48">
        <v>260</v>
      </c>
      <c r="O1062" s="49">
        <f t="shared" si="263"/>
        <v>6.5000000000000044</v>
      </c>
      <c r="P1062" s="93">
        <f t="shared" si="264"/>
        <v>6.1224489795918435E-2</v>
      </c>
    </row>
    <row r="1063" spans="1:16" ht="47.25" x14ac:dyDescent="0.2">
      <c r="A1063" s="23">
        <v>21000023</v>
      </c>
      <c r="B1063" s="22" t="s">
        <v>979</v>
      </c>
      <c r="C1063" s="36">
        <f>VLOOKUP(A1063,'[3]Прейскурант 2019'!$A$12:$E$1358,5,0)</f>
        <v>230</v>
      </c>
      <c r="D1063" s="37">
        <f>VLOOKUP(A1063,'[1]Прейскурант( новый)'!$A$9:$C$1217,3,0)</f>
        <v>0.2</v>
      </c>
      <c r="E1063" s="68">
        <f t="shared" si="267"/>
        <v>14.811552000000002</v>
      </c>
      <c r="F1063" s="44">
        <f>VLOOKUP(A1063,'[2]себ-ть 2019 год'!$A$2:$Q$1337,6,0)</f>
        <v>102.09</v>
      </c>
      <c r="G1063" s="44">
        <f t="shared" ref="G1063:G1132" si="276">E1063+F1063</f>
        <v>116.90155200000001</v>
      </c>
      <c r="H1063" s="44">
        <f t="shared" si="260"/>
        <v>39.746527680000007</v>
      </c>
      <c r="I1063" s="45">
        <f t="shared" ref="I1063:I1132" si="277">G1063+H1063</f>
        <v>156.64807968000002</v>
      </c>
      <c r="J1063" s="44">
        <f t="shared" si="261"/>
        <v>23.497211952000004</v>
      </c>
      <c r="K1063" s="46">
        <f t="shared" ref="K1063:K1132" si="278">I1063+J1063</f>
        <v>180.14529163200004</v>
      </c>
      <c r="L1063" s="47">
        <f t="shared" si="262"/>
        <v>216.17434995840006</v>
      </c>
      <c r="M1063" s="77">
        <f t="shared" si="268"/>
        <v>244.95</v>
      </c>
      <c r="N1063" s="48">
        <v>245</v>
      </c>
      <c r="O1063" s="49">
        <f t="shared" si="263"/>
        <v>6.4999999999999947</v>
      </c>
      <c r="P1063" s="93">
        <f t="shared" si="264"/>
        <v>6.5217391304347894E-2</v>
      </c>
    </row>
    <row r="1064" spans="1:16" ht="75.400000000000006" customHeight="1" x14ac:dyDescent="0.25">
      <c r="A1064" s="23">
        <v>21000025</v>
      </c>
      <c r="B1064" s="15" t="s">
        <v>980</v>
      </c>
      <c r="C1064" s="36">
        <f>VLOOKUP(A1064,'[3]Прейскурант 2019'!$A$12:$E$1358,5,0)</f>
        <v>6900</v>
      </c>
      <c r="D1064" s="37">
        <v>24</v>
      </c>
      <c r="E1064" s="68">
        <f t="shared" si="267"/>
        <v>1777.3862400000003</v>
      </c>
      <c r="F1064" s="44">
        <f>VLOOKUP(A1064,'[2]себ-ть 2019 год'!$A$2:$Q$1337,6,0)</f>
        <v>0</v>
      </c>
      <c r="G1064" s="44">
        <f t="shared" si="276"/>
        <v>1777.3862400000003</v>
      </c>
      <c r="H1064" s="44">
        <f t="shared" si="260"/>
        <v>604.31132160000016</v>
      </c>
      <c r="I1064" s="45">
        <f t="shared" si="277"/>
        <v>2381.6975616000004</v>
      </c>
      <c r="J1064" s="44">
        <f t="shared" si="261"/>
        <v>357.25463424000003</v>
      </c>
      <c r="K1064" s="46">
        <f t="shared" si="278"/>
        <v>2738.9521958400005</v>
      </c>
      <c r="L1064" s="47">
        <f t="shared" si="262"/>
        <v>3286.7426350080004</v>
      </c>
      <c r="M1064" s="77">
        <f t="shared" si="268"/>
        <v>7348.5</v>
      </c>
      <c r="N1064" s="48">
        <v>7349</v>
      </c>
      <c r="O1064" s="49">
        <f t="shared" si="263"/>
        <v>6.5</v>
      </c>
      <c r="P1064" s="93">
        <f t="shared" si="264"/>
        <v>6.5072463768115929E-2</v>
      </c>
    </row>
    <row r="1065" spans="1:16" ht="106.15" customHeight="1" x14ac:dyDescent="0.2">
      <c r="A1065" s="23">
        <v>21000032</v>
      </c>
      <c r="B1065" s="80" t="s">
        <v>1202</v>
      </c>
      <c r="C1065" s="36">
        <v>0</v>
      </c>
      <c r="D1065" s="37">
        <v>0.2</v>
      </c>
      <c r="E1065" s="68">
        <f t="shared" ref="E1065" si="279">56.88*D1065*1.302</f>
        <v>14.811552000000002</v>
      </c>
      <c r="F1065" s="44"/>
      <c r="G1065" s="44">
        <f t="shared" ref="G1065" si="280">E1065+F1065</f>
        <v>14.811552000000002</v>
      </c>
      <c r="H1065" s="44">
        <f t="shared" ref="H1065" si="281">G1065*$H$1</f>
        <v>5.0359276800000012</v>
      </c>
      <c r="I1065" s="45">
        <f t="shared" ref="I1065" si="282">G1065+H1065</f>
        <v>19.847479680000003</v>
      </c>
      <c r="J1065" s="44">
        <f t="shared" ref="J1065" si="283">I1065*$J$1</f>
        <v>2.9771219520000005</v>
      </c>
      <c r="K1065" s="46">
        <f t="shared" ref="K1065" si="284">I1065+J1065</f>
        <v>22.824601632000004</v>
      </c>
      <c r="L1065" s="47">
        <f t="shared" ref="L1065" si="285">K1065*$L$1+K1065</f>
        <v>27.389521958400003</v>
      </c>
      <c r="M1065" s="77">
        <v>30</v>
      </c>
      <c r="N1065" s="48">
        <v>30</v>
      </c>
      <c r="O1065" s="49">
        <v>100</v>
      </c>
      <c r="P1065" s="93">
        <v>1</v>
      </c>
    </row>
    <row r="1066" spans="1:16" ht="15" customHeight="1" x14ac:dyDescent="0.2">
      <c r="A1066" s="226" t="s">
        <v>981</v>
      </c>
      <c r="B1066" s="227"/>
      <c r="C1066" s="227"/>
      <c r="D1066" s="227"/>
      <c r="E1066" s="227"/>
      <c r="F1066" s="227"/>
      <c r="G1066" s="227"/>
      <c r="H1066" s="227"/>
      <c r="I1066" s="227"/>
      <c r="J1066" s="227"/>
      <c r="K1066" s="227"/>
      <c r="L1066" s="227"/>
      <c r="M1066" s="227"/>
      <c r="N1066" s="227"/>
      <c r="O1066" s="228"/>
    </row>
    <row r="1067" spans="1:16" ht="15" customHeight="1" x14ac:dyDescent="0.2">
      <c r="A1067" s="241" t="s">
        <v>982</v>
      </c>
      <c r="B1067" s="242"/>
      <c r="C1067" s="242"/>
      <c r="D1067" s="242"/>
      <c r="E1067" s="242"/>
      <c r="F1067" s="242"/>
      <c r="G1067" s="242"/>
      <c r="H1067" s="242"/>
      <c r="I1067" s="242"/>
      <c r="J1067" s="242"/>
      <c r="K1067" s="242"/>
      <c r="L1067" s="242"/>
      <c r="M1067" s="242"/>
      <c r="N1067" s="242"/>
      <c r="O1067" s="243"/>
    </row>
    <row r="1068" spans="1:16" ht="31.5" x14ac:dyDescent="0.2">
      <c r="A1068" s="18">
        <v>22000003</v>
      </c>
      <c r="B1068" s="2" t="s">
        <v>983</v>
      </c>
      <c r="C1068" s="36">
        <f>VLOOKUP(A1068,'[3]Прейскурант 2019'!$A$12:$E$1358,5,0)</f>
        <v>13150</v>
      </c>
      <c r="D1068" s="37">
        <f>VLOOKUP(A1068,'[1]Прейскурант( новый)'!$A$9:$C$1217,3,0)</f>
        <v>95</v>
      </c>
      <c r="E1068" s="68">
        <f>57.29*D1068*1.302</f>
        <v>7086.2001000000009</v>
      </c>
      <c r="F1068" s="44">
        <f>VLOOKUP(A1068,'[2]себ-ть 2019 год'!$A$2:$Q$1337,6,0)</f>
        <v>0</v>
      </c>
      <c r="G1068" s="44">
        <f t="shared" si="276"/>
        <v>7086.2001000000009</v>
      </c>
      <c r="H1068" s="44">
        <f t="shared" si="260"/>
        <v>2409.3080340000006</v>
      </c>
      <c r="I1068" s="45">
        <f t="shared" si="277"/>
        <v>9495.5081340000015</v>
      </c>
      <c r="J1068" s="44">
        <f t="shared" si="261"/>
        <v>1424.3262201000002</v>
      </c>
      <c r="K1068" s="46">
        <f t="shared" si="278"/>
        <v>10919.834354100001</v>
      </c>
      <c r="L1068" s="47">
        <f t="shared" si="262"/>
        <v>13103.801224920002</v>
      </c>
      <c r="M1068" s="77">
        <f t="shared" ref="M1068:M1085" si="286">C1068*6.5%+C1068</f>
        <v>14004.75</v>
      </c>
      <c r="N1068" s="48">
        <v>14005</v>
      </c>
      <c r="O1068" s="49">
        <f t="shared" si="263"/>
        <v>6.5</v>
      </c>
      <c r="P1068" s="93">
        <f t="shared" si="264"/>
        <v>6.5019011406844074E-2</v>
      </c>
    </row>
    <row r="1069" spans="1:16" ht="31.5" x14ac:dyDescent="0.2">
      <c r="A1069" s="18">
        <v>22000007</v>
      </c>
      <c r="B1069" s="2" t="s">
        <v>984</v>
      </c>
      <c r="C1069" s="36">
        <f>VLOOKUP(A1069,'[3]Прейскурант 2019'!$A$12:$E$1358,5,0)</f>
        <v>13500</v>
      </c>
      <c r="D1069" s="37">
        <f>VLOOKUP(A1069,'[1]Прейскурант( новый)'!$A$9:$C$1217,3,0)</f>
        <v>66</v>
      </c>
      <c r="E1069" s="68">
        <f t="shared" ref="E1069:E1108" si="287">57.29*D1069*1.302</f>
        <v>4923.0442800000001</v>
      </c>
      <c r="F1069" s="44">
        <f>VLOOKUP(A1069,'[2]себ-ть 2019 год'!$A$2:$Q$1337,6,0)</f>
        <v>0</v>
      </c>
      <c r="G1069" s="44">
        <f t="shared" si="276"/>
        <v>4923.0442800000001</v>
      </c>
      <c r="H1069" s="44">
        <f t="shared" si="260"/>
        <v>1673.8350552000002</v>
      </c>
      <c r="I1069" s="45">
        <f t="shared" si="277"/>
        <v>6596.8793352000002</v>
      </c>
      <c r="J1069" s="44">
        <f t="shared" si="261"/>
        <v>989.53190027999995</v>
      </c>
      <c r="K1069" s="46">
        <f t="shared" si="278"/>
        <v>7586.41123548</v>
      </c>
      <c r="L1069" s="47">
        <f t="shared" si="262"/>
        <v>9103.693482576</v>
      </c>
      <c r="M1069" s="77">
        <f t="shared" si="286"/>
        <v>14377.5</v>
      </c>
      <c r="N1069" s="48">
        <v>14378</v>
      </c>
      <c r="O1069" s="49">
        <f t="shared" si="263"/>
        <v>6.5</v>
      </c>
      <c r="P1069" s="93">
        <f t="shared" si="264"/>
        <v>6.5037037037037004E-2</v>
      </c>
    </row>
    <row r="1070" spans="1:16" ht="110.25" x14ac:dyDescent="0.2">
      <c r="A1070" s="18">
        <v>22000112</v>
      </c>
      <c r="B1070" s="8" t="s">
        <v>985</v>
      </c>
      <c r="C1070" s="36">
        <f>VLOOKUP(A1070,'[3]Прейскурант 2019'!$A$12:$E$1358,5,0)</f>
        <v>25500</v>
      </c>
      <c r="D1070" s="37">
        <f>VLOOKUP(A1070,'[1]Прейскурант( новый)'!$A$9:$C$1217,3,0)</f>
        <v>142</v>
      </c>
      <c r="E1070" s="68">
        <f t="shared" si="287"/>
        <v>10592.004360000001</v>
      </c>
      <c r="F1070" s="44">
        <f>VLOOKUP(A1070,'[2]себ-ть 2019 год'!$A$2:$Q$1337,6,0)</f>
        <v>0</v>
      </c>
      <c r="G1070" s="44">
        <f t="shared" si="276"/>
        <v>10592.004360000001</v>
      </c>
      <c r="H1070" s="44">
        <f t="shared" si="260"/>
        <v>3601.2814824000006</v>
      </c>
      <c r="I1070" s="45">
        <f t="shared" si="277"/>
        <v>14193.285842400001</v>
      </c>
      <c r="J1070" s="44">
        <f t="shared" si="261"/>
        <v>2128.9928763600001</v>
      </c>
      <c r="K1070" s="46">
        <f t="shared" si="278"/>
        <v>16322.278718760001</v>
      </c>
      <c r="L1070" s="47">
        <f t="shared" si="262"/>
        <v>19586.734462512002</v>
      </c>
      <c r="M1070" s="77">
        <f t="shared" si="286"/>
        <v>27157.5</v>
      </c>
      <c r="N1070" s="48">
        <v>27158</v>
      </c>
      <c r="O1070" s="49">
        <f t="shared" si="263"/>
        <v>6.5</v>
      </c>
      <c r="P1070" s="93">
        <f t="shared" si="264"/>
        <v>6.5019607843137317E-2</v>
      </c>
    </row>
    <row r="1071" spans="1:16" ht="110.25" x14ac:dyDescent="0.2">
      <c r="A1071" s="18">
        <v>22000113</v>
      </c>
      <c r="B1071" s="8" t="s">
        <v>986</v>
      </c>
      <c r="C1071" s="36">
        <f>VLOOKUP(A1071,'[3]Прейскурант 2019'!$A$12:$E$1358,5,0)</f>
        <v>19100</v>
      </c>
      <c r="D1071" s="37">
        <f>VLOOKUP(A1071,'[1]Прейскурант( новый)'!$A$9:$C$1217,3,0)</f>
        <v>95</v>
      </c>
      <c r="E1071" s="68">
        <f t="shared" si="287"/>
        <v>7086.2001000000009</v>
      </c>
      <c r="F1071" s="44">
        <f>VLOOKUP(A1071,'[2]себ-ть 2019 год'!$A$2:$Q$1337,6,0)</f>
        <v>0</v>
      </c>
      <c r="G1071" s="44">
        <f t="shared" si="276"/>
        <v>7086.2001000000009</v>
      </c>
      <c r="H1071" s="44">
        <f t="shared" si="260"/>
        <v>2409.3080340000006</v>
      </c>
      <c r="I1071" s="45">
        <f t="shared" si="277"/>
        <v>9495.5081340000015</v>
      </c>
      <c r="J1071" s="44">
        <f t="shared" si="261"/>
        <v>1424.3262201000002</v>
      </c>
      <c r="K1071" s="46">
        <f t="shared" si="278"/>
        <v>10919.834354100001</v>
      </c>
      <c r="L1071" s="47">
        <f t="shared" si="262"/>
        <v>13103.801224920002</v>
      </c>
      <c r="M1071" s="77">
        <f t="shared" si="286"/>
        <v>20341.5</v>
      </c>
      <c r="N1071" s="48">
        <v>20342</v>
      </c>
      <c r="O1071" s="49">
        <f t="shared" si="263"/>
        <v>6.5</v>
      </c>
      <c r="P1071" s="93">
        <f t="shared" si="264"/>
        <v>6.5026178010471281E-2</v>
      </c>
    </row>
    <row r="1072" spans="1:16" ht="110.25" x14ac:dyDescent="0.2">
      <c r="A1072" s="18">
        <v>22000114</v>
      </c>
      <c r="B1072" s="8" t="s">
        <v>987</v>
      </c>
      <c r="C1072" s="36">
        <f>VLOOKUP(A1072,'[3]Прейскурант 2019'!$A$12:$E$1358,5,0)</f>
        <v>15000</v>
      </c>
      <c r="D1072" s="37">
        <f>VLOOKUP(A1072,'[1]Прейскурант( новый)'!$A$9:$C$1217,3,0)</f>
        <v>66</v>
      </c>
      <c r="E1072" s="68">
        <f t="shared" si="287"/>
        <v>4923.0442800000001</v>
      </c>
      <c r="F1072" s="44">
        <f>VLOOKUP(A1072,'[2]себ-ть 2019 год'!$A$2:$Q$1337,6,0)</f>
        <v>0</v>
      </c>
      <c r="G1072" s="44">
        <f t="shared" si="276"/>
        <v>4923.0442800000001</v>
      </c>
      <c r="H1072" s="44">
        <f t="shared" si="260"/>
        <v>1673.8350552000002</v>
      </c>
      <c r="I1072" s="45">
        <f t="shared" si="277"/>
        <v>6596.8793352000002</v>
      </c>
      <c r="J1072" s="44">
        <f t="shared" si="261"/>
        <v>989.53190027999995</v>
      </c>
      <c r="K1072" s="46">
        <f t="shared" si="278"/>
        <v>7586.41123548</v>
      </c>
      <c r="L1072" s="47">
        <f t="shared" si="262"/>
        <v>9103.693482576</v>
      </c>
      <c r="M1072" s="77">
        <f t="shared" si="286"/>
        <v>15975</v>
      </c>
      <c r="N1072" s="48">
        <v>15975</v>
      </c>
      <c r="O1072" s="49">
        <f t="shared" si="263"/>
        <v>6.5</v>
      </c>
      <c r="P1072" s="93">
        <f t="shared" si="264"/>
        <v>6.4999999999999947E-2</v>
      </c>
    </row>
    <row r="1073" spans="1:16" ht="78.75" x14ac:dyDescent="0.2">
      <c r="A1073" s="18">
        <v>22000115</v>
      </c>
      <c r="B1073" s="8" t="s">
        <v>988</v>
      </c>
      <c r="C1073" s="36">
        <f>VLOOKUP(A1073,'[3]Прейскурант 2019'!$A$12:$E$1358,5,0)</f>
        <v>8500</v>
      </c>
      <c r="D1073" s="37">
        <f>VLOOKUP(A1073,'[1]Прейскурант( новый)'!$A$9:$C$1217,3,0)</f>
        <v>53</v>
      </c>
      <c r="E1073" s="68">
        <f t="shared" si="287"/>
        <v>3953.35374</v>
      </c>
      <c r="F1073" s="44">
        <f>VLOOKUP(A1073,'[2]себ-ть 2019 год'!$A$2:$Q$1337,6,0)</f>
        <v>0</v>
      </c>
      <c r="G1073" s="44">
        <f t="shared" si="276"/>
        <v>3953.35374</v>
      </c>
      <c r="H1073" s="44">
        <f t="shared" si="260"/>
        <v>1344.1402716</v>
      </c>
      <c r="I1073" s="45">
        <f t="shared" si="277"/>
        <v>5297.4940115999998</v>
      </c>
      <c r="J1073" s="44">
        <f t="shared" si="261"/>
        <v>794.6241017399999</v>
      </c>
      <c r="K1073" s="46">
        <f t="shared" si="278"/>
        <v>6092.1181133399996</v>
      </c>
      <c r="L1073" s="47">
        <f t="shared" si="262"/>
        <v>7310.5417360079991</v>
      </c>
      <c r="M1073" s="77">
        <f t="shared" si="286"/>
        <v>9052.5</v>
      </c>
      <c r="N1073" s="48">
        <v>9053</v>
      </c>
      <c r="O1073" s="49">
        <f t="shared" si="263"/>
        <v>6.5</v>
      </c>
      <c r="P1073" s="93">
        <f t="shared" si="264"/>
        <v>6.5058823529411836E-2</v>
      </c>
    </row>
    <row r="1074" spans="1:16" ht="94.5" x14ac:dyDescent="0.2">
      <c r="A1074" s="18">
        <v>22000116</v>
      </c>
      <c r="B1074" s="8" t="s">
        <v>989</v>
      </c>
      <c r="C1074" s="36">
        <f>VLOOKUP(A1074,'[3]Прейскурант 2019'!$A$12:$E$1358,5,0)</f>
        <v>3750</v>
      </c>
      <c r="D1074" s="37">
        <f>VLOOKUP(A1074,'[1]Прейскурант( новый)'!$A$9:$C$1217,3,0)</f>
        <v>18</v>
      </c>
      <c r="E1074" s="68">
        <f t="shared" si="287"/>
        <v>1342.6484400000002</v>
      </c>
      <c r="F1074" s="44">
        <f>VLOOKUP(A1074,'[2]себ-ть 2019 год'!$A$2:$Q$1337,6,0)</f>
        <v>0</v>
      </c>
      <c r="G1074" s="44">
        <f t="shared" si="276"/>
        <v>1342.6484400000002</v>
      </c>
      <c r="H1074" s="44">
        <f t="shared" si="260"/>
        <v>456.50046960000009</v>
      </c>
      <c r="I1074" s="45">
        <f t="shared" si="277"/>
        <v>1799.1489096000003</v>
      </c>
      <c r="J1074" s="44">
        <f t="shared" si="261"/>
        <v>269.87233644000003</v>
      </c>
      <c r="K1074" s="46">
        <f t="shared" si="278"/>
        <v>2069.0212460400003</v>
      </c>
      <c r="L1074" s="47">
        <f t="shared" si="262"/>
        <v>2482.8254952480002</v>
      </c>
      <c r="M1074" s="77">
        <f t="shared" si="286"/>
        <v>3993.75</v>
      </c>
      <c r="N1074" s="48">
        <v>3994</v>
      </c>
      <c r="O1074" s="49">
        <f t="shared" si="263"/>
        <v>6.5</v>
      </c>
      <c r="P1074" s="93">
        <f t="shared" si="264"/>
        <v>6.5066666666666606E-2</v>
      </c>
    </row>
    <row r="1075" spans="1:16" ht="31.5" x14ac:dyDescent="0.2">
      <c r="A1075" s="18">
        <v>22000019</v>
      </c>
      <c r="B1075" s="2" t="s">
        <v>990</v>
      </c>
      <c r="C1075" s="36">
        <f>VLOOKUP(A1075,'[3]Прейскурант 2019'!$A$12:$E$1358,5,0)</f>
        <v>18000</v>
      </c>
      <c r="D1075" s="37">
        <f>VLOOKUP(A1075,'[1]Прейскурант( новый)'!$A$9:$C$1217,3,0)</f>
        <v>66</v>
      </c>
      <c r="E1075" s="68">
        <f t="shared" si="287"/>
        <v>4923.0442800000001</v>
      </c>
      <c r="F1075" s="44">
        <f>VLOOKUP(A1075,'[2]себ-ть 2019 год'!$A$2:$Q$1337,6,0)</f>
        <v>0</v>
      </c>
      <c r="G1075" s="44">
        <f t="shared" si="276"/>
        <v>4923.0442800000001</v>
      </c>
      <c r="H1075" s="44">
        <f t="shared" si="260"/>
        <v>1673.8350552000002</v>
      </c>
      <c r="I1075" s="45">
        <f t="shared" si="277"/>
        <v>6596.8793352000002</v>
      </c>
      <c r="J1075" s="44">
        <f t="shared" si="261"/>
        <v>989.53190027999995</v>
      </c>
      <c r="K1075" s="46">
        <f t="shared" si="278"/>
        <v>7586.41123548</v>
      </c>
      <c r="L1075" s="47">
        <f t="shared" si="262"/>
        <v>9103.693482576</v>
      </c>
      <c r="M1075" s="77">
        <f t="shared" si="286"/>
        <v>19170</v>
      </c>
      <c r="N1075" s="48">
        <v>19170</v>
      </c>
      <c r="O1075" s="49">
        <f t="shared" si="263"/>
        <v>6.5</v>
      </c>
      <c r="P1075" s="93">
        <f t="shared" si="264"/>
        <v>6.4999999999999947E-2</v>
      </c>
    </row>
    <row r="1076" spans="1:16" ht="31.5" x14ac:dyDescent="0.2">
      <c r="A1076" s="18">
        <v>22000029</v>
      </c>
      <c r="B1076" s="2" t="s">
        <v>991</v>
      </c>
      <c r="C1076" s="36">
        <f>VLOOKUP(A1076,'[3]Прейскурант 2019'!$A$12:$E$1358,5,0)</f>
        <v>5700</v>
      </c>
      <c r="D1076" s="37">
        <f>VLOOKUP(A1076,'[1]Прейскурант( новый)'!$A$9:$C$1217,3,0)</f>
        <v>33</v>
      </c>
      <c r="E1076" s="68">
        <f t="shared" si="287"/>
        <v>2461.52214</v>
      </c>
      <c r="F1076" s="44">
        <f>VLOOKUP(A1076,'[2]себ-ть 2019 год'!$A$2:$Q$1337,6,0)</f>
        <v>0</v>
      </c>
      <c r="G1076" s="44">
        <f t="shared" si="276"/>
        <v>2461.52214</v>
      </c>
      <c r="H1076" s="44">
        <f t="shared" si="260"/>
        <v>836.91752760000008</v>
      </c>
      <c r="I1076" s="45">
        <f t="shared" si="277"/>
        <v>3298.4396676000001</v>
      </c>
      <c r="J1076" s="44">
        <f t="shared" si="261"/>
        <v>494.76595013999997</v>
      </c>
      <c r="K1076" s="46">
        <f t="shared" si="278"/>
        <v>3793.20561774</v>
      </c>
      <c r="L1076" s="47">
        <f t="shared" si="262"/>
        <v>4551.846741288</v>
      </c>
      <c r="M1076" s="77">
        <f t="shared" si="286"/>
        <v>6070.5</v>
      </c>
      <c r="N1076" s="48">
        <v>6070</v>
      </c>
      <c r="O1076" s="49">
        <f t="shared" si="263"/>
        <v>6.5</v>
      </c>
      <c r="P1076" s="93">
        <f t="shared" si="264"/>
        <v>6.4912280701754366E-2</v>
      </c>
    </row>
    <row r="1077" spans="1:16" ht="47.25" x14ac:dyDescent="0.2">
      <c r="A1077" s="18">
        <v>22000036</v>
      </c>
      <c r="B1077" s="2" t="s">
        <v>992</v>
      </c>
      <c r="C1077" s="36">
        <f>VLOOKUP(A1077,'[3]Прейскурант 2019'!$A$12:$E$1358,5,0)</f>
        <v>11000</v>
      </c>
      <c r="D1077" s="37">
        <f>VLOOKUP(A1077,'[1]Прейскурант( новый)'!$A$9:$C$1217,3,0)</f>
        <v>40</v>
      </c>
      <c r="E1077" s="68">
        <f t="shared" si="287"/>
        <v>2983.6632</v>
      </c>
      <c r="F1077" s="44">
        <f>VLOOKUP(A1077,'[2]себ-ть 2019 год'!$A$2:$Q$1337,6,0)</f>
        <v>0</v>
      </c>
      <c r="G1077" s="44">
        <f t="shared" si="276"/>
        <v>2983.6632</v>
      </c>
      <c r="H1077" s="44">
        <f t="shared" si="260"/>
        <v>1014.4454880000001</v>
      </c>
      <c r="I1077" s="45">
        <f t="shared" si="277"/>
        <v>3998.1086880000003</v>
      </c>
      <c r="J1077" s="44">
        <f t="shared" si="261"/>
        <v>599.71630319999997</v>
      </c>
      <c r="K1077" s="46">
        <f t="shared" si="278"/>
        <v>4597.8249912000001</v>
      </c>
      <c r="L1077" s="47">
        <f t="shared" si="262"/>
        <v>5517.3899894400001</v>
      </c>
      <c r="M1077" s="77">
        <f t="shared" si="286"/>
        <v>11715</v>
      </c>
      <c r="N1077" s="48">
        <v>12100</v>
      </c>
      <c r="O1077" s="49">
        <f t="shared" si="263"/>
        <v>6.5</v>
      </c>
      <c r="P1077" s="93">
        <f t="shared" si="264"/>
        <v>0.10000000000000009</v>
      </c>
    </row>
    <row r="1078" spans="1:16" ht="31.5" x14ac:dyDescent="0.2">
      <c r="A1078" s="18">
        <v>22000055</v>
      </c>
      <c r="B1078" s="2" t="s">
        <v>993</v>
      </c>
      <c r="C1078" s="36">
        <f>VLOOKUP(A1078,'[3]Прейскурант 2019'!$A$12:$E$1358,5,0)</f>
        <v>8650</v>
      </c>
      <c r="D1078" s="37">
        <f>VLOOKUP(A1078,'[1]Прейскурант( новый)'!$A$9:$C$1217,3,0)</f>
        <v>53</v>
      </c>
      <c r="E1078" s="68">
        <f t="shared" si="287"/>
        <v>3953.35374</v>
      </c>
      <c r="F1078" s="44">
        <f>VLOOKUP(A1078,'[2]себ-ть 2019 год'!$A$2:$Q$1337,6,0)</f>
        <v>0</v>
      </c>
      <c r="G1078" s="44">
        <f t="shared" si="276"/>
        <v>3953.35374</v>
      </c>
      <c r="H1078" s="44">
        <f t="shared" si="260"/>
        <v>1344.1402716</v>
      </c>
      <c r="I1078" s="45">
        <f t="shared" si="277"/>
        <v>5297.4940115999998</v>
      </c>
      <c r="J1078" s="44">
        <f t="shared" si="261"/>
        <v>794.6241017399999</v>
      </c>
      <c r="K1078" s="46">
        <f t="shared" si="278"/>
        <v>6092.1181133399996</v>
      </c>
      <c r="L1078" s="47">
        <f t="shared" si="262"/>
        <v>7310.5417360079991</v>
      </c>
      <c r="M1078" s="77">
        <f t="shared" si="286"/>
        <v>9212.25</v>
      </c>
      <c r="N1078" s="48">
        <v>9212</v>
      </c>
      <c r="O1078" s="49">
        <f t="shared" si="263"/>
        <v>6.5</v>
      </c>
      <c r="P1078" s="93">
        <f t="shared" si="264"/>
        <v>6.4971098265895977E-2</v>
      </c>
    </row>
    <row r="1079" spans="1:16" ht="31.5" x14ac:dyDescent="0.2">
      <c r="A1079" s="18">
        <v>22000056</v>
      </c>
      <c r="B1079" s="2" t="s">
        <v>994</v>
      </c>
      <c r="C1079" s="36">
        <f>VLOOKUP(A1079,'[3]Прейскурант 2019'!$A$12:$E$1358,5,0)</f>
        <v>1730</v>
      </c>
      <c r="D1079" s="37">
        <f>VLOOKUP(A1079,'[1]Прейскурант( новый)'!$A$9:$C$1217,3,0)</f>
        <v>25</v>
      </c>
      <c r="E1079" s="68">
        <f t="shared" si="287"/>
        <v>1864.7895000000001</v>
      </c>
      <c r="F1079" s="44">
        <f>VLOOKUP(A1079,'[2]себ-ть 2019 год'!$A$2:$Q$1337,6,0)</f>
        <v>0</v>
      </c>
      <c r="G1079" s="44">
        <f t="shared" si="276"/>
        <v>1864.7895000000001</v>
      </c>
      <c r="H1079" s="44">
        <f t="shared" si="260"/>
        <v>634.02843000000007</v>
      </c>
      <c r="I1079" s="45">
        <f t="shared" si="277"/>
        <v>2498.8179300000002</v>
      </c>
      <c r="J1079" s="44">
        <f t="shared" si="261"/>
        <v>374.82268950000002</v>
      </c>
      <c r="K1079" s="46">
        <f t="shared" si="278"/>
        <v>2873.6406195</v>
      </c>
      <c r="L1079" s="47">
        <f t="shared" si="262"/>
        <v>3448.3687433999999</v>
      </c>
      <c r="M1079" s="77">
        <f t="shared" si="286"/>
        <v>1842.45</v>
      </c>
      <c r="N1079" s="48">
        <v>1842</v>
      </c>
      <c r="O1079" s="49">
        <f t="shared" si="263"/>
        <v>6.5000000000000027</v>
      </c>
      <c r="P1079" s="93">
        <f t="shared" si="264"/>
        <v>6.4739884393063551E-2</v>
      </c>
    </row>
    <row r="1080" spans="1:16" ht="78.75" x14ac:dyDescent="0.2">
      <c r="A1080" s="18">
        <v>22000057</v>
      </c>
      <c r="B1080" s="2" t="s">
        <v>995</v>
      </c>
      <c r="C1080" s="36">
        <f>VLOOKUP(A1080,'[3]Прейскурант 2019'!$A$12:$E$1358,5,0)</f>
        <v>5530</v>
      </c>
      <c r="D1080" s="37">
        <f>VLOOKUP(A1080,'[1]Прейскурант( новый)'!$A$9:$C$1217,3,0)</f>
        <v>25</v>
      </c>
      <c r="E1080" s="68">
        <f t="shared" si="287"/>
        <v>1864.7895000000001</v>
      </c>
      <c r="F1080" s="44">
        <f>VLOOKUP(A1080,'[2]себ-ть 2019 год'!$A$2:$Q$1337,6,0)</f>
        <v>0</v>
      </c>
      <c r="G1080" s="44">
        <f t="shared" si="276"/>
        <v>1864.7895000000001</v>
      </c>
      <c r="H1080" s="44">
        <f t="shared" si="260"/>
        <v>634.02843000000007</v>
      </c>
      <c r="I1080" s="45">
        <f t="shared" si="277"/>
        <v>2498.8179300000002</v>
      </c>
      <c r="J1080" s="44">
        <f t="shared" si="261"/>
        <v>374.82268950000002</v>
      </c>
      <c r="K1080" s="46">
        <f t="shared" si="278"/>
        <v>2873.6406195</v>
      </c>
      <c r="L1080" s="47">
        <f t="shared" si="262"/>
        <v>3448.3687433999999</v>
      </c>
      <c r="M1080" s="77">
        <f t="shared" si="286"/>
        <v>5889.45</v>
      </c>
      <c r="N1080" s="48">
        <v>5889</v>
      </c>
      <c r="O1080" s="49">
        <f t="shared" si="263"/>
        <v>6.4999999999999964</v>
      </c>
      <c r="P1080" s="93">
        <f t="shared" si="264"/>
        <v>6.4918625678119346E-2</v>
      </c>
    </row>
    <row r="1081" spans="1:16" ht="78.75" x14ac:dyDescent="0.2">
      <c r="A1081" s="18">
        <v>22000058</v>
      </c>
      <c r="B1081" s="2" t="s">
        <v>996</v>
      </c>
      <c r="C1081" s="36">
        <f>VLOOKUP(A1081,'[3]Прейскурант 2019'!$A$12:$E$1358,5,0)</f>
        <v>5450</v>
      </c>
      <c r="D1081" s="37">
        <f>VLOOKUP(A1081,'[1]Прейскурант( новый)'!$A$9:$C$1217,3,0)</f>
        <v>25</v>
      </c>
      <c r="E1081" s="68">
        <f t="shared" si="287"/>
        <v>1864.7895000000001</v>
      </c>
      <c r="F1081" s="44">
        <f>VLOOKUP(A1081,'[2]себ-ть 2019 год'!$A$2:$Q$1337,6,0)</f>
        <v>1</v>
      </c>
      <c r="G1081" s="44">
        <f t="shared" si="276"/>
        <v>1865.7895000000001</v>
      </c>
      <c r="H1081" s="44">
        <f t="shared" si="260"/>
        <v>634.3684300000001</v>
      </c>
      <c r="I1081" s="45">
        <f t="shared" si="277"/>
        <v>2500.1579300000003</v>
      </c>
      <c r="J1081" s="44">
        <f t="shared" si="261"/>
        <v>375.02368950000005</v>
      </c>
      <c r="K1081" s="46">
        <f t="shared" si="278"/>
        <v>2875.1816195000001</v>
      </c>
      <c r="L1081" s="47">
        <f t="shared" si="262"/>
        <v>3450.2179434</v>
      </c>
      <c r="M1081" s="77">
        <f t="shared" si="286"/>
        <v>5804.25</v>
      </c>
      <c r="N1081" s="48">
        <v>5804</v>
      </c>
      <c r="O1081" s="49">
        <f t="shared" si="263"/>
        <v>6.5</v>
      </c>
      <c r="P1081" s="93">
        <f t="shared" si="264"/>
        <v>6.4954128440366965E-2</v>
      </c>
    </row>
    <row r="1082" spans="1:16" ht="63" x14ac:dyDescent="0.2">
      <c r="A1082" s="18">
        <v>22000031</v>
      </c>
      <c r="B1082" s="2" t="s">
        <v>997</v>
      </c>
      <c r="C1082" s="36">
        <f>VLOOKUP(A1082,'[3]Прейскурант 2019'!$A$12:$E$1358,5,0)</f>
        <v>3020</v>
      </c>
      <c r="D1082" s="37">
        <f>VLOOKUP(A1082,'[1]Прейскурант( новый)'!$A$9:$C$1217,3,0)</f>
        <v>9</v>
      </c>
      <c r="E1082" s="68">
        <f t="shared" si="287"/>
        <v>671.32422000000008</v>
      </c>
      <c r="F1082" s="44">
        <f>VLOOKUP(A1082,'[2]себ-ть 2019 год'!$A$2:$Q$1337,6,0)</f>
        <v>2</v>
      </c>
      <c r="G1082" s="44">
        <f t="shared" si="276"/>
        <v>673.32422000000008</v>
      </c>
      <c r="H1082" s="44">
        <f t="shared" si="260"/>
        <v>228.93023480000005</v>
      </c>
      <c r="I1082" s="45">
        <f t="shared" si="277"/>
        <v>902.25445480000008</v>
      </c>
      <c r="J1082" s="44">
        <f t="shared" si="261"/>
        <v>135.33816822</v>
      </c>
      <c r="K1082" s="46">
        <f t="shared" si="278"/>
        <v>1037.59262302</v>
      </c>
      <c r="L1082" s="47">
        <f t="shared" si="262"/>
        <v>1245.1111476240001</v>
      </c>
      <c r="M1082" s="77">
        <f t="shared" si="286"/>
        <v>3216.3</v>
      </c>
      <c r="N1082" s="48">
        <v>3216</v>
      </c>
      <c r="O1082" s="49">
        <f t="shared" si="263"/>
        <v>6.5000000000000053</v>
      </c>
      <c r="P1082" s="93">
        <f t="shared" si="264"/>
        <v>6.4900662251655694E-2</v>
      </c>
    </row>
    <row r="1083" spans="1:16" ht="63" x14ac:dyDescent="0.2">
      <c r="A1083" s="18">
        <v>22000038</v>
      </c>
      <c r="B1083" s="5" t="s">
        <v>998</v>
      </c>
      <c r="C1083" s="36">
        <f>VLOOKUP(A1083,'[3]Прейскурант 2019'!$A$12:$E$1358,5,0)</f>
        <v>2050</v>
      </c>
      <c r="D1083" s="37">
        <v>16</v>
      </c>
      <c r="E1083" s="68">
        <f t="shared" si="287"/>
        <v>1193.4652800000001</v>
      </c>
      <c r="F1083" s="44">
        <v>0</v>
      </c>
      <c r="G1083" s="44">
        <f t="shared" si="276"/>
        <v>1193.4652800000001</v>
      </c>
      <c r="H1083" s="44">
        <f t="shared" si="260"/>
        <v>405.77819520000008</v>
      </c>
      <c r="I1083" s="45">
        <f t="shared" si="277"/>
        <v>1599.2434752000001</v>
      </c>
      <c r="J1083" s="44">
        <f t="shared" si="261"/>
        <v>239.88652128000001</v>
      </c>
      <c r="K1083" s="46">
        <f t="shared" si="278"/>
        <v>1839.12999648</v>
      </c>
      <c r="L1083" s="47">
        <f t="shared" si="262"/>
        <v>2206.9559957760002</v>
      </c>
      <c r="M1083" s="77">
        <f t="shared" si="286"/>
        <v>2183.25</v>
      </c>
      <c r="N1083" s="48">
        <v>2350</v>
      </c>
      <c r="O1083" s="49">
        <f t="shared" si="263"/>
        <v>6.5</v>
      </c>
      <c r="P1083" s="93">
        <f t="shared" si="264"/>
        <v>0.14634146341463405</v>
      </c>
    </row>
    <row r="1084" spans="1:16" ht="79.150000000000006" customHeight="1" x14ac:dyDescent="0.25">
      <c r="A1084" s="18">
        <v>22000065</v>
      </c>
      <c r="B1084" s="15" t="s">
        <v>999</v>
      </c>
      <c r="C1084" s="36">
        <f>VLOOKUP(A1084,'[3]Прейскурант 2019'!$A$12:$E$1358,5,0)</f>
        <v>6500</v>
      </c>
      <c r="D1084" s="37">
        <v>32</v>
      </c>
      <c r="E1084" s="68">
        <f t="shared" si="287"/>
        <v>2386.9305600000002</v>
      </c>
      <c r="F1084" s="44">
        <v>0</v>
      </c>
      <c r="G1084" s="44">
        <f t="shared" si="276"/>
        <v>2386.9305600000002</v>
      </c>
      <c r="H1084" s="44">
        <f t="shared" si="260"/>
        <v>811.55639040000017</v>
      </c>
      <c r="I1084" s="45">
        <f t="shared" si="277"/>
        <v>3198.4869504000003</v>
      </c>
      <c r="J1084" s="44">
        <f t="shared" si="261"/>
        <v>479.77304256000002</v>
      </c>
      <c r="K1084" s="46">
        <f t="shared" si="278"/>
        <v>3678.2599929600001</v>
      </c>
      <c r="L1084" s="47">
        <f t="shared" si="262"/>
        <v>4413.9119915520005</v>
      </c>
      <c r="M1084" s="77">
        <f t="shared" si="286"/>
        <v>6922.5</v>
      </c>
      <c r="N1084" s="48">
        <v>6923</v>
      </c>
      <c r="O1084" s="49">
        <f t="shared" si="263"/>
        <v>6.5</v>
      </c>
      <c r="P1084" s="93">
        <f t="shared" si="264"/>
        <v>6.5076923076923032E-2</v>
      </c>
    </row>
    <row r="1085" spans="1:16" ht="78.75" x14ac:dyDescent="0.25">
      <c r="A1085" s="18">
        <v>22000066</v>
      </c>
      <c r="B1085" s="15" t="s">
        <v>1000</v>
      </c>
      <c r="C1085" s="36">
        <f>VLOOKUP(A1085,'[3]Прейскурант 2019'!$A$12:$E$1358,5,0)</f>
        <v>8800</v>
      </c>
      <c r="D1085" s="37">
        <v>43.32</v>
      </c>
      <c r="E1085" s="68">
        <f t="shared" si="287"/>
        <v>3231.3072456</v>
      </c>
      <c r="F1085" s="44">
        <v>0</v>
      </c>
      <c r="G1085" s="44">
        <f t="shared" si="276"/>
        <v>3231.3072456</v>
      </c>
      <c r="H1085" s="44">
        <f t="shared" si="260"/>
        <v>1098.644463504</v>
      </c>
      <c r="I1085" s="45">
        <f t="shared" si="277"/>
        <v>4329.9517091039997</v>
      </c>
      <c r="J1085" s="44">
        <f t="shared" si="261"/>
        <v>649.49275636559992</v>
      </c>
      <c r="K1085" s="46">
        <f t="shared" si="278"/>
        <v>4979.4444654695999</v>
      </c>
      <c r="L1085" s="47">
        <f t="shared" si="262"/>
        <v>5975.3333585635201</v>
      </c>
      <c r="M1085" s="77">
        <f t="shared" si="286"/>
        <v>9372</v>
      </c>
      <c r="N1085" s="48">
        <v>9372</v>
      </c>
      <c r="O1085" s="49">
        <f t="shared" si="263"/>
        <v>6.5</v>
      </c>
      <c r="P1085" s="93">
        <f t="shared" si="264"/>
        <v>6.4999999999999947E-2</v>
      </c>
    </row>
    <row r="1086" spans="1:16" ht="15" customHeight="1" x14ac:dyDescent="0.2">
      <c r="A1086" s="241" t="s">
        <v>817</v>
      </c>
      <c r="B1086" s="242"/>
      <c r="C1086" s="242"/>
      <c r="D1086" s="242"/>
      <c r="E1086" s="242"/>
      <c r="F1086" s="242"/>
      <c r="G1086" s="242"/>
      <c r="H1086" s="242"/>
      <c r="I1086" s="242"/>
      <c r="J1086" s="242"/>
      <c r="K1086" s="242"/>
      <c r="L1086" s="242"/>
      <c r="M1086" s="242"/>
      <c r="N1086" s="242"/>
      <c r="O1086" s="243"/>
    </row>
    <row r="1087" spans="1:16" ht="63" x14ac:dyDescent="0.2">
      <c r="A1087" s="66">
        <v>22000002</v>
      </c>
      <c r="B1087" s="24" t="s">
        <v>1001</v>
      </c>
      <c r="C1087" s="36">
        <f>VLOOKUP(A1087,'[3]Прейскурант 2019'!$A$12:$E$1358,5,0)</f>
        <v>2800</v>
      </c>
      <c r="D1087" s="37">
        <f>VLOOKUP(A1087,'[1]Прейскурант( новый)'!$A$9:$C$1217,3,0)</f>
        <v>20</v>
      </c>
      <c r="E1087" s="68">
        <f t="shared" si="287"/>
        <v>1491.8316</v>
      </c>
      <c r="F1087" s="44">
        <f>VLOOKUP(A1087,'[2]себ-ть 2019 год'!$A$2:$Q$1337,6,0)</f>
        <v>0</v>
      </c>
      <c r="G1087" s="44">
        <f t="shared" si="276"/>
        <v>1491.8316</v>
      </c>
      <c r="H1087" s="44">
        <f t="shared" si="260"/>
        <v>507.22274400000003</v>
      </c>
      <c r="I1087" s="45">
        <f t="shared" si="277"/>
        <v>1999.0543440000001</v>
      </c>
      <c r="J1087" s="44">
        <f t="shared" si="261"/>
        <v>299.85815159999999</v>
      </c>
      <c r="K1087" s="46">
        <f t="shared" si="278"/>
        <v>2298.9124956000001</v>
      </c>
      <c r="L1087" s="47">
        <f t="shared" si="262"/>
        <v>2758.6949947200001</v>
      </c>
      <c r="M1087" s="77">
        <f t="shared" ref="M1087:M1108" si="288">C1087*6.5%+C1087</f>
        <v>2982</v>
      </c>
      <c r="N1087" s="48">
        <v>2982</v>
      </c>
      <c r="O1087" s="49">
        <f t="shared" si="263"/>
        <v>6.5</v>
      </c>
      <c r="P1087" s="93">
        <f t="shared" si="264"/>
        <v>6.4999999999999947E-2</v>
      </c>
    </row>
    <row r="1088" spans="1:16" ht="63" x14ac:dyDescent="0.2">
      <c r="A1088" s="18">
        <v>22000006</v>
      </c>
      <c r="B1088" s="2" t="s">
        <v>1002</v>
      </c>
      <c r="C1088" s="36">
        <f>VLOOKUP(A1088,'[3]Прейскурант 2019'!$A$12:$E$1358,5,0)</f>
        <v>1450</v>
      </c>
      <c r="D1088" s="37">
        <f>VLOOKUP(A1088,'[1]Прейскурант( новый)'!$A$9:$C$1217,3,0)</f>
        <v>8</v>
      </c>
      <c r="E1088" s="68">
        <f t="shared" si="287"/>
        <v>596.73264000000006</v>
      </c>
      <c r="F1088" s="44">
        <f>VLOOKUP(A1088,'[2]себ-ть 2019 год'!$A$2:$Q$1337,6,0)</f>
        <v>0</v>
      </c>
      <c r="G1088" s="44">
        <f t="shared" si="276"/>
        <v>596.73264000000006</v>
      </c>
      <c r="H1088" s="44">
        <f t="shared" si="260"/>
        <v>202.88909760000004</v>
      </c>
      <c r="I1088" s="45">
        <f t="shared" si="277"/>
        <v>799.62173760000007</v>
      </c>
      <c r="J1088" s="44">
        <f t="shared" si="261"/>
        <v>119.94326064000001</v>
      </c>
      <c r="K1088" s="46">
        <f t="shared" si="278"/>
        <v>919.56499824000002</v>
      </c>
      <c r="L1088" s="47">
        <f t="shared" si="262"/>
        <v>1103.4779978880001</v>
      </c>
      <c r="M1088" s="77">
        <f t="shared" si="288"/>
        <v>1544.25</v>
      </c>
      <c r="N1088" s="48">
        <v>1544</v>
      </c>
      <c r="O1088" s="49">
        <f t="shared" si="263"/>
        <v>6.5</v>
      </c>
      <c r="P1088" s="93">
        <f t="shared" si="264"/>
        <v>6.4827586206896548E-2</v>
      </c>
    </row>
    <row r="1089" spans="1:16" ht="78.75" x14ac:dyDescent="0.2">
      <c r="A1089" s="25">
        <v>22000043</v>
      </c>
      <c r="B1089" s="2" t="s">
        <v>1003</v>
      </c>
      <c r="C1089" s="36">
        <f>VLOOKUP(A1089,'[3]Прейскурант 2019'!$A$12:$E$1358,5,0)</f>
        <v>2685</v>
      </c>
      <c r="D1089" s="37">
        <f>VLOOKUP(A1089,'[1]Прейскурант( новый)'!$A$9:$C$1217,3,0)</f>
        <v>10</v>
      </c>
      <c r="E1089" s="68">
        <f t="shared" si="287"/>
        <v>745.91579999999999</v>
      </c>
      <c r="F1089" s="44">
        <f>VLOOKUP(A1089,'[2]себ-ть 2019 год'!$A$2:$Q$1337,6,0)</f>
        <v>0</v>
      </c>
      <c r="G1089" s="44">
        <f t="shared" si="276"/>
        <v>745.91579999999999</v>
      </c>
      <c r="H1089" s="44">
        <f t="shared" ref="H1089:H1156" si="289">G1089*$H$1</f>
        <v>253.61137200000002</v>
      </c>
      <c r="I1089" s="45">
        <f t="shared" si="277"/>
        <v>999.52717200000006</v>
      </c>
      <c r="J1089" s="44">
        <f t="shared" ref="J1089:J1156" si="290">I1089*$J$1</f>
        <v>149.92907579999999</v>
      </c>
      <c r="K1089" s="46">
        <f t="shared" si="278"/>
        <v>1149.4562478</v>
      </c>
      <c r="L1089" s="47">
        <f t="shared" ref="L1089:L1156" si="291">K1089*$L$1+K1089</f>
        <v>1379.34749736</v>
      </c>
      <c r="M1089" s="77">
        <f t="shared" si="288"/>
        <v>2859.5250000000001</v>
      </c>
      <c r="N1089" s="48">
        <v>2860</v>
      </c>
      <c r="O1089" s="49">
        <f t="shared" ref="O1089:O1156" si="292">(M1089-C1089)/C1089*100</f>
        <v>6.5000000000000027</v>
      </c>
      <c r="P1089" s="93">
        <f t="shared" si="264"/>
        <v>6.5176908752327734E-2</v>
      </c>
    </row>
    <row r="1090" spans="1:16" ht="94.5" x14ac:dyDescent="0.2">
      <c r="A1090" s="25">
        <v>22000044</v>
      </c>
      <c r="B1090" s="2" t="s">
        <v>1004</v>
      </c>
      <c r="C1090" s="36">
        <f>VLOOKUP(A1090,'[3]Прейскурант 2019'!$A$12:$E$1358,5,0)</f>
        <v>1245</v>
      </c>
      <c r="D1090" s="37">
        <f>VLOOKUP(A1090,'[1]Прейскурант( новый)'!$A$9:$C$1217,3,0)</f>
        <v>6</v>
      </c>
      <c r="E1090" s="68">
        <f t="shared" si="287"/>
        <v>447.54948000000002</v>
      </c>
      <c r="F1090" s="44">
        <f>VLOOKUP(A1090,'[2]себ-ть 2019 год'!$A$2:$Q$1337,6,0)</f>
        <v>0</v>
      </c>
      <c r="G1090" s="44">
        <f t="shared" si="276"/>
        <v>447.54948000000002</v>
      </c>
      <c r="H1090" s="44">
        <f t="shared" si="289"/>
        <v>152.16682320000001</v>
      </c>
      <c r="I1090" s="45">
        <f t="shared" si="277"/>
        <v>599.71630320000008</v>
      </c>
      <c r="J1090" s="44">
        <f t="shared" si="290"/>
        <v>89.957445480000004</v>
      </c>
      <c r="K1090" s="46">
        <f t="shared" si="278"/>
        <v>689.67374868000013</v>
      </c>
      <c r="L1090" s="47">
        <f t="shared" si="291"/>
        <v>827.6084984160002</v>
      </c>
      <c r="M1090" s="77">
        <f t="shared" si="288"/>
        <v>1325.925</v>
      </c>
      <c r="N1090" s="48">
        <v>1326</v>
      </c>
      <c r="O1090" s="49">
        <f t="shared" si="292"/>
        <v>6.4999999999999964</v>
      </c>
      <c r="P1090" s="93">
        <f t="shared" si="264"/>
        <v>6.5060240963855431E-2</v>
      </c>
    </row>
    <row r="1091" spans="1:16" ht="78.75" x14ac:dyDescent="0.2">
      <c r="A1091" s="25">
        <v>22000045</v>
      </c>
      <c r="B1091" s="2" t="s">
        <v>1005</v>
      </c>
      <c r="C1091" s="36">
        <f>VLOOKUP(A1091,'[3]Прейскурант 2019'!$A$12:$E$1358,5,0)</f>
        <v>510</v>
      </c>
      <c r="D1091" s="37">
        <f>VLOOKUP(A1091,'[1]Прейскурант( новый)'!$A$9:$C$1217,3,0)</f>
        <v>2.2000000000000002</v>
      </c>
      <c r="E1091" s="68">
        <f t="shared" si="287"/>
        <v>164.10147600000002</v>
      </c>
      <c r="F1091" s="44">
        <f>VLOOKUP(A1091,'[2]себ-ть 2019 год'!$A$2:$Q$1337,6,0)</f>
        <v>0</v>
      </c>
      <c r="G1091" s="44">
        <f t="shared" si="276"/>
        <v>164.10147600000002</v>
      </c>
      <c r="H1091" s="44">
        <f t="shared" si="289"/>
        <v>55.794501840000009</v>
      </c>
      <c r="I1091" s="45">
        <f t="shared" si="277"/>
        <v>219.89597784000003</v>
      </c>
      <c r="J1091" s="44">
        <f t="shared" si="290"/>
        <v>32.984396676000003</v>
      </c>
      <c r="K1091" s="46">
        <f t="shared" si="278"/>
        <v>252.88037451600002</v>
      </c>
      <c r="L1091" s="47">
        <f t="shared" si="291"/>
        <v>303.4564494192</v>
      </c>
      <c r="M1091" s="77">
        <f t="shared" si="288"/>
        <v>543.15</v>
      </c>
      <c r="N1091" s="48">
        <v>543</v>
      </c>
      <c r="O1091" s="49">
        <f t="shared" si="292"/>
        <v>6.4999999999999964</v>
      </c>
      <c r="P1091" s="93">
        <f t="shared" si="264"/>
        <v>6.4705882352941169E-2</v>
      </c>
    </row>
    <row r="1092" spans="1:16" ht="31.5" x14ac:dyDescent="0.25">
      <c r="A1092" s="90">
        <v>22000049</v>
      </c>
      <c r="B1092" s="86" t="s">
        <v>1225</v>
      </c>
      <c r="C1092" s="36">
        <f>VLOOKUP(A1092,'[3]Прейскурант 2019'!$A$12:$E$1358,5,0)</f>
        <v>230</v>
      </c>
      <c r="D1092" s="37">
        <f>VLOOKUP(A1092,'[1]Прейскурант( новый)'!$A$9:$C$1217,3,0)</f>
        <v>1.5</v>
      </c>
      <c r="E1092" s="68">
        <f t="shared" si="287"/>
        <v>111.88737</v>
      </c>
      <c r="F1092" s="44">
        <f>VLOOKUP(A1092,'[2]себ-ть 2019 год'!$A$2:$Q$1337,6,0)</f>
        <v>0</v>
      </c>
      <c r="G1092" s="44">
        <f t="shared" si="276"/>
        <v>111.88737</v>
      </c>
      <c r="H1092" s="44">
        <f t="shared" si="289"/>
        <v>38.041705800000003</v>
      </c>
      <c r="I1092" s="45">
        <f t="shared" si="277"/>
        <v>149.92907580000002</v>
      </c>
      <c r="J1092" s="44">
        <f t="shared" si="290"/>
        <v>22.489361370000001</v>
      </c>
      <c r="K1092" s="46">
        <f t="shared" si="278"/>
        <v>172.41843717000003</v>
      </c>
      <c r="L1092" s="47">
        <f t="shared" si="291"/>
        <v>206.90212460400005</v>
      </c>
      <c r="M1092" s="77">
        <f t="shared" si="288"/>
        <v>244.95</v>
      </c>
      <c r="N1092" s="48">
        <v>245</v>
      </c>
      <c r="O1092" s="49">
        <f t="shared" si="292"/>
        <v>6.4999999999999947</v>
      </c>
      <c r="P1092" s="93">
        <f t="shared" si="264"/>
        <v>6.5217391304347894E-2</v>
      </c>
    </row>
    <row r="1093" spans="1:16" ht="15.75" x14ac:dyDescent="0.25">
      <c r="A1093" s="90">
        <v>22000067</v>
      </c>
      <c r="B1093" s="86" t="s">
        <v>1226</v>
      </c>
      <c r="C1093" s="36">
        <v>0</v>
      </c>
      <c r="D1093" s="37">
        <v>0.25</v>
      </c>
      <c r="E1093" s="68">
        <f t="shared" si="287"/>
        <v>18.647895000000002</v>
      </c>
      <c r="F1093" s="44">
        <v>0</v>
      </c>
      <c r="G1093" s="44">
        <f t="shared" si="276"/>
        <v>18.647895000000002</v>
      </c>
      <c r="H1093" s="44">
        <f t="shared" si="289"/>
        <v>6.3402843000000013</v>
      </c>
      <c r="I1093" s="45">
        <f t="shared" si="277"/>
        <v>24.988179300000002</v>
      </c>
      <c r="J1093" s="44">
        <f t="shared" si="290"/>
        <v>3.7482268950000002</v>
      </c>
      <c r="K1093" s="46">
        <f t="shared" si="278"/>
        <v>28.736406195000001</v>
      </c>
      <c r="L1093" s="47">
        <f t="shared" si="291"/>
        <v>34.483687434000004</v>
      </c>
      <c r="M1093" s="77">
        <v>35</v>
      </c>
      <c r="N1093" s="48">
        <v>35</v>
      </c>
      <c r="O1093" s="49">
        <v>100</v>
      </c>
      <c r="P1093" s="93">
        <v>1</v>
      </c>
    </row>
    <row r="1094" spans="1:16" ht="31.5" x14ac:dyDescent="0.25">
      <c r="A1094" s="90">
        <v>22000068</v>
      </c>
      <c r="B1094" s="86" t="s">
        <v>1227</v>
      </c>
      <c r="C1094" s="36">
        <v>0</v>
      </c>
      <c r="D1094" s="37">
        <v>0.42</v>
      </c>
      <c r="E1094" s="68">
        <f t="shared" si="287"/>
        <v>31.328463599999999</v>
      </c>
      <c r="F1094" s="44">
        <v>0</v>
      </c>
      <c r="G1094" s="44">
        <f t="shared" si="276"/>
        <v>31.328463599999999</v>
      </c>
      <c r="H1094" s="44">
        <f t="shared" si="289"/>
        <v>10.651677624000001</v>
      </c>
      <c r="I1094" s="45">
        <f t="shared" si="277"/>
        <v>41.980141224</v>
      </c>
      <c r="J1094" s="44">
        <f t="shared" si="290"/>
        <v>6.2970211836000001</v>
      </c>
      <c r="K1094" s="46">
        <f t="shared" si="278"/>
        <v>48.277162407600002</v>
      </c>
      <c r="L1094" s="47">
        <f t="shared" si="291"/>
        <v>57.932594889120004</v>
      </c>
      <c r="M1094" s="77">
        <v>60</v>
      </c>
      <c r="N1094" s="48">
        <v>60</v>
      </c>
      <c r="O1094" s="49">
        <v>100</v>
      </c>
      <c r="P1094" s="93">
        <v>1</v>
      </c>
    </row>
    <row r="1095" spans="1:16" ht="31.5" x14ac:dyDescent="0.25">
      <c r="A1095" s="90">
        <v>22000069</v>
      </c>
      <c r="B1095" s="86" t="s">
        <v>1228</v>
      </c>
      <c r="C1095" s="36">
        <v>0</v>
      </c>
      <c r="D1095" s="37">
        <v>0.3</v>
      </c>
      <c r="E1095" s="68">
        <f t="shared" ref="E1095:E1099" si="293">57.29*D1095*1.302</f>
        <v>22.377473999999999</v>
      </c>
      <c r="F1095" s="44">
        <v>0</v>
      </c>
      <c r="G1095" s="44">
        <f t="shared" ref="G1095:G1099" si="294">E1095+F1095</f>
        <v>22.377473999999999</v>
      </c>
      <c r="H1095" s="44">
        <f t="shared" ref="H1095:H1099" si="295">G1095*$H$1</f>
        <v>7.6083411600000002</v>
      </c>
      <c r="I1095" s="45">
        <f t="shared" ref="I1095:I1099" si="296">G1095+H1095</f>
        <v>29.985815160000001</v>
      </c>
      <c r="J1095" s="44">
        <f t="shared" ref="J1095:J1099" si="297">I1095*$J$1</f>
        <v>4.4978722739999997</v>
      </c>
      <c r="K1095" s="46">
        <f t="shared" ref="K1095:K1099" si="298">I1095+J1095</f>
        <v>34.483687434000004</v>
      </c>
      <c r="L1095" s="47">
        <f t="shared" ref="L1095:L1099" si="299">K1095*$L$1+K1095</f>
        <v>41.380424920800003</v>
      </c>
      <c r="M1095" s="77">
        <v>35</v>
      </c>
      <c r="N1095" s="48">
        <v>45</v>
      </c>
      <c r="O1095" s="49">
        <v>100</v>
      </c>
      <c r="P1095" s="93">
        <v>1</v>
      </c>
    </row>
    <row r="1096" spans="1:16" ht="31.5" x14ac:dyDescent="0.25">
      <c r="A1096" s="90">
        <v>22000070</v>
      </c>
      <c r="B1096" s="86" t="s">
        <v>1229</v>
      </c>
      <c r="C1096" s="36">
        <v>0</v>
      </c>
      <c r="D1096" s="37">
        <v>0.33</v>
      </c>
      <c r="E1096" s="68">
        <f t="shared" si="293"/>
        <v>24.615221399999999</v>
      </c>
      <c r="F1096" s="44">
        <v>0</v>
      </c>
      <c r="G1096" s="44">
        <f t="shared" si="294"/>
        <v>24.615221399999999</v>
      </c>
      <c r="H1096" s="44">
        <f t="shared" si="295"/>
        <v>8.369175276</v>
      </c>
      <c r="I1096" s="45">
        <f t="shared" si="296"/>
        <v>32.984396676000003</v>
      </c>
      <c r="J1096" s="44">
        <f t="shared" si="297"/>
        <v>4.9476595014000004</v>
      </c>
      <c r="K1096" s="46">
        <f t="shared" si="298"/>
        <v>37.9320561774</v>
      </c>
      <c r="L1096" s="47">
        <f t="shared" si="299"/>
        <v>45.51846741288</v>
      </c>
      <c r="M1096" s="77">
        <v>70</v>
      </c>
      <c r="N1096" s="48">
        <v>46</v>
      </c>
      <c r="O1096" s="49">
        <v>100</v>
      </c>
      <c r="P1096" s="93">
        <v>1</v>
      </c>
    </row>
    <row r="1097" spans="1:16" ht="15.75" x14ac:dyDescent="0.25">
      <c r="A1097" s="90">
        <v>22000071</v>
      </c>
      <c r="B1097" s="86" t="s">
        <v>1230</v>
      </c>
      <c r="C1097" s="36">
        <v>0</v>
      </c>
      <c r="D1097" s="37">
        <v>0.5</v>
      </c>
      <c r="E1097" s="68">
        <f t="shared" si="293"/>
        <v>37.295790000000004</v>
      </c>
      <c r="F1097" s="44">
        <v>0</v>
      </c>
      <c r="G1097" s="44">
        <f t="shared" si="294"/>
        <v>37.295790000000004</v>
      </c>
      <c r="H1097" s="44">
        <f t="shared" si="295"/>
        <v>12.680568600000003</v>
      </c>
      <c r="I1097" s="45">
        <f t="shared" si="296"/>
        <v>49.976358600000005</v>
      </c>
      <c r="J1097" s="44">
        <f t="shared" si="297"/>
        <v>7.4964537900000003</v>
      </c>
      <c r="K1097" s="46">
        <f t="shared" si="298"/>
        <v>57.472812390000001</v>
      </c>
      <c r="L1097" s="47">
        <f t="shared" si="299"/>
        <v>68.967374868000007</v>
      </c>
      <c r="M1097" s="77">
        <v>46</v>
      </c>
      <c r="N1097" s="48">
        <v>70</v>
      </c>
      <c r="O1097" s="49">
        <v>100</v>
      </c>
      <c r="P1097" s="93">
        <v>1</v>
      </c>
    </row>
    <row r="1098" spans="1:16" ht="15.75" x14ac:dyDescent="0.25">
      <c r="A1098" s="90">
        <v>22000072</v>
      </c>
      <c r="B1098" s="86" t="s">
        <v>1231</v>
      </c>
      <c r="C1098" s="36">
        <v>0</v>
      </c>
      <c r="D1098" s="37">
        <v>0.17</v>
      </c>
      <c r="E1098" s="68">
        <f t="shared" si="293"/>
        <v>12.680568600000001</v>
      </c>
      <c r="F1098" s="44">
        <v>0</v>
      </c>
      <c r="G1098" s="44">
        <f t="shared" si="294"/>
        <v>12.680568600000001</v>
      </c>
      <c r="H1098" s="44">
        <f t="shared" si="295"/>
        <v>4.3113933240000009</v>
      </c>
      <c r="I1098" s="45">
        <f t="shared" si="296"/>
        <v>16.991961924000002</v>
      </c>
      <c r="J1098" s="44">
        <f t="shared" si="297"/>
        <v>2.5487942886000003</v>
      </c>
      <c r="K1098" s="46">
        <f t="shared" si="298"/>
        <v>19.540756212600002</v>
      </c>
      <c r="L1098" s="47">
        <f t="shared" si="299"/>
        <v>23.448907455120001</v>
      </c>
      <c r="M1098" s="77">
        <v>25</v>
      </c>
      <c r="N1098" s="48">
        <v>25</v>
      </c>
      <c r="O1098" s="49">
        <v>100</v>
      </c>
      <c r="P1098" s="93">
        <v>1</v>
      </c>
    </row>
    <row r="1099" spans="1:16" ht="31.5" x14ac:dyDescent="0.25">
      <c r="A1099" s="90">
        <v>22000073</v>
      </c>
      <c r="B1099" s="86" t="s">
        <v>1232</v>
      </c>
      <c r="C1099" s="36">
        <v>0</v>
      </c>
      <c r="D1099" s="37">
        <v>0.25</v>
      </c>
      <c r="E1099" s="68">
        <f t="shared" si="293"/>
        <v>18.647895000000002</v>
      </c>
      <c r="F1099" s="44">
        <v>0</v>
      </c>
      <c r="G1099" s="44">
        <f t="shared" si="294"/>
        <v>18.647895000000002</v>
      </c>
      <c r="H1099" s="44">
        <f t="shared" si="295"/>
        <v>6.3402843000000013</v>
      </c>
      <c r="I1099" s="45">
        <f t="shared" si="296"/>
        <v>24.988179300000002</v>
      </c>
      <c r="J1099" s="44">
        <f t="shared" si="297"/>
        <v>3.7482268950000002</v>
      </c>
      <c r="K1099" s="46">
        <f t="shared" si="298"/>
        <v>28.736406195000001</v>
      </c>
      <c r="L1099" s="47">
        <f t="shared" si="299"/>
        <v>34.483687434000004</v>
      </c>
      <c r="M1099" s="77">
        <v>35</v>
      </c>
      <c r="N1099" s="48">
        <v>35</v>
      </c>
      <c r="O1099" s="49">
        <v>100</v>
      </c>
      <c r="P1099" s="93">
        <v>1</v>
      </c>
    </row>
    <row r="1100" spans="1:16" ht="63" x14ac:dyDescent="0.2">
      <c r="A1100" s="25">
        <v>22100000</v>
      </c>
      <c r="B1100" s="2" t="s">
        <v>1006</v>
      </c>
      <c r="C1100" s="36">
        <f>VLOOKUP(A1100,'[3]Прейскурант 2019'!$A$12:$E$1358,5,0)</f>
        <v>355</v>
      </c>
      <c r="D1100" s="37">
        <f>VLOOKUP(A1100,'[1]Прейскурант( новый)'!$A$9:$C$1217,3,0)</f>
        <v>1</v>
      </c>
      <c r="E1100" s="68">
        <f t="shared" si="287"/>
        <v>74.591580000000008</v>
      </c>
      <c r="F1100" s="44">
        <f>VLOOKUP(A1100,'[2]себ-ть 2019 год'!$A$2:$Q$1337,6,0)</f>
        <v>0</v>
      </c>
      <c r="G1100" s="44">
        <f t="shared" si="276"/>
        <v>74.591580000000008</v>
      </c>
      <c r="H1100" s="44">
        <f t="shared" si="289"/>
        <v>25.361137200000005</v>
      </c>
      <c r="I1100" s="45">
        <f t="shared" si="277"/>
        <v>99.952717200000009</v>
      </c>
      <c r="J1100" s="44">
        <f t="shared" si="290"/>
        <v>14.992907580000001</v>
      </c>
      <c r="K1100" s="46">
        <f t="shared" si="278"/>
        <v>114.94562478</v>
      </c>
      <c r="L1100" s="47">
        <f t="shared" si="291"/>
        <v>137.93474973600001</v>
      </c>
      <c r="M1100" s="77">
        <f t="shared" si="288"/>
        <v>378.07499999999999</v>
      </c>
      <c r="N1100" s="48">
        <v>378</v>
      </c>
      <c r="O1100" s="49">
        <f t="shared" si="292"/>
        <v>6.4999999999999973</v>
      </c>
      <c r="P1100" s="93">
        <f t="shared" ref="P1100:P1160" si="300">(N1100/C1100)-100%</f>
        <v>6.4788732394366111E-2</v>
      </c>
    </row>
    <row r="1101" spans="1:16" ht="31.5" x14ac:dyDescent="0.2">
      <c r="A1101" s="25">
        <v>22000040</v>
      </c>
      <c r="B1101" s="2" t="s">
        <v>1007</v>
      </c>
      <c r="C1101" s="36">
        <f>VLOOKUP(A1101,'[3]Прейскурант 2019'!$A$12:$E$1358,5,0)</f>
        <v>365</v>
      </c>
      <c r="D1101" s="37">
        <f>VLOOKUP(A1101,'[1]Прейскурант( новый)'!$A$9:$C$1217,3,0)</f>
        <v>1.2</v>
      </c>
      <c r="E1101" s="68">
        <f t="shared" si="287"/>
        <v>89.509895999999998</v>
      </c>
      <c r="F1101" s="44">
        <f>VLOOKUP(A1101,'[2]себ-ть 2019 год'!$A$2:$Q$1337,6,0)</f>
        <v>0</v>
      </c>
      <c r="G1101" s="44">
        <f t="shared" si="276"/>
        <v>89.509895999999998</v>
      </c>
      <c r="H1101" s="44">
        <f t="shared" si="289"/>
        <v>30.433364640000001</v>
      </c>
      <c r="I1101" s="45">
        <f t="shared" si="277"/>
        <v>119.94326064000001</v>
      </c>
      <c r="J1101" s="44">
        <f t="shared" si="290"/>
        <v>17.991489095999999</v>
      </c>
      <c r="K1101" s="46">
        <f t="shared" si="278"/>
        <v>137.93474973600001</v>
      </c>
      <c r="L1101" s="47">
        <f t="shared" si="291"/>
        <v>165.52169968320001</v>
      </c>
      <c r="M1101" s="77">
        <f t="shared" si="288"/>
        <v>388.72500000000002</v>
      </c>
      <c r="N1101" s="48">
        <v>388</v>
      </c>
      <c r="O1101" s="49">
        <f t="shared" si="292"/>
        <v>6.5000000000000053</v>
      </c>
      <c r="P1101" s="93">
        <f t="shared" si="300"/>
        <v>6.3013698630137061E-2</v>
      </c>
    </row>
    <row r="1102" spans="1:16" ht="78.75" x14ac:dyDescent="0.2">
      <c r="A1102" s="25">
        <v>22000047</v>
      </c>
      <c r="B1102" s="2" t="s">
        <v>1008</v>
      </c>
      <c r="C1102" s="36">
        <f>VLOOKUP(A1102,'[3]Прейскурант 2019'!$A$12:$E$1358,5,0)</f>
        <v>80</v>
      </c>
      <c r="D1102" s="37">
        <f>VLOOKUP(A1102,'[1]Прейскурант( новый)'!$A$9:$C$1217,3,0)</f>
        <v>0.4</v>
      </c>
      <c r="E1102" s="68">
        <f t="shared" si="287"/>
        <v>29.836632000000002</v>
      </c>
      <c r="F1102" s="44">
        <f>VLOOKUP(A1102,'[2]себ-ть 2019 год'!$A$2:$Q$1337,6,0)</f>
        <v>0</v>
      </c>
      <c r="G1102" s="44">
        <f t="shared" si="276"/>
        <v>29.836632000000002</v>
      </c>
      <c r="H1102" s="44">
        <f t="shared" si="289"/>
        <v>10.144454880000001</v>
      </c>
      <c r="I1102" s="45">
        <f t="shared" si="277"/>
        <v>39.981086880000007</v>
      </c>
      <c r="J1102" s="44">
        <f t="shared" si="290"/>
        <v>5.9971630320000004</v>
      </c>
      <c r="K1102" s="46">
        <f t="shared" si="278"/>
        <v>45.97824991200001</v>
      </c>
      <c r="L1102" s="47">
        <f t="shared" si="291"/>
        <v>55.173899894400009</v>
      </c>
      <c r="M1102" s="77">
        <f t="shared" si="288"/>
        <v>85.2</v>
      </c>
      <c r="N1102" s="48">
        <v>85</v>
      </c>
      <c r="O1102" s="49">
        <f t="shared" si="292"/>
        <v>6.5000000000000027</v>
      </c>
      <c r="P1102" s="93">
        <f t="shared" si="300"/>
        <v>6.25E-2</v>
      </c>
    </row>
    <row r="1103" spans="1:16" ht="78.75" x14ac:dyDescent="0.2">
      <c r="A1103" s="25">
        <v>22000117</v>
      </c>
      <c r="B1103" s="2" t="s">
        <v>1009</v>
      </c>
      <c r="C1103" s="36">
        <f>VLOOKUP(A1103,'[3]Прейскурант 2019'!$A$12:$E$1358,5,0)</f>
        <v>4230</v>
      </c>
      <c r="D1103" s="37">
        <f>VLOOKUP(A1103,'[1]Прейскурант( новый)'!$A$9:$C$1217,3,0)</f>
        <v>18</v>
      </c>
      <c r="E1103" s="68">
        <f t="shared" si="287"/>
        <v>1342.6484400000002</v>
      </c>
      <c r="F1103" s="44">
        <f>VLOOKUP(A1103,'[2]себ-ть 2019 год'!$A$2:$Q$1337,6,0)</f>
        <v>0</v>
      </c>
      <c r="G1103" s="44">
        <f t="shared" si="276"/>
        <v>1342.6484400000002</v>
      </c>
      <c r="H1103" s="44">
        <f t="shared" si="289"/>
        <v>456.50046960000009</v>
      </c>
      <c r="I1103" s="45">
        <f t="shared" si="277"/>
        <v>1799.1489096000003</v>
      </c>
      <c r="J1103" s="44">
        <f t="shared" si="290"/>
        <v>269.87233644000003</v>
      </c>
      <c r="K1103" s="46">
        <f t="shared" si="278"/>
        <v>2069.0212460400003</v>
      </c>
      <c r="L1103" s="47">
        <f t="shared" si="291"/>
        <v>2482.8254952480002</v>
      </c>
      <c r="M1103" s="77">
        <f t="shared" si="288"/>
        <v>4504.95</v>
      </c>
      <c r="N1103" s="48">
        <v>4505</v>
      </c>
      <c r="O1103" s="49">
        <f t="shared" si="292"/>
        <v>6.4999999999999964</v>
      </c>
      <c r="P1103" s="93">
        <f t="shared" si="300"/>
        <v>6.5011820330969305E-2</v>
      </c>
    </row>
    <row r="1104" spans="1:16" ht="31.5" x14ac:dyDescent="0.2">
      <c r="A1104" s="25">
        <v>22000060</v>
      </c>
      <c r="B1104" s="2" t="s">
        <v>1010</v>
      </c>
      <c r="C1104" s="36">
        <f>VLOOKUP(A1104,'[3]Прейскурант 2019'!$A$12:$E$1358,5,0)</f>
        <v>34</v>
      </c>
      <c r="D1104" s="37">
        <f>VLOOKUP(A1104,'[1]Прейскурант( новый)'!$A$9:$C$1217,3,0)</f>
        <v>0.11700000000000001</v>
      </c>
      <c r="E1104" s="68">
        <f t="shared" si="287"/>
        <v>8.7272148600000001</v>
      </c>
      <c r="F1104" s="44">
        <f>VLOOKUP(A1104,'[2]себ-ть 2019 год'!$A$2:$Q$1337,6,0)</f>
        <v>2.2200000000000002</v>
      </c>
      <c r="G1104" s="44">
        <f t="shared" si="276"/>
        <v>10.947214860000001</v>
      </c>
      <c r="H1104" s="44">
        <f t="shared" si="289"/>
        <v>3.7220530524000006</v>
      </c>
      <c r="I1104" s="45">
        <f t="shared" si="277"/>
        <v>14.669267912400002</v>
      </c>
      <c r="J1104" s="44">
        <f t="shared" si="290"/>
        <v>2.2003901868600004</v>
      </c>
      <c r="K1104" s="46">
        <f t="shared" si="278"/>
        <v>16.869658099260004</v>
      </c>
      <c r="L1104" s="47">
        <f t="shared" si="291"/>
        <v>20.243589719112006</v>
      </c>
      <c r="M1104" s="77">
        <f t="shared" si="288"/>
        <v>36.21</v>
      </c>
      <c r="N1104" s="48">
        <v>36</v>
      </c>
      <c r="O1104" s="49">
        <f t="shared" si="292"/>
        <v>6.5000000000000027</v>
      </c>
      <c r="P1104" s="93">
        <f t="shared" si="300"/>
        <v>5.8823529411764719E-2</v>
      </c>
    </row>
    <row r="1105" spans="1:16" ht="47.25" x14ac:dyDescent="0.2">
      <c r="A1105" s="25">
        <v>22000011</v>
      </c>
      <c r="B1105" s="2" t="s">
        <v>1011</v>
      </c>
      <c r="C1105" s="36">
        <f>VLOOKUP(A1105,'[3]Прейскурант 2019'!$A$12:$E$1358,5,0)</f>
        <v>86</v>
      </c>
      <c r="D1105" s="37">
        <v>0.2</v>
      </c>
      <c r="E1105" s="68">
        <f t="shared" si="287"/>
        <v>14.918316000000001</v>
      </c>
      <c r="F1105" s="44">
        <f>VLOOKUP(A1105,'[2]себ-ть 2019 год'!$A$2:$Q$1337,6,0)</f>
        <v>0</v>
      </c>
      <c r="G1105" s="44">
        <f t="shared" si="276"/>
        <v>14.918316000000001</v>
      </c>
      <c r="H1105" s="44">
        <f t="shared" si="289"/>
        <v>5.0722274400000007</v>
      </c>
      <c r="I1105" s="45">
        <f t="shared" si="277"/>
        <v>19.990543440000003</v>
      </c>
      <c r="J1105" s="44">
        <f t="shared" si="290"/>
        <v>2.9985815160000002</v>
      </c>
      <c r="K1105" s="46">
        <f t="shared" si="278"/>
        <v>22.989124956000005</v>
      </c>
      <c r="L1105" s="47">
        <f t="shared" si="291"/>
        <v>27.586949947200004</v>
      </c>
      <c r="M1105" s="77">
        <f t="shared" si="288"/>
        <v>91.59</v>
      </c>
      <c r="N1105" s="48">
        <v>92</v>
      </c>
      <c r="O1105" s="49">
        <f t="shared" si="292"/>
        <v>6.5000000000000044</v>
      </c>
      <c r="P1105" s="93">
        <f t="shared" si="300"/>
        <v>6.9767441860465018E-2</v>
      </c>
    </row>
    <row r="1106" spans="1:16" ht="47.25" x14ac:dyDescent="0.2">
      <c r="A1106" s="26">
        <v>22000061</v>
      </c>
      <c r="B1106" s="4" t="s">
        <v>1012</v>
      </c>
      <c r="C1106" s="36">
        <f>VLOOKUP(A1106,'[3]Прейскурант 2019'!$A$12:$E$1358,5,0)</f>
        <v>3020</v>
      </c>
      <c r="D1106" s="37">
        <v>10</v>
      </c>
      <c r="E1106" s="68">
        <f t="shared" si="287"/>
        <v>745.91579999999999</v>
      </c>
      <c r="F1106" s="44">
        <v>0</v>
      </c>
      <c r="G1106" s="44">
        <f t="shared" si="276"/>
        <v>745.91579999999999</v>
      </c>
      <c r="H1106" s="44">
        <f t="shared" si="289"/>
        <v>253.61137200000002</v>
      </c>
      <c r="I1106" s="45">
        <f t="shared" si="277"/>
        <v>999.52717200000006</v>
      </c>
      <c r="J1106" s="44">
        <f t="shared" si="290"/>
        <v>149.92907579999999</v>
      </c>
      <c r="K1106" s="46">
        <f t="shared" si="278"/>
        <v>1149.4562478</v>
      </c>
      <c r="L1106" s="47">
        <f t="shared" si="291"/>
        <v>1379.34749736</v>
      </c>
      <c r="M1106" s="77">
        <f t="shared" si="288"/>
        <v>3216.3</v>
      </c>
      <c r="N1106" s="48">
        <v>3216</v>
      </c>
      <c r="O1106" s="49">
        <f t="shared" si="292"/>
        <v>6.5000000000000053</v>
      </c>
      <c r="P1106" s="93">
        <f t="shared" si="300"/>
        <v>6.4900662251655694E-2</v>
      </c>
    </row>
    <row r="1107" spans="1:16" ht="78.75" x14ac:dyDescent="0.2">
      <c r="A1107" s="26">
        <v>22000041</v>
      </c>
      <c r="B1107" s="4" t="s">
        <v>1013</v>
      </c>
      <c r="C1107" s="36">
        <f>VLOOKUP(A1107,'[3]Прейскурант 2019'!$A$12:$E$1358,5,0)</f>
        <v>2220</v>
      </c>
      <c r="D1107" s="37">
        <f>VLOOKUP(A1107,'[1]Прейскурант( новый)'!$A$9:$C$1217,3,0)</f>
        <v>10</v>
      </c>
      <c r="E1107" s="68">
        <f t="shared" si="287"/>
        <v>745.91579999999999</v>
      </c>
      <c r="F1107" s="44">
        <v>0</v>
      </c>
      <c r="G1107" s="44">
        <f t="shared" si="276"/>
        <v>745.91579999999999</v>
      </c>
      <c r="H1107" s="44">
        <f t="shared" si="289"/>
        <v>253.61137200000002</v>
      </c>
      <c r="I1107" s="45">
        <f t="shared" si="277"/>
        <v>999.52717200000006</v>
      </c>
      <c r="J1107" s="44">
        <f t="shared" si="290"/>
        <v>149.92907579999999</v>
      </c>
      <c r="K1107" s="46">
        <f t="shared" si="278"/>
        <v>1149.4562478</v>
      </c>
      <c r="L1107" s="47">
        <f t="shared" si="291"/>
        <v>1379.34749736</v>
      </c>
      <c r="M1107" s="77">
        <f t="shared" si="288"/>
        <v>2364.3000000000002</v>
      </c>
      <c r="N1107" s="48">
        <v>2550</v>
      </c>
      <c r="O1107" s="49">
        <f t="shared" si="292"/>
        <v>6.5000000000000089</v>
      </c>
      <c r="P1107" s="93">
        <f t="shared" si="300"/>
        <v>0.14864864864864868</v>
      </c>
    </row>
    <row r="1108" spans="1:16" ht="94.5" x14ac:dyDescent="0.2">
      <c r="A1108" s="26">
        <v>22000042</v>
      </c>
      <c r="B1108" s="4" t="s">
        <v>1014</v>
      </c>
      <c r="C1108" s="36">
        <f>VLOOKUP(A1108,'[3]Прейскурант 2019'!$A$12:$E$1358,5,0)</f>
        <v>1540</v>
      </c>
      <c r="D1108" s="37">
        <f>VLOOKUP(A1108,'[1]Прейскурант( новый)'!$A$9:$C$1217,3,0)</f>
        <v>7</v>
      </c>
      <c r="E1108" s="68">
        <f t="shared" si="287"/>
        <v>522.14106000000004</v>
      </c>
      <c r="F1108" s="44">
        <v>0</v>
      </c>
      <c r="G1108" s="44">
        <f t="shared" si="276"/>
        <v>522.14106000000004</v>
      </c>
      <c r="H1108" s="44">
        <f t="shared" si="289"/>
        <v>177.52796040000001</v>
      </c>
      <c r="I1108" s="45">
        <f t="shared" si="277"/>
        <v>699.66902040000002</v>
      </c>
      <c r="J1108" s="44">
        <f t="shared" si="290"/>
        <v>104.95035306</v>
      </c>
      <c r="K1108" s="46">
        <f t="shared" si="278"/>
        <v>804.61937346000002</v>
      </c>
      <c r="L1108" s="47">
        <f t="shared" si="291"/>
        <v>965.54324815200005</v>
      </c>
      <c r="M1108" s="77">
        <f t="shared" si="288"/>
        <v>1640.1</v>
      </c>
      <c r="N1108" s="48">
        <v>1770</v>
      </c>
      <c r="O1108" s="49">
        <f t="shared" si="292"/>
        <v>6.4999999999999947</v>
      </c>
      <c r="P1108" s="93">
        <f t="shared" si="300"/>
        <v>0.14935064935064934</v>
      </c>
    </row>
    <row r="1109" spans="1:16" ht="15" customHeight="1" x14ac:dyDescent="0.2">
      <c r="A1109" s="226" t="s">
        <v>1015</v>
      </c>
      <c r="B1109" s="227"/>
      <c r="C1109" s="227"/>
      <c r="D1109" s="227"/>
      <c r="E1109" s="227"/>
      <c r="F1109" s="227"/>
      <c r="G1109" s="227"/>
      <c r="H1109" s="227"/>
      <c r="I1109" s="227"/>
      <c r="J1109" s="227"/>
      <c r="K1109" s="227"/>
      <c r="L1109" s="227"/>
      <c r="M1109" s="227"/>
      <c r="N1109" s="227"/>
      <c r="O1109" s="228"/>
    </row>
    <row r="1110" spans="1:16" ht="15" customHeight="1" x14ac:dyDescent="0.2">
      <c r="A1110" s="241" t="s">
        <v>1016</v>
      </c>
      <c r="B1110" s="242"/>
      <c r="C1110" s="242"/>
      <c r="D1110" s="242"/>
      <c r="E1110" s="242"/>
      <c r="F1110" s="242"/>
      <c r="G1110" s="242"/>
      <c r="H1110" s="242"/>
      <c r="I1110" s="242"/>
      <c r="J1110" s="242"/>
      <c r="K1110" s="242"/>
      <c r="L1110" s="242"/>
      <c r="M1110" s="242"/>
      <c r="N1110" s="242"/>
      <c r="O1110" s="243"/>
    </row>
    <row r="1111" spans="1:16" ht="78.75" x14ac:dyDescent="0.2">
      <c r="A1111" s="18">
        <v>27000003</v>
      </c>
      <c r="B1111" s="2" t="s">
        <v>1017</v>
      </c>
      <c r="C1111" s="36">
        <f>VLOOKUP(A1111,'[3]Прейскурант 2019'!$A$12:$E$1358,5,0)</f>
        <v>1431</v>
      </c>
      <c r="D1111" s="37">
        <f>VLOOKUP(A1111,'[1]Прейскурант( новый)'!$A$9:$C$1217,3,0)</f>
        <v>10</v>
      </c>
      <c r="E1111" s="68">
        <f t="shared" ref="E1111:E1148" si="301">72.88*D1111*1.302</f>
        <v>948.89760000000001</v>
      </c>
      <c r="F1111" s="44">
        <f>VLOOKUP(A1111,'[2]себ-ть 2019 год'!$A$2:$Q$1337,6,0)</f>
        <v>0</v>
      </c>
      <c r="G1111" s="44">
        <f t="shared" si="276"/>
        <v>948.89760000000001</v>
      </c>
      <c r="H1111" s="44">
        <f t="shared" si="289"/>
        <v>322.62518400000005</v>
      </c>
      <c r="I1111" s="45">
        <f t="shared" si="277"/>
        <v>1271.522784</v>
      </c>
      <c r="J1111" s="44">
        <f t="shared" si="290"/>
        <v>190.7284176</v>
      </c>
      <c r="K1111" s="46">
        <f t="shared" si="278"/>
        <v>1462.2512016000001</v>
      </c>
      <c r="L1111" s="47">
        <f t="shared" si="291"/>
        <v>1754.70144192</v>
      </c>
      <c r="M1111" s="77">
        <f t="shared" ref="M1111:M1119" si="302">C1111*6.5%+C1111</f>
        <v>1524.0150000000001</v>
      </c>
      <c r="N1111" s="48">
        <v>1645</v>
      </c>
      <c r="O1111" s="49">
        <f t="shared" si="292"/>
        <v>6.5000000000000071</v>
      </c>
      <c r="P1111" s="93">
        <f t="shared" si="300"/>
        <v>0.14954577218728171</v>
      </c>
    </row>
    <row r="1112" spans="1:16" ht="47.25" x14ac:dyDescent="0.2">
      <c r="A1112" s="18">
        <v>27000004</v>
      </c>
      <c r="B1112" s="2" t="s">
        <v>1018</v>
      </c>
      <c r="C1112" s="36">
        <f>VLOOKUP(A1112,'[3]Прейскурант 2019'!$A$12:$E$1358,5,0)</f>
        <v>3122</v>
      </c>
      <c r="D1112" s="37">
        <f>VLOOKUP(A1112,'[1]Прейскурант( новый)'!$A$9:$C$1217,3,0)</f>
        <v>14</v>
      </c>
      <c r="E1112" s="68">
        <f t="shared" si="301"/>
        <v>1328.4566399999999</v>
      </c>
      <c r="F1112" s="44">
        <f>VLOOKUP(A1112,'[2]себ-ть 2019 год'!$A$2:$Q$1337,6,0)</f>
        <v>0</v>
      </c>
      <c r="G1112" s="44">
        <f t="shared" si="276"/>
        <v>1328.4566399999999</v>
      </c>
      <c r="H1112" s="44">
        <f t="shared" si="289"/>
        <v>451.67525760000001</v>
      </c>
      <c r="I1112" s="45">
        <f t="shared" si="277"/>
        <v>1780.1318975999998</v>
      </c>
      <c r="J1112" s="44">
        <f t="shared" si="290"/>
        <v>267.01978463999995</v>
      </c>
      <c r="K1112" s="46">
        <f t="shared" si="278"/>
        <v>2047.1516822399997</v>
      </c>
      <c r="L1112" s="47">
        <f t="shared" si="291"/>
        <v>2456.5820186879996</v>
      </c>
      <c r="M1112" s="77">
        <f t="shared" si="302"/>
        <v>3324.93</v>
      </c>
      <c r="N1112" s="48">
        <v>3400</v>
      </c>
      <c r="O1112" s="49">
        <f t="shared" si="292"/>
        <v>6.4999999999999947</v>
      </c>
      <c r="P1112" s="93">
        <f t="shared" si="300"/>
        <v>8.9045483664317748E-2</v>
      </c>
    </row>
    <row r="1113" spans="1:16" ht="63" x14ac:dyDescent="0.2">
      <c r="A1113" s="18">
        <v>27000104</v>
      </c>
      <c r="B1113" s="2" t="s">
        <v>1019</v>
      </c>
      <c r="C1113" s="36">
        <f>VLOOKUP(A1113,'[3]Прейскурант 2019'!$A$12:$E$1358,5,0)</f>
        <v>2688</v>
      </c>
      <c r="D1113" s="37">
        <f>VLOOKUP(A1113,'[1]Прейскурант( новый)'!$A$9:$C$1217,3,0)</f>
        <v>14</v>
      </c>
      <c r="E1113" s="68">
        <f t="shared" si="301"/>
        <v>1328.4566399999999</v>
      </c>
      <c r="F1113" s="44">
        <f>VLOOKUP(A1113,'[2]себ-ть 2019 год'!$A$2:$Q$1337,6,0)</f>
        <v>0</v>
      </c>
      <c r="G1113" s="44">
        <f t="shared" si="276"/>
        <v>1328.4566399999999</v>
      </c>
      <c r="H1113" s="44">
        <f t="shared" si="289"/>
        <v>451.67525760000001</v>
      </c>
      <c r="I1113" s="45">
        <f t="shared" si="277"/>
        <v>1780.1318975999998</v>
      </c>
      <c r="J1113" s="44">
        <f t="shared" si="290"/>
        <v>267.01978463999995</v>
      </c>
      <c r="K1113" s="46">
        <f t="shared" si="278"/>
        <v>2047.1516822399997</v>
      </c>
      <c r="L1113" s="47">
        <f t="shared" si="291"/>
        <v>2456.5820186879996</v>
      </c>
      <c r="M1113" s="77">
        <f t="shared" si="302"/>
        <v>2862.72</v>
      </c>
      <c r="N1113" s="48">
        <v>2900</v>
      </c>
      <c r="O1113" s="49">
        <f t="shared" si="292"/>
        <v>6.499999999999992</v>
      </c>
      <c r="P1113" s="93">
        <f t="shared" si="300"/>
        <v>7.8869047619047672E-2</v>
      </c>
    </row>
    <row r="1114" spans="1:16" ht="63" x14ac:dyDescent="0.2">
      <c r="A1114" s="18">
        <v>27000204</v>
      </c>
      <c r="B1114" s="2" t="s">
        <v>1020</v>
      </c>
      <c r="C1114" s="36">
        <f>VLOOKUP(A1114,'[3]Прейскурант 2019'!$A$12:$E$1358,5,0)</f>
        <v>2638</v>
      </c>
      <c r="D1114" s="37">
        <f>VLOOKUP(A1114,'[1]Прейскурант( новый)'!$A$9:$C$1217,3,0)</f>
        <v>14</v>
      </c>
      <c r="E1114" s="68">
        <f t="shared" si="301"/>
        <v>1328.4566399999999</v>
      </c>
      <c r="F1114" s="44">
        <f>VLOOKUP(A1114,'[2]себ-ть 2019 год'!$A$2:$Q$1337,6,0)</f>
        <v>0</v>
      </c>
      <c r="G1114" s="44">
        <f t="shared" si="276"/>
        <v>1328.4566399999999</v>
      </c>
      <c r="H1114" s="44">
        <f t="shared" si="289"/>
        <v>451.67525760000001</v>
      </c>
      <c r="I1114" s="45">
        <f t="shared" si="277"/>
        <v>1780.1318975999998</v>
      </c>
      <c r="J1114" s="44">
        <f t="shared" si="290"/>
        <v>267.01978463999995</v>
      </c>
      <c r="K1114" s="46">
        <f t="shared" si="278"/>
        <v>2047.1516822399997</v>
      </c>
      <c r="L1114" s="47">
        <f t="shared" si="291"/>
        <v>2456.5820186879996</v>
      </c>
      <c r="M1114" s="77">
        <f t="shared" si="302"/>
        <v>2809.47</v>
      </c>
      <c r="N1114" s="48">
        <v>2850</v>
      </c>
      <c r="O1114" s="49">
        <f t="shared" si="292"/>
        <v>6.499999999999992</v>
      </c>
      <c r="P1114" s="93">
        <f t="shared" si="300"/>
        <v>8.0363912054586706E-2</v>
      </c>
    </row>
    <row r="1115" spans="1:16" ht="63" x14ac:dyDescent="0.2">
      <c r="A1115" s="18">
        <v>27000304</v>
      </c>
      <c r="B1115" s="2" t="s">
        <v>1021</v>
      </c>
      <c r="C1115" s="36">
        <f>VLOOKUP(A1115,'[3]Прейскурант 2019'!$A$12:$E$1358,5,0)</f>
        <v>2607</v>
      </c>
      <c r="D1115" s="37">
        <f>VLOOKUP(A1115,'[1]Прейскурант( новый)'!$A$9:$C$1217,3,0)</f>
        <v>14</v>
      </c>
      <c r="E1115" s="68">
        <f t="shared" si="301"/>
        <v>1328.4566399999999</v>
      </c>
      <c r="F1115" s="44">
        <f>VLOOKUP(A1115,'[2]себ-ть 2019 год'!$A$2:$Q$1337,6,0)</f>
        <v>0</v>
      </c>
      <c r="G1115" s="44">
        <f t="shared" si="276"/>
        <v>1328.4566399999999</v>
      </c>
      <c r="H1115" s="44">
        <f t="shared" si="289"/>
        <v>451.67525760000001</v>
      </c>
      <c r="I1115" s="45">
        <f t="shared" si="277"/>
        <v>1780.1318975999998</v>
      </c>
      <c r="J1115" s="44">
        <f t="shared" si="290"/>
        <v>267.01978463999995</v>
      </c>
      <c r="K1115" s="46">
        <f t="shared" si="278"/>
        <v>2047.1516822399997</v>
      </c>
      <c r="L1115" s="47">
        <f t="shared" si="291"/>
        <v>2456.5820186879996</v>
      </c>
      <c r="M1115" s="77">
        <f t="shared" si="302"/>
        <v>2776.4549999999999</v>
      </c>
      <c r="N1115" s="48">
        <v>2800</v>
      </c>
      <c r="O1115" s="49">
        <f t="shared" si="292"/>
        <v>6.4999999999999973</v>
      </c>
      <c r="P1115" s="93">
        <f t="shared" si="300"/>
        <v>7.4031453778289125E-2</v>
      </c>
    </row>
    <row r="1116" spans="1:16" ht="63" x14ac:dyDescent="0.2">
      <c r="A1116" s="18">
        <v>27000404</v>
      </c>
      <c r="B1116" s="2" t="s">
        <v>1022</v>
      </c>
      <c r="C1116" s="36">
        <f>VLOOKUP(A1116,'[3]Прейскурант 2019'!$A$12:$E$1358,5,0)</f>
        <v>2525</v>
      </c>
      <c r="D1116" s="37">
        <f>VLOOKUP(A1116,'[1]Прейскурант( новый)'!$A$9:$C$1217,3,0)</f>
        <v>14</v>
      </c>
      <c r="E1116" s="68">
        <f t="shared" si="301"/>
        <v>1328.4566399999999</v>
      </c>
      <c r="F1116" s="44">
        <f>VLOOKUP(A1116,'[2]себ-ть 2019 год'!$A$2:$Q$1337,6,0)</f>
        <v>0</v>
      </c>
      <c r="G1116" s="44">
        <f t="shared" si="276"/>
        <v>1328.4566399999999</v>
      </c>
      <c r="H1116" s="44">
        <f t="shared" si="289"/>
        <v>451.67525760000001</v>
      </c>
      <c r="I1116" s="45">
        <f t="shared" si="277"/>
        <v>1780.1318975999998</v>
      </c>
      <c r="J1116" s="44">
        <f t="shared" si="290"/>
        <v>267.01978463999995</v>
      </c>
      <c r="K1116" s="46">
        <f t="shared" si="278"/>
        <v>2047.1516822399997</v>
      </c>
      <c r="L1116" s="47">
        <f t="shared" si="291"/>
        <v>2456.5820186879996</v>
      </c>
      <c r="M1116" s="77">
        <f t="shared" si="302"/>
        <v>2689.125</v>
      </c>
      <c r="N1116" s="48">
        <v>2700</v>
      </c>
      <c r="O1116" s="49">
        <f t="shared" si="292"/>
        <v>6.5</v>
      </c>
      <c r="P1116" s="93">
        <f t="shared" si="300"/>
        <v>6.9306930693069368E-2</v>
      </c>
    </row>
    <row r="1117" spans="1:16" ht="63" x14ac:dyDescent="0.2">
      <c r="A1117" s="18">
        <v>27000504</v>
      </c>
      <c r="B1117" s="2" t="s">
        <v>1023</v>
      </c>
      <c r="C1117" s="36">
        <f>VLOOKUP(A1117,'[3]Прейскурант 2019'!$A$12:$E$1358,5,0)</f>
        <v>2499</v>
      </c>
      <c r="D1117" s="37">
        <f>VLOOKUP(A1117,'[1]Прейскурант( новый)'!$A$9:$C$1217,3,0)</f>
        <v>14</v>
      </c>
      <c r="E1117" s="68">
        <f t="shared" si="301"/>
        <v>1328.4566399999999</v>
      </c>
      <c r="F1117" s="44">
        <f>VLOOKUP(A1117,'[2]себ-ть 2019 год'!$A$2:$Q$1337,6,0)</f>
        <v>0</v>
      </c>
      <c r="G1117" s="44">
        <f t="shared" si="276"/>
        <v>1328.4566399999999</v>
      </c>
      <c r="H1117" s="44">
        <f t="shared" si="289"/>
        <v>451.67525760000001</v>
      </c>
      <c r="I1117" s="45">
        <f t="shared" si="277"/>
        <v>1780.1318975999998</v>
      </c>
      <c r="J1117" s="44">
        <f t="shared" si="290"/>
        <v>267.01978463999995</v>
      </c>
      <c r="K1117" s="46">
        <f t="shared" si="278"/>
        <v>2047.1516822399997</v>
      </c>
      <c r="L1117" s="47">
        <f t="shared" si="291"/>
        <v>2456.5820186879996</v>
      </c>
      <c r="M1117" s="77">
        <f t="shared" si="302"/>
        <v>2661.4349999999999</v>
      </c>
      <c r="N1117" s="48">
        <v>2650</v>
      </c>
      <c r="O1117" s="49">
        <f t="shared" si="292"/>
        <v>6.4999999999999973</v>
      </c>
      <c r="P1117" s="93">
        <f t="shared" si="300"/>
        <v>6.0424169667867123E-2</v>
      </c>
    </row>
    <row r="1118" spans="1:16" ht="63" x14ac:dyDescent="0.2">
      <c r="A1118" s="18">
        <v>27000604</v>
      </c>
      <c r="B1118" s="2" t="s">
        <v>1024</v>
      </c>
      <c r="C1118" s="36">
        <f>VLOOKUP(A1118,'[3]Прейскурант 2019'!$A$12:$E$1358,5,0)</f>
        <v>2473</v>
      </c>
      <c r="D1118" s="37">
        <f>VLOOKUP(A1118,'[1]Прейскурант( новый)'!$A$9:$C$1217,3,0)</f>
        <v>14</v>
      </c>
      <c r="E1118" s="68">
        <f t="shared" si="301"/>
        <v>1328.4566399999999</v>
      </c>
      <c r="F1118" s="44">
        <f>VLOOKUP(A1118,'[2]себ-ть 2019 год'!$A$2:$Q$1337,6,0)</f>
        <v>0</v>
      </c>
      <c r="G1118" s="44">
        <f t="shared" si="276"/>
        <v>1328.4566399999999</v>
      </c>
      <c r="H1118" s="44">
        <f t="shared" si="289"/>
        <v>451.67525760000001</v>
      </c>
      <c r="I1118" s="45">
        <f t="shared" si="277"/>
        <v>1780.1318975999998</v>
      </c>
      <c r="J1118" s="44">
        <f t="shared" si="290"/>
        <v>267.01978463999995</v>
      </c>
      <c r="K1118" s="46">
        <f t="shared" si="278"/>
        <v>2047.1516822399997</v>
      </c>
      <c r="L1118" s="47">
        <f t="shared" si="291"/>
        <v>2456.5820186879996</v>
      </c>
      <c r="M1118" s="77">
        <f t="shared" si="302"/>
        <v>2633.7449999999999</v>
      </c>
      <c r="N1118" s="48">
        <v>2630</v>
      </c>
      <c r="O1118" s="49">
        <f t="shared" si="292"/>
        <v>6.4999999999999964</v>
      </c>
      <c r="P1118" s="93">
        <f t="shared" si="300"/>
        <v>6.3485644965628696E-2</v>
      </c>
    </row>
    <row r="1119" spans="1:16" ht="63" x14ac:dyDescent="0.2">
      <c r="A1119" s="18">
        <v>27000704</v>
      </c>
      <c r="B1119" s="2" t="s">
        <v>1025</v>
      </c>
      <c r="C1119" s="36">
        <f>VLOOKUP(A1119,'[3]Прейскурант 2019'!$A$12:$E$1358,5,0)</f>
        <v>2400</v>
      </c>
      <c r="D1119" s="37">
        <f>VLOOKUP(A1119,'[1]Прейскурант( новый)'!$A$9:$C$1217,3,0)</f>
        <v>14</v>
      </c>
      <c r="E1119" s="68">
        <f t="shared" si="301"/>
        <v>1328.4566399999999</v>
      </c>
      <c r="F1119" s="44">
        <f>VLOOKUP(A1119,'[2]себ-ть 2019 год'!$A$2:$Q$1337,6,0)</f>
        <v>0</v>
      </c>
      <c r="G1119" s="44">
        <f t="shared" si="276"/>
        <v>1328.4566399999999</v>
      </c>
      <c r="H1119" s="44">
        <f t="shared" si="289"/>
        <v>451.67525760000001</v>
      </c>
      <c r="I1119" s="45">
        <f t="shared" si="277"/>
        <v>1780.1318975999998</v>
      </c>
      <c r="J1119" s="44">
        <f t="shared" si="290"/>
        <v>267.01978463999995</v>
      </c>
      <c r="K1119" s="46">
        <f t="shared" si="278"/>
        <v>2047.1516822399997</v>
      </c>
      <c r="L1119" s="47">
        <f t="shared" si="291"/>
        <v>2456.5820186879996</v>
      </c>
      <c r="M1119" s="77">
        <f t="shared" si="302"/>
        <v>2556</v>
      </c>
      <c r="N1119" s="48">
        <v>2550</v>
      </c>
      <c r="O1119" s="49">
        <f t="shared" si="292"/>
        <v>6.5</v>
      </c>
      <c r="P1119" s="93">
        <f t="shared" si="300"/>
        <v>6.25E-2</v>
      </c>
    </row>
    <row r="1120" spans="1:16" ht="15" customHeight="1" x14ac:dyDescent="0.2">
      <c r="A1120" s="241" t="s">
        <v>1026</v>
      </c>
      <c r="B1120" s="242"/>
      <c r="C1120" s="242"/>
      <c r="D1120" s="242"/>
      <c r="E1120" s="242"/>
      <c r="F1120" s="242"/>
      <c r="G1120" s="242"/>
      <c r="H1120" s="242"/>
      <c r="I1120" s="242"/>
      <c r="J1120" s="242"/>
      <c r="K1120" s="242"/>
      <c r="L1120" s="242"/>
      <c r="M1120" s="242"/>
      <c r="N1120" s="242"/>
      <c r="O1120" s="243"/>
    </row>
    <row r="1121" spans="1:16" ht="63" x14ac:dyDescent="0.2">
      <c r="A1121" s="18">
        <v>27000006</v>
      </c>
      <c r="B1121" s="2" t="s">
        <v>1027</v>
      </c>
      <c r="C1121" s="36">
        <f>VLOOKUP(A1121,'[3]Прейскурант 2019'!$A$12:$E$1358,5,0)</f>
        <v>38</v>
      </c>
      <c r="D1121" s="37">
        <f>VLOOKUP(A1121,'[1]Прейскурант( новый)'!$A$9:$C$1217,3,0)</f>
        <v>0.3</v>
      </c>
      <c r="E1121" s="68">
        <f t="shared" si="301"/>
        <v>28.466927999999996</v>
      </c>
      <c r="F1121" s="44">
        <f>VLOOKUP(A1121,'[2]себ-ть 2019 год'!$A$2:$Q$1337,6,0)</f>
        <v>0</v>
      </c>
      <c r="G1121" s="44">
        <f t="shared" si="276"/>
        <v>28.466927999999996</v>
      </c>
      <c r="H1121" s="44">
        <f t="shared" si="289"/>
        <v>9.6787555199999993</v>
      </c>
      <c r="I1121" s="45">
        <f t="shared" si="277"/>
        <v>38.145683519999992</v>
      </c>
      <c r="J1121" s="44">
        <f t="shared" si="290"/>
        <v>5.7218525279999986</v>
      </c>
      <c r="K1121" s="46">
        <f t="shared" si="278"/>
        <v>43.867536047999991</v>
      </c>
      <c r="L1121" s="47">
        <f t="shared" si="291"/>
        <v>52.641043257599989</v>
      </c>
      <c r="M1121" s="77">
        <f t="shared" ref="M1121:M1148" si="303">C1121*6.5%+C1121</f>
        <v>40.47</v>
      </c>
      <c r="N1121" s="48">
        <v>43</v>
      </c>
      <c r="O1121" s="49">
        <f t="shared" si="292"/>
        <v>6.4999999999999973</v>
      </c>
      <c r="P1121" s="93">
        <f t="shared" si="300"/>
        <v>0.13157894736842102</v>
      </c>
    </row>
    <row r="1122" spans="1:16" ht="63" x14ac:dyDescent="0.2">
      <c r="A1122" s="18">
        <v>27000009</v>
      </c>
      <c r="B1122" s="2" t="s">
        <v>1028</v>
      </c>
      <c r="C1122" s="36">
        <f>VLOOKUP(A1122,'[3]Прейскурант 2019'!$A$12:$E$1358,5,0)</f>
        <v>2714</v>
      </c>
      <c r="D1122" s="37">
        <f>VLOOKUP(A1122,'[1]Прейскурант( новый)'!$A$9:$C$1217,3,0)</f>
        <v>15</v>
      </c>
      <c r="E1122" s="68">
        <f t="shared" si="301"/>
        <v>1423.3463999999999</v>
      </c>
      <c r="F1122" s="44">
        <f>VLOOKUP(A1122,'[2]себ-ть 2019 год'!$A$2:$Q$1337,6,0)</f>
        <v>1</v>
      </c>
      <c r="G1122" s="44">
        <f t="shared" si="276"/>
        <v>1424.3463999999999</v>
      </c>
      <c r="H1122" s="44">
        <f t="shared" si="289"/>
        <v>484.27777600000002</v>
      </c>
      <c r="I1122" s="45">
        <f t="shared" si="277"/>
        <v>1908.6241759999998</v>
      </c>
      <c r="J1122" s="44">
        <f t="shared" si="290"/>
        <v>286.29362639999994</v>
      </c>
      <c r="K1122" s="46">
        <f t="shared" si="278"/>
        <v>2194.9178023999998</v>
      </c>
      <c r="L1122" s="47">
        <f t="shared" si="291"/>
        <v>2633.9013628799999</v>
      </c>
      <c r="M1122" s="77">
        <f t="shared" si="303"/>
        <v>2890.41</v>
      </c>
      <c r="N1122" s="48">
        <v>2714</v>
      </c>
      <c r="O1122" s="49">
        <f t="shared" si="292"/>
        <v>6.4999999999999947</v>
      </c>
      <c r="P1122" s="93">
        <f t="shared" si="300"/>
        <v>0</v>
      </c>
    </row>
    <row r="1123" spans="1:16" ht="63" x14ac:dyDescent="0.2">
      <c r="A1123" s="18">
        <v>27000109</v>
      </c>
      <c r="B1123" s="2" t="s">
        <v>1029</v>
      </c>
      <c r="C1123" s="36">
        <f>VLOOKUP(A1123,'[3]Прейскурант 2019'!$A$12:$E$1358,5,0)</f>
        <v>2688</v>
      </c>
      <c r="D1123" s="37">
        <f>VLOOKUP(A1123,'[1]Прейскурант( новый)'!$A$9:$C$1217,3,0)</f>
        <v>15</v>
      </c>
      <c r="E1123" s="68">
        <f t="shared" si="301"/>
        <v>1423.3463999999999</v>
      </c>
      <c r="F1123" s="44">
        <f>VLOOKUP(A1123,'[2]себ-ть 2019 год'!$A$2:$Q$1337,6,0)</f>
        <v>0</v>
      </c>
      <c r="G1123" s="44">
        <f t="shared" si="276"/>
        <v>1423.3463999999999</v>
      </c>
      <c r="H1123" s="44">
        <f t="shared" si="289"/>
        <v>483.93777599999999</v>
      </c>
      <c r="I1123" s="45">
        <f t="shared" si="277"/>
        <v>1907.2841759999999</v>
      </c>
      <c r="J1123" s="44">
        <f t="shared" si="290"/>
        <v>286.09262639999997</v>
      </c>
      <c r="K1123" s="46">
        <f t="shared" si="278"/>
        <v>2193.3768024000001</v>
      </c>
      <c r="L1123" s="47">
        <f t="shared" si="291"/>
        <v>2632.0521628800002</v>
      </c>
      <c r="M1123" s="77">
        <f t="shared" si="303"/>
        <v>2862.72</v>
      </c>
      <c r="N1123" s="48">
        <v>2688</v>
      </c>
      <c r="O1123" s="49">
        <f t="shared" si="292"/>
        <v>6.499999999999992</v>
      </c>
      <c r="P1123" s="93">
        <f t="shared" si="300"/>
        <v>0</v>
      </c>
    </row>
    <row r="1124" spans="1:16" ht="63" x14ac:dyDescent="0.2">
      <c r="A1124" s="18">
        <v>27000209</v>
      </c>
      <c r="B1124" s="2" t="s">
        <v>1030</v>
      </c>
      <c r="C1124" s="36">
        <f>VLOOKUP(A1124,'[3]Прейскурант 2019'!$A$12:$E$1358,5,0)</f>
        <v>2638</v>
      </c>
      <c r="D1124" s="37">
        <f>VLOOKUP(A1124,'[1]Прейскурант( новый)'!$A$9:$C$1217,3,0)</f>
        <v>15</v>
      </c>
      <c r="E1124" s="68">
        <f t="shared" si="301"/>
        <v>1423.3463999999999</v>
      </c>
      <c r="F1124" s="44">
        <f>VLOOKUP(A1124,'[2]себ-ть 2019 год'!$A$2:$Q$1337,6,0)</f>
        <v>0</v>
      </c>
      <c r="G1124" s="44">
        <f t="shared" si="276"/>
        <v>1423.3463999999999</v>
      </c>
      <c r="H1124" s="44">
        <f t="shared" si="289"/>
        <v>483.93777599999999</v>
      </c>
      <c r="I1124" s="45">
        <f t="shared" si="277"/>
        <v>1907.2841759999999</v>
      </c>
      <c r="J1124" s="44">
        <f t="shared" si="290"/>
        <v>286.09262639999997</v>
      </c>
      <c r="K1124" s="46">
        <f t="shared" si="278"/>
        <v>2193.3768024000001</v>
      </c>
      <c r="L1124" s="47">
        <f t="shared" si="291"/>
        <v>2632.0521628800002</v>
      </c>
      <c r="M1124" s="77">
        <f t="shared" si="303"/>
        <v>2809.47</v>
      </c>
      <c r="N1124" s="48">
        <v>2638</v>
      </c>
      <c r="O1124" s="49">
        <f t="shared" si="292"/>
        <v>6.499999999999992</v>
      </c>
      <c r="P1124" s="93">
        <f t="shared" si="300"/>
        <v>0</v>
      </c>
    </row>
    <row r="1125" spans="1:16" ht="63" x14ac:dyDescent="0.2">
      <c r="A1125" s="18">
        <v>27000309</v>
      </c>
      <c r="B1125" s="2" t="s">
        <v>1031</v>
      </c>
      <c r="C1125" s="36">
        <f>VLOOKUP(A1125,'[3]Прейскурант 2019'!$A$12:$E$1358,5,0)</f>
        <v>2605</v>
      </c>
      <c r="D1125" s="37">
        <f>VLOOKUP(A1125,'[1]Прейскурант( новый)'!$A$9:$C$1217,3,0)</f>
        <v>15</v>
      </c>
      <c r="E1125" s="68">
        <f t="shared" si="301"/>
        <v>1423.3463999999999</v>
      </c>
      <c r="F1125" s="44">
        <f>VLOOKUP(A1125,'[2]себ-ть 2019 год'!$A$2:$Q$1337,6,0)</f>
        <v>0</v>
      </c>
      <c r="G1125" s="44">
        <f t="shared" si="276"/>
        <v>1423.3463999999999</v>
      </c>
      <c r="H1125" s="44">
        <f t="shared" si="289"/>
        <v>483.93777599999999</v>
      </c>
      <c r="I1125" s="45">
        <f t="shared" si="277"/>
        <v>1907.2841759999999</v>
      </c>
      <c r="J1125" s="44">
        <f t="shared" si="290"/>
        <v>286.09262639999997</v>
      </c>
      <c r="K1125" s="46">
        <f t="shared" si="278"/>
        <v>2193.3768024000001</v>
      </c>
      <c r="L1125" s="47">
        <f t="shared" si="291"/>
        <v>2632.0521628800002</v>
      </c>
      <c r="M1125" s="77">
        <f t="shared" si="303"/>
        <v>2774.3249999999998</v>
      </c>
      <c r="N1125" s="48">
        <v>2605</v>
      </c>
      <c r="O1125" s="49">
        <f t="shared" si="292"/>
        <v>6.4999999999999929</v>
      </c>
      <c r="P1125" s="93">
        <f t="shared" si="300"/>
        <v>0</v>
      </c>
    </row>
    <row r="1126" spans="1:16" ht="63" x14ac:dyDescent="0.2">
      <c r="A1126" s="18">
        <v>27000409</v>
      </c>
      <c r="B1126" s="2" t="s">
        <v>1032</v>
      </c>
      <c r="C1126" s="36">
        <f>VLOOKUP(A1126,'[3]Прейскурант 2019'!$A$12:$E$1358,5,0)</f>
        <v>2651</v>
      </c>
      <c r="D1126" s="37">
        <f>VLOOKUP(A1126,'[1]Прейскурант( новый)'!$A$9:$C$1217,3,0)</f>
        <v>15</v>
      </c>
      <c r="E1126" s="68">
        <f t="shared" si="301"/>
        <v>1423.3463999999999</v>
      </c>
      <c r="F1126" s="44">
        <f>VLOOKUP(A1126,'[2]себ-ть 2019 год'!$A$2:$Q$1337,6,0)</f>
        <v>0</v>
      </c>
      <c r="G1126" s="44">
        <f t="shared" si="276"/>
        <v>1423.3463999999999</v>
      </c>
      <c r="H1126" s="44">
        <f t="shared" si="289"/>
        <v>483.93777599999999</v>
      </c>
      <c r="I1126" s="45">
        <f t="shared" si="277"/>
        <v>1907.2841759999999</v>
      </c>
      <c r="J1126" s="44">
        <f t="shared" si="290"/>
        <v>286.09262639999997</v>
      </c>
      <c r="K1126" s="46">
        <f t="shared" si="278"/>
        <v>2193.3768024000001</v>
      </c>
      <c r="L1126" s="47">
        <f t="shared" si="291"/>
        <v>2632.0521628800002</v>
      </c>
      <c r="M1126" s="77">
        <f t="shared" si="303"/>
        <v>2823.3150000000001</v>
      </c>
      <c r="N1126" s="48">
        <v>2651</v>
      </c>
      <c r="O1126" s="49">
        <f t="shared" si="292"/>
        <v>6.5000000000000018</v>
      </c>
      <c r="P1126" s="93">
        <f t="shared" si="300"/>
        <v>0</v>
      </c>
    </row>
    <row r="1127" spans="1:16" ht="63" x14ac:dyDescent="0.2">
      <c r="A1127" s="18">
        <v>27000509</v>
      </c>
      <c r="B1127" s="2" t="s">
        <v>1033</v>
      </c>
      <c r="C1127" s="36">
        <f>VLOOKUP(A1127,'[3]Прейскурант 2019'!$A$12:$E$1358,5,0)</f>
        <v>2512</v>
      </c>
      <c r="D1127" s="37">
        <f>VLOOKUP(A1127,'[1]Прейскурант( новый)'!$A$9:$C$1217,3,0)</f>
        <v>15</v>
      </c>
      <c r="E1127" s="68">
        <f t="shared" si="301"/>
        <v>1423.3463999999999</v>
      </c>
      <c r="F1127" s="44">
        <f>VLOOKUP(A1127,'[2]себ-ть 2019 год'!$A$2:$Q$1337,6,0)</f>
        <v>0</v>
      </c>
      <c r="G1127" s="44">
        <f t="shared" si="276"/>
        <v>1423.3463999999999</v>
      </c>
      <c r="H1127" s="44">
        <f t="shared" si="289"/>
        <v>483.93777599999999</v>
      </c>
      <c r="I1127" s="45">
        <f t="shared" si="277"/>
        <v>1907.2841759999999</v>
      </c>
      <c r="J1127" s="44">
        <f t="shared" si="290"/>
        <v>286.09262639999997</v>
      </c>
      <c r="K1127" s="46">
        <f t="shared" si="278"/>
        <v>2193.3768024000001</v>
      </c>
      <c r="L1127" s="47">
        <f t="shared" si="291"/>
        <v>2632.0521628800002</v>
      </c>
      <c r="M1127" s="77">
        <f t="shared" si="303"/>
        <v>2675.28</v>
      </c>
      <c r="N1127" s="48">
        <v>2512</v>
      </c>
      <c r="O1127" s="49">
        <f t="shared" si="292"/>
        <v>6.5000000000000089</v>
      </c>
      <c r="P1127" s="93">
        <f t="shared" si="300"/>
        <v>0</v>
      </c>
    </row>
    <row r="1128" spans="1:16" ht="63" x14ac:dyDescent="0.2">
      <c r="A1128" s="18">
        <v>27000609</v>
      </c>
      <c r="B1128" s="2" t="s">
        <v>1034</v>
      </c>
      <c r="C1128" s="36">
        <f>VLOOKUP(A1128,'[3]Прейскурант 2019'!$A$12:$E$1358,5,0)</f>
        <v>2473</v>
      </c>
      <c r="D1128" s="37">
        <f>VLOOKUP(A1128,'[1]Прейскурант( новый)'!$A$9:$C$1217,3,0)</f>
        <v>15</v>
      </c>
      <c r="E1128" s="68">
        <f t="shared" si="301"/>
        <v>1423.3463999999999</v>
      </c>
      <c r="F1128" s="44">
        <f>VLOOKUP(A1128,'[2]себ-ть 2019 год'!$A$2:$Q$1337,6,0)</f>
        <v>0</v>
      </c>
      <c r="G1128" s="44">
        <f t="shared" si="276"/>
        <v>1423.3463999999999</v>
      </c>
      <c r="H1128" s="44">
        <f t="shared" si="289"/>
        <v>483.93777599999999</v>
      </c>
      <c r="I1128" s="45">
        <f t="shared" si="277"/>
        <v>1907.2841759999999</v>
      </c>
      <c r="J1128" s="44">
        <f t="shared" si="290"/>
        <v>286.09262639999997</v>
      </c>
      <c r="K1128" s="46">
        <f t="shared" si="278"/>
        <v>2193.3768024000001</v>
      </c>
      <c r="L1128" s="47">
        <f t="shared" si="291"/>
        <v>2632.0521628800002</v>
      </c>
      <c r="M1128" s="77">
        <f t="shared" si="303"/>
        <v>2633.7449999999999</v>
      </c>
      <c r="N1128" s="48">
        <v>2473</v>
      </c>
      <c r="O1128" s="49">
        <f t="shared" si="292"/>
        <v>6.4999999999999964</v>
      </c>
      <c r="P1128" s="93">
        <f t="shared" si="300"/>
        <v>0</v>
      </c>
    </row>
    <row r="1129" spans="1:16" ht="63" x14ac:dyDescent="0.2">
      <c r="A1129" s="18">
        <v>27000709</v>
      </c>
      <c r="B1129" s="2" t="s">
        <v>1035</v>
      </c>
      <c r="C1129" s="36">
        <f>VLOOKUP(A1129,'[3]Прейскурант 2019'!$A$12:$E$1358,5,0)</f>
        <v>2400</v>
      </c>
      <c r="D1129" s="37">
        <f>VLOOKUP(A1129,'[1]Прейскурант( новый)'!$A$9:$C$1217,3,0)</f>
        <v>15</v>
      </c>
      <c r="E1129" s="68">
        <f t="shared" si="301"/>
        <v>1423.3463999999999</v>
      </c>
      <c r="F1129" s="44">
        <f>VLOOKUP(A1129,'[2]себ-ть 2019 год'!$A$2:$Q$1337,6,0)</f>
        <v>0</v>
      </c>
      <c r="G1129" s="44">
        <f t="shared" si="276"/>
        <v>1423.3463999999999</v>
      </c>
      <c r="H1129" s="44">
        <f t="shared" si="289"/>
        <v>483.93777599999999</v>
      </c>
      <c r="I1129" s="45">
        <f t="shared" si="277"/>
        <v>1907.2841759999999</v>
      </c>
      <c r="J1129" s="44">
        <f t="shared" si="290"/>
        <v>286.09262639999997</v>
      </c>
      <c r="K1129" s="46">
        <f t="shared" si="278"/>
        <v>2193.3768024000001</v>
      </c>
      <c r="L1129" s="47">
        <f t="shared" si="291"/>
        <v>2632.0521628800002</v>
      </c>
      <c r="M1129" s="77">
        <f t="shared" si="303"/>
        <v>2556</v>
      </c>
      <c r="N1129" s="48">
        <v>2400</v>
      </c>
      <c r="O1129" s="49">
        <f t="shared" si="292"/>
        <v>6.5</v>
      </c>
      <c r="P1129" s="93">
        <f t="shared" si="300"/>
        <v>0</v>
      </c>
    </row>
    <row r="1130" spans="1:16" ht="78.75" x14ac:dyDescent="0.2">
      <c r="A1130" s="18">
        <v>27000010</v>
      </c>
      <c r="B1130" s="2" t="s">
        <v>1036</v>
      </c>
      <c r="C1130" s="36">
        <f>VLOOKUP(A1130,'[3]Прейскурант 2019'!$A$12:$E$1358,5,0)</f>
        <v>318</v>
      </c>
      <c r="D1130" s="37">
        <f>VLOOKUP(A1130,'[1]Прейскурант( новый)'!$A$9:$C$1217,3,0)</f>
        <v>2</v>
      </c>
      <c r="E1130" s="68">
        <f t="shared" si="301"/>
        <v>189.77951999999999</v>
      </c>
      <c r="F1130" s="44">
        <f>VLOOKUP(A1130,'[2]себ-ть 2019 год'!$A$2:$Q$1337,6,0)</f>
        <v>0</v>
      </c>
      <c r="G1130" s="44">
        <f t="shared" si="276"/>
        <v>189.77951999999999</v>
      </c>
      <c r="H1130" s="44">
        <f t="shared" si="289"/>
        <v>64.525036799999995</v>
      </c>
      <c r="I1130" s="45">
        <f t="shared" si="277"/>
        <v>254.3045568</v>
      </c>
      <c r="J1130" s="44">
        <f t="shared" si="290"/>
        <v>38.145683519999999</v>
      </c>
      <c r="K1130" s="46">
        <f t="shared" si="278"/>
        <v>292.45024031999998</v>
      </c>
      <c r="L1130" s="47">
        <f t="shared" si="291"/>
        <v>350.94028838399998</v>
      </c>
      <c r="M1130" s="77">
        <f t="shared" si="303"/>
        <v>338.67</v>
      </c>
      <c r="N1130" s="48">
        <v>318</v>
      </c>
      <c r="O1130" s="49">
        <f t="shared" si="292"/>
        <v>6.5000000000000044</v>
      </c>
      <c r="P1130" s="93">
        <f t="shared" si="300"/>
        <v>0</v>
      </c>
    </row>
    <row r="1131" spans="1:16" ht="78.75" x14ac:dyDescent="0.2">
      <c r="A1131" s="18">
        <v>27000011</v>
      </c>
      <c r="B1131" s="80" t="s">
        <v>1244</v>
      </c>
      <c r="C1131" s="36">
        <f>VLOOKUP(A1131,'[3]Прейскурант 2019'!$A$12:$E$1358,5,0)</f>
        <v>318</v>
      </c>
      <c r="D1131" s="37">
        <f>VLOOKUP(A1131,'[1]Прейскурант( новый)'!$A$9:$C$1217,3,0)</f>
        <v>2</v>
      </c>
      <c r="E1131" s="68">
        <f t="shared" si="301"/>
        <v>189.77951999999999</v>
      </c>
      <c r="F1131" s="44">
        <f>VLOOKUP(A1131,'[2]себ-ть 2019 год'!$A$2:$Q$1337,6,0)</f>
        <v>0</v>
      </c>
      <c r="G1131" s="44">
        <f t="shared" si="276"/>
        <v>189.77951999999999</v>
      </c>
      <c r="H1131" s="44">
        <f t="shared" si="289"/>
        <v>64.525036799999995</v>
      </c>
      <c r="I1131" s="45">
        <f t="shared" si="277"/>
        <v>254.3045568</v>
      </c>
      <c r="J1131" s="44">
        <f t="shared" si="290"/>
        <v>38.145683519999999</v>
      </c>
      <c r="K1131" s="46">
        <f t="shared" si="278"/>
        <v>292.45024031999998</v>
      </c>
      <c r="L1131" s="47">
        <f t="shared" si="291"/>
        <v>350.94028838399998</v>
      </c>
      <c r="M1131" s="77">
        <f t="shared" si="303"/>
        <v>338.67</v>
      </c>
      <c r="N1131" s="48">
        <v>318</v>
      </c>
      <c r="O1131" s="49">
        <f t="shared" si="292"/>
        <v>6.5000000000000044</v>
      </c>
      <c r="P1131" s="93">
        <f t="shared" si="300"/>
        <v>0</v>
      </c>
    </row>
    <row r="1132" spans="1:16" ht="79.150000000000006" customHeight="1" x14ac:dyDescent="0.2">
      <c r="A1132" s="18">
        <v>27000013</v>
      </c>
      <c r="B1132" s="2" t="s">
        <v>1037</v>
      </c>
      <c r="C1132" s="36">
        <f>VLOOKUP(A1132,'[3]Прейскурант 2019'!$A$12:$E$1358,5,0)</f>
        <v>318</v>
      </c>
      <c r="D1132" s="37">
        <f>VLOOKUP(A1132,'[1]Прейскурант( новый)'!$A$9:$C$1217,3,0)</f>
        <v>2</v>
      </c>
      <c r="E1132" s="68">
        <f t="shared" si="301"/>
        <v>189.77951999999999</v>
      </c>
      <c r="F1132" s="44">
        <f>VLOOKUP(A1132,'[2]себ-ть 2019 год'!$A$2:$Q$1337,6,0)</f>
        <v>0</v>
      </c>
      <c r="G1132" s="44">
        <f t="shared" si="276"/>
        <v>189.77951999999999</v>
      </c>
      <c r="H1132" s="44">
        <f t="shared" si="289"/>
        <v>64.525036799999995</v>
      </c>
      <c r="I1132" s="45">
        <f t="shared" si="277"/>
        <v>254.3045568</v>
      </c>
      <c r="J1132" s="44">
        <f t="shared" si="290"/>
        <v>38.145683519999999</v>
      </c>
      <c r="K1132" s="46">
        <f t="shared" si="278"/>
        <v>292.45024031999998</v>
      </c>
      <c r="L1132" s="47">
        <f t="shared" si="291"/>
        <v>350.94028838399998</v>
      </c>
      <c r="M1132" s="77">
        <f t="shared" si="303"/>
        <v>338.67</v>
      </c>
      <c r="N1132" s="48">
        <v>365</v>
      </c>
      <c r="O1132" s="49">
        <f t="shared" si="292"/>
        <v>6.5000000000000044</v>
      </c>
      <c r="P1132" s="93">
        <f t="shared" si="300"/>
        <v>0.14779874213836486</v>
      </c>
    </row>
    <row r="1133" spans="1:16" ht="126" x14ac:dyDescent="0.2">
      <c r="A1133" s="18">
        <v>27000042</v>
      </c>
      <c r="B1133" s="80" t="s">
        <v>1245</v>
      </c>
      <c r="C1133" s="36">
        <v>0</v>
      </c>
      <c r="D1133" s="37">
        <v>2</v>
      </c>
      <c r="E1133" s="68">
        <f t="shared" si="301"/>
        <v>189.77951999999999</v>
      </c>
      <c r="F1133" s="44">
        <v>0</v>
      </c>
      <c r="G1133" s="44">
        <f t="shared" ref="G1133:G1195" si="304">E1133+F1133</f>
        <v>189.77951999999999</v>
      </c>
      <c r="H1133" s="44">
        <f t="shared" si="289"/>
        <v>64.525036799999995</v>
      </c>
      <c r="I1133" s="45">
        <f t="shared" ref="I1133:I1195" si="305">G1133+H1133</f>
        <v>254.3045568</v>
      </c>
      <c r="J1133" s="44">
        <f t="shared" si="290"/>
        <v>38.145683519999999</v>
      </c>
      <c r="K1133" s="46">
        <f t="shared" ref="K1133:K1195" si="306">I1133+J1133</f>
        <v>292.45024031999998</v>
      </c>
      <c r="L1133" s="47">
        <f t="shared" si="291"/>
        <v>350.94028838399998</v>
      </c>
      <c r="M1133" s="77">
        <v>381</v>
      </c>
      <c r="N1133" s="48">
        <v>381</v>
      </c>
      <c r="O1133" s="49">
        <v>100</v>
      </c>
      <c r="P1133" s="93">
        <v>1</v>
      </c>
    </row>
    <row r="1134" spans="1:16" ht="94.5" x14ac:dyDescent="0.2">
      <c r="A1134" s="18">
        <v>27000016</v>
      </c>
      <c r="B1134" s="2" t="s">
        <v>1038</v>
      </c>
      <c r="C1134" s="36">
        <f>VLOOKUP(A1134,'[3]Прейскурант 2019'!$A$12:$E$1358,5,0)</f>
        <v>582</v>
      </c>
      <c r="D1134" s="37">
        <f>VLOOKUP(A1134,'[1]Прейскурант( новый)'!$A$9:$C$1217,3,0)</f>
        <v>4</v>
      </c>
      <c r="E1134" s="68">
        <f t="shared" si="301"/>
        <v>379.55903999999998</v>
      </c>
      <c r="F1134" s="44">
        <f>VLOOKUP(A1134,'[2]себ-ть 2019 год'!$A$2:$Q$1337,6,0)</f>
        <v>0</v>
      </c>
      <c r="G1134" s="44">
        <f t="shared" si="304"/>
        <v>379.55903999999998</v>
      </c>
      <c r="H1134" s="44">
        <f t="shared" si="289"/>
        <v>129.05007359999999</v>
      </c>
      <c r="I1134" s="45">
        <f t="shared" si="305"/>
        <v>508.6091136</v>
      </c>
      <c r="J1134" s="44">
        <f t="shared" si="290"/>
        <v>76.291367039999997</v>
      </c>
      <c r="K1134" s="46">
        <f t="shared" si="306"/>
        <v>584.90048063999996</v>
      </c>
      <c r="L1134" s="47">
        <f t="shared" si="291"/>
        <v>701.88057676799997</v>
      </c>
      <c r="M1134" s="77">
        <f t="shared" si="303"/>
        <v>619.83000000000004</v>
      </c>
      <c r="N1134" s="48">
        <v>620</v>
      </c>
      <c r="O1134" s="49">
        <f t="shared" si="292"/>
        <v>6.5000000000000071</v>
      </c>
      <c r="P1134" s="93">
        <f t="shared" si="300"/>
        <v>6.5292096219931262E-2</v>
      </c>
    </row>
    <row r="1135" spans="1:16" ht="31.5" x14ac:dyDescent="0.2">
      <c r="A1135" s="18">
        <v>27000017</v>
      </c>
      <c r="B1135" s="2" t="s">
        <v>1039</v>
      </c>
      <c r="C1135" s="36">
        <f>VLOOKUP(A1135,'[3]Прейскурант 2019'!$A$12:$E$1358,5,0)</f>
        <v>582</v>
      </c>
      <c r="D1135" s="37">
        <f>VLOOKUP(A1135,'[1]Прейскурант( новый)'!$A$9:$C$1217,3,0)</f>
        <v>4</v>
      </c>
      <c r="E1135" s="68">
        <f t="shared" si="301"/>
        <v>379.55903999999998</v>
      </c>
      <c r="F1135" s="44">
        <f>VLOOKUP(A1135,'[2]себ-ть 2019 год'!$A$2:$Q$1337,6,0)</f>
        <v>0</v>
      </c>
      <c r="G1135" s="44">
        <f t="shared" si="304"/>
        <v>379.55903999999998</v>
      </c>
      <c r="H1135" s="44">
        <f t="shared" si="289"/>
        <v>129.05007359999999</v>
      </c>
      <c r="I1135" s="45">
        <f t="shared" si="305"/>
        <v>508.6091136</v>
      </c>
      <c r="J1135" s="44">
        <f t="shared" si="290"/>
        <v>76.291367039999997</v>
      </c>
      <c r="K1135" s="46">
        <f t="shared" si="306"/>
        <v>584.90048063999996</v>
      </c>
      <c r="L1135" s="47">
        <f t="shared" si="291"/>
        <v>701.88057676799997</v>
      </c>
      <c r="M1135" s="77">
        <f t="shared" si="303"/>
        <v>619.83000000000004</v>
      </c>
      <c r="N1135" s="48">
        <v>620</v>
      </c>
      <c r="O1135" s="49">
        <f t="shared" si="292"/>
        <v>6.5000000000000071</v>
      </c>
      <c r="P1135" s="93">
        <f t="shared" si="300"/>
        <v>6.5292096219931262E-2</v>
      </c>
    </row>
    <row r="1136" spans="1:16" ht="47.25" x14ac:dyDescent="0.2">
      <c r="A1136" s="18">
        <v>27000018</v>
      </c>
      <c r="B1136" s="2" t="s">
        <v>1040</v>
      </c>
      <c r="C1136" s="36">
        <f>VLOOKUP(A1136,'[3]Прейскурант 2019'!$A$12:$E$1358,5,0)</f>
        <v>1224</v>
      </c>
      <c r="D1136" s="37">
        <f>VLOOKUP(A1136,'[1]Прейскурант( новый)'!$A$9:$C$1217,3,0)</f>
        <v>8</v>
      </c>
      <c r="E1136" s="68">
        <f t="shared" si="301"/>
        <v>759.11807999999996</v>
      </c>
      <c r="F1136" s="44">
        <f>VLOOKUP(A1136,'[2]себ-ть 2019 год'!$A$2:$Q$1337,6,0)</f>
        <v>0</v>
      </c>
      <c r="G1136" s="44">
        <f t="shared" si="304"/>
        <v>759.11807999999996</v>
      </c>
      <c r="H1136" s="44">
        <f t="shared" si="289"/>
        <v>258.10014719999998</v>
      </c>
      <c r="I1136" s="45">
        <f t="shared" si="305"/>
        <v>1017.2182272</v>
      </c>
      <c r="J1136" s="44">
        <f t="shared" si="290"/>
        <v>152.58273407999999</v>
      </c>
      <c r="K1136" s="46">
        <f t="shared" si="306"/>
        <v>1169.8009612799999</v>
      </c>
      <c r="L1136" s="47">
        <f t="shared" si="291"/>
        <v>1403.7611535359999</v>
      </c>
      <c r="M1136" s="77">
        <f t="shared" si="303"/>
        <v>1303.56</v>
      </c>
      <c r="N1136" s="48">
        <v>1304</v>
      </c>
      <c r="O1136" s="49">
        <f t="shared" si="292"/>
        <v>6.4999999999999964</v>
      </c>
      <c r="P1136" s="93">
        <f t="shared" si="300"/>
        <v>6.5359477124182996E-2</v>
      </c>
    </row>
    <row r="1137" spans="1:16" ht="63" x14ac:dyDescent="0.2">
      <c r="A1137" s="18">
        <v>27000019</v>
      </c>
      <c r="B1137" s="2" t="s">
        <v>1041</v>
      </c>
      <c r="C1137" s="36">
        <f>VLOOKUP(A1137,'[3]Прейскурант 2019'!$A$12:$E$1358,5,0)</f>
        <v>1909</v>
      </c>
      <c r="D1137" s="37">
        <f>VLOOKUP(A1137,'[1]Прейскурант( новый)'!$A$9:$C$1217,3,0)</f>
        <v>12</v>
      </c>
      <c r="E1137" s="68">
        <f t="shared" si="301"/>
        <v>1138.6771200000001</v>
      </c>
      <c r="F1137" s="44">
        <f>VLOOKUP(A1137,'[2]себ-ть 2019 год'!$A$2:$Q$1337,6,0)</f>
        <v>0</v>
      </c>
      <c r="G1137" s="44">
        <f t="shared" si="304"/>
        <v>1138.6771200000001</v>
      </c>
      <c r="H1137" s="44">
        <f t="shared" si="289"/>
        <v>387.15022080000006</v>
      </c>
      <c r="I1137" s="45">
        <f t="shared" si="305"/>
        <v>1525.8273408</v>
      </c>
      <c r="J1137" s="44">
        <f t="shared" si="290"/>
        <v>228.87410112000001</v>
      </c>
      <c r="K1137" s="46">
        <f t="shared" si="306"/>
        <v>1754.70144192</v>
      </c>
      <c r="L1137" s="47">
        <f t="shared" si="291"/>
        <v>2105.6417303039998</v>
      </c>
      <c r="M1137" s="77">
        <f t="shared" si="303"/>
        <v>2033.085</v>
      </c>
      <c r="N1137" s="48">
        <v>2105</v>
      </c>
      <c r="O1137" s="49">
        <f t="shared" si="292"/>
        <v>6.5000000000000018</v>
      </c>
      <c r="P1137" s="93">
        <f t="shared" si="300"/>
        <v>0.10267155578837084</v>
      </c>
    </row>
    <row r="1138" spans="1:16" ht="15.75" x14ac:dyDescent="0.2">
      <c r="A1138" s="18">
        <v>27000020</v>
      </c>
      <c r="B1138" s="2" t="s">
        <v>1042</v>
      </c>
      <c r="C1138" s="36">
        <f>VLOOKUP(A1138,'[3]Прейскурант 2019'!$A$12:$E$1358,5,0)</f>
        <v>1398</v>
      </c>
      <c r="D1138" s="37">
        <f>VLOOKUP(A1138,'[1]Прейскурант( новый)'!$A$9:$C$1217,3,0)</f>
        <v>10</v>
      </c>
      <c r="E1138" s="68">
        <f t="shared" si="301"/>
        <v>948.89760000000001</v>
      </c>
      <c r="F1138" s="44">
        <f>VLOOKUP(A1138,'[2]себ-ть 2019 год'!$A$2:$Q$1337,6,0)</f>
        <v>0</v>
      </c>
      <c r="G1138" s="44">
        <f t="shared" si="304"/>
        <v>948.89760000000001</v>
      </c>
      <c r="H1138" s="44">
        <f t="shared" si="289"/>
        <v>322.62518400000005</v>
      </c>
      <c r="I1138" s="45">
        <f t="shared" si="305"/>
        <v>1271.522784</v>
      </c>
      <c r="J1138" s="44">
        <f t="shared" si="290"/>
        <v>190.7284176</v>
      </c>
      <c r="K1138" s="46">
        <f t="shared" si="306"/>
        <v>1462.2512016000001</v>
      </c>
      <c r="L1138" s="47">
        <f t="shared" si="291"/>
        <v>1754.70144192</v>
      </c>
      <c r="M1138" s="77">
        <f t="shared" si="303"/>
        <v>1488.87</v>
      </c>
      <c r="N1138" s="48">
        <v>1608</v>
      </c>
      <c r="O1138" s="49">
        <f t="shared" si="292"/>
        <v>6.499999999999992</v>
      </c>
      <c r="P1138" s="93">
        <f t="shared" si="300"/>
        <v>0.15021459227467804</v>
      </c>
    </row>
    <row r="1139" spans="1:16" ht="63" x14ac:dyDescent="0.2">
      <c r="A1139" s="18">
        <v>27000021</v>
      </c>
      <c r="B1139" s="2" t="s">
        <v>1043</v>
      </c>
      <c r="C1139" s="36">
        <f>VLOOKUP(A1139,'[3]Прейскурант 2019'!$A$12:$E$1358,5,0)</f>
        <v>1166</v>
      </c>
      <c r="D1139" s="37">
        <f>VLOOKUP(A1139,'[1]Прейскурант( новый)'!$A$9:$C$1217,3,0)</f>
        <v>8</v>
      </c>
      <c r="E1139" s="68">
        <f t="shared" si="301"/>
        <v>759.11807999999996</v>
      </c>
      <c r="F1139" s="44">
        <f>VLOOKUP(A1139,'[2]себ-ть 2019 год'!$A$2:$Q$1337,6,0)</f>
        <v>0</v>
      </c>
      <c r="G1139" s="44">
        <f t="shared" si="304"/>
        <v>759.11807999999996</v>
      </c>
      <c r="H1139" s="44">
        <f t="shared" si="289"/>
        <v>258.10014719999998</v>
      </c>
      <c r="I1139" s="45">
        <f t="shared" si="305"/>
        <v>1017.2182272</v>
      </c>
      <c r="J1139" s="44">
        <f t="shared" si="290"/>
        <v>152.58273407999999</v>
      </c>
      <c r="K1139" s="46">
        <f t="shared" si="306"/>
        <v>1169.8009612799999</v>
      </c>
      <c r="L1139" s="47">
        <f t="shared" si="291"/>
        <v>1403.7611535359999</v>
      </c>
      <c r="M1139" s="77">
        <f t="shared" si="303"/>
        <v>1241.79</v>
      </c>
      <c r="N1139" s="48">
        <v>1242</v>
      </c>
      <c r="O1139" s="49">
        <f t="shared" si="292"/>
        <v>6.4999999999999973</v>
      </c>
      <c r="P1139" s="93">
        <f t="shared" si="300"/>
        <v>6.5180102915951998E-2</v>
      </c>
    </row>
    <row r="1140" spans="1:16" ht="31.5" x14ac:dyDescent="0.2">
      <c r="A1140" s="18">
        <v>27000022</v>
      </c>
      <c r="B1140" s="2" t="s">
        <v>1044</v>
      </c>
      <c r="C1140" s="36">
        <f>VLOOKUP(A1140,'[3]Прейскурант 2019'!$A$12:$E$1358,5,0)</f>
        <v>1909</v>
      </c>
      <c r="D1140" s="37">
        <f>VLOOKUP(A1140,'[1]Прейскурант( новый)'!$A$9:$C$1217,3,0)</f>
        <v>12</v>
      </c>
      <c r="E1140" s="68">
        <f t="shared" si="301"/>
        <v>1138.6771200000001</v>
      </c>
      <c r="F1140" s="44">
        <f>VLOOKUP(A1140,'[2]себ-ть 2019 год'!$A$2:$Q$1337,6,0)</f>
        <v>0</v>
      </c>
      <c r="G1140" s="44">
        <f t="shared" si="304"/>
        <v>1138.6771200000001</v>
      </c>
      <c r="H1140" s="44">
        <f t="shared" si="289"/>
        <v>387.15022080000006</v>
      </c>
      <c r="I1140" s="45">
        <f t="shared" si="305"/>
        <v>1525.8273408</v>
      </c>
      <c r="J1140" s="44">
        <f t="shared" si="290"/>
        <v>228.87410112000001</v>
      </c>
      <c r="K1140" s="46">
        <f t="shared" si="306"/>
        <v>1754.70144192</v>
      </c>
      <c r="L1140" s="47">
        <f t="shared" si="291"/>
        <v>2105.6417303039998</v>
      </c>
      <c r="M1140" s="77">
        <f t="shared" si="303"/>
        <v>2033.085</v>
      </c>
      <c r="N1140" s="48">
        <v>2195</v>
      </c>
      <c r="O1140" s="49">
        <f t="shared" si="292"/>
        <v>6.5000000000000018</v>
      </c>
      <c r="P1140" s="93">
        <f t="shared" si="300"/>
        <v>0.14981665793609222</v>
      </c>
    </row>
    <row r="1141" spans="1:16" ht="63" x14ac:dyDescent="0.2">
      <c r="A1141" s="18">
        <v>27000023</v>
      </c>
      <c r="B1141" s="2" t="s">
        <v>1045</v>
      </c>
      <c r="C1141" s="36">
        <f>VLOOKUP(A1141,'[3]Прейскурант 2019'!$A$12:$E$1358,5,0)</f>
        <v>1909</v>
      </c>
      <c r="D1141" s="37">
        <f>VLOOKUP(A1141,'[1]Прейскурант( новый)'!$A$9:$C$1217,3,0)</f>
        <v>12</v>
      </c>
      <c r="E1141" s="68">
        <f t="shared" si="301"/>
        <v>1138.6771200000001</v>
      </c>
      <c r="F1141" s="44">
        <f>VLOOKUP(A1141,'[2]себ-ть 2019 год'!$A$2:$Q$1337,6,0)</f>
        <v>0</v>
      </c>
      <c r="G1141" s="44">
        <f t="shared" si="304"/>
        <v>1138.6771200000001</v>
      </c>
      <c r="H1141" s="44">
        <f t="shared" si="289"/>
        <v>387.15022080000006</v>
      </c>
      <c r="I1141" s="45">
        <f t="shared" si="305"/>
        <v>1525.8273408</v>
      </c>
      <c r="J1141" s="44">
        <f t="shared" si="290"/>
        <v>228.87410112000001</v>
      </c>
      <c r="K1141" s="46">
        <f t="shared" si="306"/>
        <v>1754.70144192</v>
      </c>
      <c r="L1141" s="47">
        <f t="shared" si="291"/>
        <v>2105.6417303039998</v>
      </c>
      <c r="M1141" s="77">
        <f t="shared" si="303"/>
        <v>2033.085</v>
      </c>
      <c r="N1141" s="48">
        <v>2195</v>
      </c>
      <c r="O1141" s="49">
        <f t="shared" si="292"/>
        <v>6.5000000000000018</v>
      </c>
      <c r="P1141" s="93">
        <f t="shared" si="300"/>
        <v>0.14981665793609222</v>
      </c>
    </row>
    <row r="1142" spans="1:16" ht="78.75" x14ac:dyDescent="0.2">
      <c r="A1142" s="18">
        <v>27000024</v>
      </c>
      <c r="B1142" s="80" t="s">
        <v>1246</v>
      </c>
      <c r="C1142" s="36">
        <f>VLOOKUP(A1142,'[3]Прейскурант 2019'!$A$12:$E$1358,5,0)</f>
        <v>1005</v>
      </c>
      <c r="D1142" s="37">
        <f>VLOOKUP(A1142,'[1]Прейскурант( новый)'!$A$9:$C$1217,3,0)</f>
        <v>12</v>
      </c>
      <c r="E1142" s="68">
        <f t="shared" si="301"/>
        <v>1138.6771200000001</v>
      </c>
      <c r="F1142" s="44">
        <f>VLOOKUP(A1142,'[2]себ-ть 2019 год'!$A$2:$Q$1337,6,0)</f>
        <v>0</v>
      </c>
      <c r="G1142" s="44">
        <f t="shared" si="304"/>
        <v>1138.6771200000001</v>
      </c>
      <c r="H1142" s="44">
        <f t="shared" si="289"/>
        <v>387.15022080000006</v>
      </c>
      <c r="I1142" s="45">
        <f t="shared" si="305"/>
        <v>1525.8273408</v>
      </c>
      <c r="J1142" s="44">
        <f t="shared" si="290"/>
        <v>228.87410112000001</v>
      </c>
      <c r="K1142" s="46">
        <f t="shared" si="306"/>
        <v>1754.70144192</v>
      </c>
      <c r="L1142" s="47">
        <f t="shared" si="291"/>
        <v>2105.6417303039998</v>
      </c>
      <c r="M1142" s="77">
        <f t="shared" si="303"/>
        <v>1070.325</v>
      </c>
      <c r="N1142" s="48">
        <v>1070</v>
      </c>
      <c r="O1142" s="49">
        <f t="shared" si="292"/>
        <v>6.5000000000000044</v>
      </c>
      <c r="P1142" s="93">
        <f t="shared" si="300"/>
        <v>6.4676616915422924E-2</v>
      </c>
    </row>
    <row r="1143" spans="1:16" ht="63" x14ac:dyDescent="0.2">
      <c r="A1143" s="18">
        <v>27000025</v>
      </c>
      <c r="B1143" s="2" t="s">
        <v>1046</v>
      </c>
      <c r="C1143" s="36">
        <f>VLOOKUP(A1143,'[3]Прейскурант 2019'!$A$12:$E$1358,5,0)</f>
        <v>1591</v>
      </c>
      <c r="D1143" s="37">
        <f>VLOOKUP(A1143,'[1]Прейскурант( новый)'!$A$9:$C$1217,3,0)</f>
        <v>10</v>
      </c>
      <c r="E1143" s="68">
        <f t="shared" si="301"/>
        <v>948.89760000000001</v>
      </c>
      <c r="F1143" s="44">
        <f>VLOOKUP(A1143,'[2]себ-ть 2019 год'!$A$2:$Q$1337,6,0)</f>
        <v>0</v>
      </c>
      <c r="G1143" s="44">
        <f t="shared" si="304"/>
        <v>948.89760000000001</v>
      </c>
      <c r="H1143" s="44">
        <f t="shared" si="289"/>
        <v>322.62518400000005</v>
      </c>
      <c r="I1143" s="45">
        <f t="shared" si="305"/>
        <v>1271.522784</v>
      </c>
      <c r="J1143" s="44">
        <f t="shared" si="290"/>
        <v>190.7284176</v>
      </c>
      <c r="K1143" s="46">
        <f t="shared" si="306"/>
        <v>1462.2512016000001</v>
      </c>
      <c r="L1143" s="47">
        <f t="shared" si="291"/>
        <v>1754.70144192</v>
      </c>
      <c r="M1143" s="77">
        <f t="shared" si="303"/>
        <v>1694.415</v>
      </c>
      <c r="N1143" s="48">
        <v>1830</v>
      </c>
      <c r="O1143" s="49">
        <f t="shared" si="292"/>
        <v>6.4999999999999973</v>
      </c>
      <c r="P1143" s="93">
        <f t="shared" si="300"/>
        <v>0.15021998742928977</v>
      </c>
    </row>
    <row r="1144" spans="1:16" ht="94.5" x14ac:dyDescent="0.2">
      <c r="A1144" s="18">
        <v>27000026</v>
      </c>
      <c r="B1144" s="2" t="s">
        <v>1047</v>
      </c>
      <c r="C1144" s="36">
        <f>VLOOKUP(A1144,'[3]Прейскурант 2019'!$A$12:$E$1358,5,0)</f>
        <v>5028</v>
      </c>
      <c r="D1144" s="37">
        <f>VLOOKUP(A1144,'[1]Прейскурант( новый)'!$A$9:$C$1217,3,0)</f>
        <v>40</v>
      </c>
      <c r="E1144" s="68">
        <f t="shared" si="301"/>
        <v>3795.5904</v>
      </c>
      <c r="F1144" s="44">
        <f>VLOOKUP(A1144,'[2]себ-ть 2019 год'!$A$2:$Q$1337,6,0)</f>
        <v>0</v>
      </c>
      <c r="G1144" s="44">
        <f t="shared" si="304"/>
        <v>3795.5904</v>
      </c>
      <c r="H1144" s="44">
        <f t="shared" si="289"/>
        <v>1290.5007360000002</v>
      </c>
      <c r="I1144" s="45">
        <f t="shared" si="305"/>
        <v>5086.091136</v>
      </c>
      <c r="J1144" s="44">
        <f t="shared" si="290"/>
        <v>762.9136704</v>
      </c>
      <c r="K1144" s="46">
        <f t="shared" si="306"/>
        <v>5849.0048064000002</v>
      </c>
      <c r="L1144" s="47">
        <f t="shared" si="291"/>
        <v>7018.8057676799999</v>
      </c>
      <c r="M1144" s="77">
        <f t="shared" si="303"/>
        <v>5354.82</v>
      </c>
      <c r="N1144" s="48">
        <v>5782</v>
      </c>
      <c r="O1144" s="49">
        <f t="shared" si="292"/>
        <v>6.4999999999999947</v>
      </c>
      <c r="P1144" s="93">
        <f t="shared" si="300"/>
        <v>0.14996022275258558</v>
      </c>
    </row>
    <row r="1145" spans="1:16" ht="78.75" x14ac:dyDescent="0.2">
      <c r="A1145" s="18">
        <v>27000027</v>
      </c>
      <c r="B1145" s="2" t="s">
        <v>1048</v>
      </c>
      <c r="C1145" s="36">
        <f>VLOOKUP(A1145,'[3]Прейскурант 2019'!$A$12:$E$1358,5,0)</f>
        <v>3327</v>
      </c>
      <c r="D1145" s="37">
        <f>VLOOKUP(A1145,'[1]Прейскурант( новый)'!$A$9:$C$1217,3,0)</f>
        <v>20</v>
      </c>
      <c r="E1145" s="68">
        <f t="shared" si="301"/>
        <v>1897.7952</v>
      </c>
      <c r="F1145" s="44">
        <f>VLOOKUP(A1145,'[2]себ-ть 2019 год'!$A$2:$Q$1337,6,0)</f>
        <v>0</v>
      </c>
      <c r="G1145" s="44">
        <f t="shared" si="304"/>
        <v>1897.7952</v>
      </c>
      <c r="H1145" s="44">
        <f t="shared" si="289"/>
        <v>645.25036800000009</v>
      </c>
      <c r="I1145" s="45">
        <f t="shared" si="305"/>
        <v>2543.045568</v>
      </c>
      <c r="J1145" s="44">
        <f t="shared" si="290"/>
        <v>381.4568352</v>
      </c>
      <c r="K1145" s="46">
        <f t="shared" si="306"/>
        <v>2924.5024032000001</v>
      </c>
      <c r="L1145" s="47">
        <f t="shared" si="291"/>
        <v>3509.40288384</v>
      </c>
      <c r="M1145" s="77">
        <f t="shared" si="303"/>
        <v>3543.2550000000001</v>
      </c>
      <c r="N1145" s="48">
        <v>3826</v>
      </c>
      <c r="O1145" s="49">
        <f t="shared" si="292"/>
        <v>6.5000000000000027</v>
      </c>
      <c r="P1145" s="93">
        <f t="shared" si="300"/>
        <v>0.14998497144574685</v>
      </c>
    </row>
    <row r="1146" spans="1:16" ht="15.75" x14ac:dyDescent="0.2">
      <c r="A1146" s="18">
        <v>27000028</v>
      </c>
      <c r="B1146" s="2" t="s">
        <v>1049</v>
      </c>
      <c r="C1146" s="36">
        <f>VLOOKUP(A1146,'[3]Прейскурант 2019'!$A$12:$E$1358,5,0)</f>
        <v>802</v>
      </c>
      <c r="D1146" s="37">
        <f>VLOOKUP(A1146,'[1]Прейскурант( новый)'!$A$9:$C$1217,3,0)</f>
        <v>24</v>
      </c>
      <c r="E1146" s="68">
        <f t="shared" si="301"/>
        <v>2277.3542400000001</v>
      </c>
      <c r="F1146" s="44">
        <f>VLOOKUP(A1146,'[2]себ-ть 2019 год'!$A$2:$Q$1337,6,0)</f>
        <v>0</v>
      </c>
      <c r="G1146" s="44">
        <f t="shared" si="304"/>
        <v>2277.3542400000001</v>
      </c>
      <c r="H1146" s="44">
        <f t="shared" si="289"/>
        <v>774.30044160000011</v>
      </c>
      <c r="I1146" s="45">
        <f t="shared" si="305"/>
        <v>3051.6546816</v>
      </c>
      <c r="J1146" s="44">
        <f t="shared" si="290"/>
        <v>457.74820224000001</v>
      </c>
      <c r="K1146" s="46">
        <f t="shared" si="306"/>
        <v>3509.40288384</v>
      </c>
      <c r="L1146" s="47">
        <f t="shared" si="291"/>
        <v>4211.2834606079996</v>
      </c>
      <c r="M1146" s="77">
        <f t="shared" si="303"/>
        <v>854.13</v>
      </c>
      <c r="N1146" s="48">
        <v>922</v>
      </c>
      <c r="O1146" s="49">
        <f t="shared" si="292"/>
        <v>6.4999999999999991</v>
      </c>
      <c r="P1146" s="93">
        <f t="shared" si="300"/>
        <v>0.14962593516209477</v>
      </c>
    </row>
    <row r="1147" spans="1:16" ht="31.5" x14ac:dyDescent="0.2">
      <c r="A1147" s="18">
        <v>27000029</v>
      </c>
      <c r="B1147" s="2" t="s">
        <v>1050</v>
      </c>
      <c r="C1147" s="36">
        <f>VLOOKUP(A1147,'[3]Прейскурант 2019'!$A$12:$E$1358,5,0)</f>
        <v>6</v>
      </c>
      <c r="D1147" s="37">
        <f>VLOOKUP(A1147,'[1]Прейскурант( новый)'!$A$9:$C$1217,3,0)</f>
        <v>0.1</v>
      </c>
      <c r="E1147" s="68">
        <f t="shared" si="301"/>
        <v>9.488976000000001</v>
      </c>
      <c r="F1147" s="44">
        <f>VLOOKUP(A1147,'[2]себ-ть 2019 год'!$A$2:$Q$1337,6,0)</f>
        <v>0</v>
      </c>
      <c r="G1147" s="44">
        <f t="shared" si="304"/>
        <v>9.488976000000001</v>
      </c>
      <c r="H1147" s="44">
        <f t="shared" si="289"/>
        <v>3.2262518400000006</v>
      </c>
      <c r="I1147" s="45">
        <f t="shared" si="305"/>
        <v>12.715227840000001</v>
      </c>
      <c r="J1147" s="44">
        <f t="shared" si="290"/>
        <v>1.9072841760000001</v>
      </c>
      <c r="K1147" s="46">
        <f t="shared" si="306"/>
        <v>14.622512016000002</v>
      </c>
      <c r="L1147" s="47">
        <f t="shared" si="291"/>
        <v>17.547014419200003</v>
      </c>
      <c r="M1147" s="77">
        <f t="shared" si="303"/>
        <v>6.39</v>
      </c>
      <c r="N1147" s="48">
        <v>7</v>
      </c>
      <c r="O1147" s="49">
        <f t="shared" si="292"/>
        <v>6.4999999999999947</v>
      </c>
      <c r="P1147" s="93">
        <f t="shared" si="300"/>
        <v>0.16666666666666674</v>
      </c>
    </row>
    <row r="1148" spans="1:16" ht="31.5" x14ac:dyDescent="0.2">
      <c r="A1148" s="18">
        <v>27000030</v>
      </c>
      <c r="B1148" s="2" t="s">
        <v>1051</v>
      </c>
      <c r="C1148" s="36">
        <f>VLOOKUP(A1148,'[3]Прейскурант 2019'!$A$12:$E$1358,5,0)</f>
        <v>49</v>
      </c>
      <c r="D1148" s="37">
        <f>VLOOKUP(A1148,'[1]Прейскурант( новый)'!$A$9:$C$1217,3,0)</f>
        <v>0.5</v>
      </c>
      <c r="E1148" s="68">
        <f t="shared" si="301"/>
        <v>47.444879999999998</v>
      </c>
      <c r="F1148" s="44">
        <f>VLOOKUP(A1148,'[2]себ-ть 2019 год'!$A$2:$Q$1337,6,0)</f>
        <v>0</v>
      </c>
      <c r="G1148" s="44">
        <f t="shared" si="304"/>
        <v>47.444879999999998</v>
      </c>
      <c r="H1148" s="44">
        <f t="shared" si="289"/>
        <v>16.131259199999999</v>
      </c>
      <c r="I1148" s="45">
        <f t="shared" si="305"/>
        <v>63.5761392</v>
      </c>
      <c r="J1148" s="44">
        <f t="shared" si="290"/>
        <v>9.5364208799999997</v>
      </c>
      <c r="K1148" s="46">
        <f t="shared" si="306"/>
        <v>73.112560079999994</v>
      </c>
      <c r="L1148" s="47">
        <f t="shared" si="291"/>
        <v>87.735072095999996</v>
      </c>
      <c r="M1148" s="77">
        <f t="shared" si="303"/>
        <v>52.185000000000002</v>
      </c>
      <c r="N1148" s="48">
        <v>56</v>
      </c>
      <c r="O1148" s="49">
        <f t="shared" si="292"/>
        <v>6.5000000000000044</v>
      </c>
      <c r="P1148" s="93">
        <f t="shared" si="300"/>
        <v>0.14285714285714279</v>
      </c>
    </row>
    <row r="1149" spans="1:16" ht="15" customHeight="1" x14ac:dyDescent="0.2">
      <c r="A1149" s="260" t="s">
        <v>1052</v>
      </c>
      <c r="B1149" s="261"/>
      <c r="C1149" s="261"/>
      <c r="D1149" s="261"/>
      <c r="E1149" s="261"/>
      <c r="F1149" s="261"/>
      <c r="G1149" s="261"/>
      <c r="H1149" s="261"/>
      <c r="I1149" s="261"/>
      <c r="J1149" s="261"/>
      <c r="K1149" s="261"/>
      <c r="L1149" s="261"/>
      <c r="M1149" s="261"/>
      <c r="N1149" s="261"/>
      <c r="O1149" s="262"/>
    </row>
    <row r="1150" spans="1:16" ht="15.75" x14ac:dyDescent="0.2">
      <c r="A1150" s="269" t="s">
        <v>1053</v>
      </c>
      <c r="B1150" s="270"/>
      <c r="C1150" s="270"/>
      <c r="D1150" s="270"/>
      <c r="E1150" s="270"/>
      <c r="F1150" s="270"/>
      <c r="G1150" s="270"/>
      <c r="H1150" s="270"/>
      <c r="I1150" s="270"/>
      <c r="J1150" s="270"/>
      <c r="K1150" s="270"/>
      <c r="L1150" s="270"/>
      <c r="M1150" s="270"/>
      <c r="N1150" s="270"/>
      <c r="O1150" s="271"/>
    </row>
    <row r="1151" spans="1:16" ht="15.75" x14ac:dyDescent="0.2">
      <c r="A1151" s="25">
        <v>25002020</v>
      </c>
      <c r="B1151" s="11" t="s">
        <v>1054</v>
      </c>
      <c r="C1151" s="36">
        <f>VLOOKUP(A1151,'[3]Прейскурант 2019'!$A$12:$E$1358,5,0)</f>
        <v>0.46</v>
      </c>
      <c r="D1151" s="37">
        <v>7.0000000000000007E-2</v>
      </c>
      <c r="E1151" s="68">
        <f t="shared" ref="E1151:E1216" si="307">151.6*D1151*1.302</f>
        <v>13.816824</v>
      </c>
      <c r="F1151" s="44">
        <f>VLOOKUP(A1151,'[2]себ-ть 2019 год'!$A$2:$Q$1337,6,0)</f>
        <v>3.56</v>
      </c>
      <c r="G1151" s="44">
        <f t="shared" si="304"/>
        <v>17.376823999999999</v>
      </c>
      <c r="H1151" s="44">
        <f t="shared" si="289"/>
        <v>5.9081201600000002</v>
      </c>
      <c r="I1151" s="45">
        <f t="shared" si="305"/>
        <v>23.284944159999998</v>
      </c>
      <c r="J1151" s="44">
        <f t="shared" si="290"/>
        <v>3.4927416239999998</v>
      </c>
      <c r="K1151" s="46">
        <f t="shared" si="306"/>
        <v>26.777685783999999</v>
      </c>
      <c r="L1151" s="47">
        <f t="shared" si="291"/>
        <v>32.133222940799996</v>
      </c>
      <c r="M1151" s="77">
        <f t="shared" ref="M1151:M1167" si="308">C1151*6.5%+C1151</f>
        <v>0.4899</v>
      </c>
      <c r="N1151" s="48">
        <v>0.46</v>
      </c>
      <c r="O1151" s="49">
        <f t="shared" si="292"/>
        <v>6.4999999999999964</v>
      </c>
      <c r="P1151" s="93">
        <f t="shared" si="300"/>
        <v>0</v>
      </c>
    </row>
    <row r="1152" spans="1:16" ht="31.5" x14ac:dyDescent="0.2">
      <c r="A1152" s="25">
        <v>25002026</v>
      </c>
      <c r="B1152" s="8" t="s">
        <v>1055</v>
      </c>
      <c r="C1152" s="36">
        <f>VLOOKUP(A1152,'[3]Прейскурант 2019'!$A$12:$E$1358,5,0)</f>
        <v>0.53</v>
      </c>
      <c r="D1152" s="37">
        <v>7.0000000000000007E-2</v>
      </c>
      <c r="E1152" s="68">
        <f t="shared" si="307"/>
        <v>13.816824</v>
      </c>
      <c r="F1152" s="44">
        <f>VLOOKUP(A1152,'[2]себ-ть 2019 год'!$A$2:$Q$1337,6,0)</f>
        <v>9.39</v>
      </c>
      <c r="G1152" s="44">
        <f t="shared" si="304"/>
        <v>23.206824000000001</v>
      </c>
      <c r="H1152" s="44">
        <f t="shared" si="289"/>
        <v>7.8903201600000008</v>
      </c>
      <c r="I1152" s="45">
        <f t="shared" si="305"/>
        <v>31.097144160000003</v>
      </c>
      <c r="J1152" s="44">
        <f t="shared" si="290"/>
        <v>4.6645716240000006</v>
      </c>
      <c r="K1152" s="46">
        <f t="shared" si="306"/>
        <v>35.761715784000003</v>
      </c>
      <c r="L1152" s="47">
        <f t="shared" si="291"/>
        <v>42.914058940800004</v>
      </c>
      <c r="M1152" s="77">
        <f t="shared" si="308"/>
        <v>0.56445000000000001</v>
      </c>
      <c r="N1152" s="48">
        <v>0.53</v>
      </c>
      <c r="O1152" s="49">
        <f t="shared" si="292"/>
        <v>6.4999999999999964</v>
      </c>
      <c r="P1152" s="93">
        <f t="shared" si="300"/>
        <v>0</v>
      </c>
    </row>
    <row r="1153" spans="1:16" ht="15.75" x14ac:dyDescent="0.2">
      <c r="A1153" s="25">
        <v>25000004</v>
      </c>
      <c r="B1153" s="1" t="s">
        <v>1056</v>
      </c>
      <c r="C1153" s="36">
        <f>VLOOKUP(A1153,'[3]Прейскурант 2019'!$A$12:$E$1358,5,0)</f>
        <v>0.6</v>
      </c>
      <c r="D1153" s="37">
        <v>7.0000000000000007E-2</v>
      </c>
      <c r="E1153" s="68">
        <f t="shared" si="307"/>
        <v>13.816824</v>
      </c>
      <c r="F1153" s="44">
        <f>VLOOKUP(A1153,'[2]себ-ть 2019 год'!$A$2:$Q$1337,6,0)</f>
        <v>5.14</v>
      </c>
      <c r="G1153" s="44">
        <f t="shared" si="304"/>
        <v>18.956824000000001</v>
      </c>
      <c r="H1153" s="44">
        <f t="shared" si="289"/>
        <v>6.4453201600000005</v>
      </c>
      <c r="I1153" s="45">
        <f t="shared" si="305"/>
        <v>25.402144160000002</v>
      </c>
      <c r="J1153" s="44">
        <f t="shared" si="290"/>
        <v>3.8103216240000002</v>
      </c>
      <c r="K1153" s="46">
        <f t="shared" si="306"/>
        <v>29.212465784000003</v>
      </c>
      <c r="L1153" s="47">
        <f t="shared" si="291"/>
        <v>35.054958940800006</v>
      </c>
      <c r="M1153" s="77">
        <f t="shared" si="308"/>
        <v>0.63900000000000001</v>
      </c>
      <c r="N1153" s="48">
        <v>0.6</v>
      </c>
      <c r="O1153" s="49">
        <f t="shared" si="292"/>
        <v>6.5000000000000053</v>
      </c>
      <c r="P1153" s="93">
        <f t="shared" si="300"/>
        <v>0</v>
      </c>
    </row>
    <row r="1154" spans="1:16" ht="15.75" x14ac:dyDescent="0.2">
      <c r="A1154" s="25">
        <v>25002001</v>
      </c>
      <c r="B1154" s="19" t="s">
        <v>1057</v>
      </c>
      <c r="C1154" s="36">
        <f>VLOOKUP(A1154,'[3]Прейскурант 2019'!$A$12:$E$1358,5,0)</f>
        <v>0.67</v>
      </c>
      <c r="D1154" s="37">
        <v>7.0000000000000007E-2</v>
      </c>
      <c r="E1154" s="68">
        <f t="shared" si="307"/>
        <v>13.816824</v>
      </c>
      <c r="F1154" s="44">
        <f>VLOOKUP(A1154,'[2]себ-ть 2019 год'!$A$2:$Q$1337,6,0)</f>
        <v>8.0299999999999994</v>
      </c>
      <c r="G1154" s="44">
        <f t="shared" si="304"/>
        <v>21.846823999999998</v>
      </c>
      <c r="H1154" s="44">
        <f t="shared" si="289"/>
        <v>7.4279201600000002</v>
      </c>
      <c r="I1154" s="45">
        <f t="shared" si="305"/>
        <v>29.274744159999997</v>
      </c>
      <c r="J1154" s="44">
        <f t="shared" si="290"/>
        <v>4.3912116239999994</v>
      </c>
      <c r="K1154" s="46">
        <f t="shared" si="306"/>
        <v>33.665955783999998</v>
      </c>
      <c r="L1154" s="47">
        <f t="shared" si="291"/>
        <v>40.399146940799994</v>
      </c>
      <c r="M1154" s="77">
        <f t="shared" si="308"/>
        <v>0.71355000000000002</v>
      </c>
      <c r="N1154" s="48">
        <v>0.67</v>
      </c>
      <c r="O1154" s="49">
        <f t="shared" si="292"/>
        <v>6.4999999999999964</v>
      </c>
      <c r="P1154" s="93">
        <f t="shared" si="300"/>
        <v>0</v>
      </c>
    </row>
    <row r="1155" spans="1:16" ht="15.75" x14ac:dyDescent="0.2">
      <c r="A1155" s="25">
        <v>25000022</v>
      </c>
      <c r="B1155" s="19" t="s">
        <v>1058</v>
      </c>
      <c r="C1155" s="36">
        <f>VLOOKUP(A1155,'[3]Прейскурант 2019'!$A$12:$E$1358,5,0)</f>
        <v>0.73</v>
      </c>
      <c r="D1155" s="37">
        <v>7.0000000000000007E-2</v>
      </c>
      <c r="E1155" s="68">
        <f t="shared" si="307"/>
        <v>13.816824</v>
      </c>
      <c r="F1155" s="44">
        <f>VLOOKUP(A1155,'[2]себ-ть 2019 год'!$A$2:$Q$1337,6,0)</f>
        <v>4.01</v>
      </c>
      <c r="G1155" s="44">
        <f t="shared" si="304"/>
        <v>17.826824000000002</v>
      </c>
      <c r="H1155" s="44">
        <f t="shared" si="289"/>
        <v>6.0611201600000015</v>
      </c>
      <c r="I1155" s="45">
        <f t="shared" si="305"/>
        <v>23.887944160000004</v>
      </c>
      <c r="J1155" s="44">
        <f t="shared" si="290"/>
        <v>3.5831916240000004</v>
      </c>
      <c r="K1155" s="46">
        <f t="shared" si="306"/>
        <v>27.471135784000005</v>
      </c>
      <c r="L1155" s="47">
        <f t="shared" si="291"/>
        <v>32.965362940800006</v>
      </c>
      <c r="M1155" s="77">
        <f t="shared" si="308"/>
        <v>0.77744999999999997</v>
      </c>
      <c r="N1155" s="48">
        <v>0.73</v>
      </c>
      <c r="O1155" s="49">
        <f t="shared" si="292"/>
        <v>6.4999999999999991</v>
      </c>
      <c r="P1155" s="93">
        <f t="shared" si="300"/>
        <v>0</v>
      </c>
    </row>
    <row r="1156" spans="1:16" ht="31.5" x14ac:dyDescent="0.2">
      <c r="A1156" s="25">
        <v>25002007</v>
      </c>
      <c r="B1156" s="19" t="s">
        <v>1059</v>
      </c>
      <c r="C1156" s="36">
        <f>VLOOKUP(A1156,'[3]Прейскурант 2019'!$A$12:$E$1358,5,0)</f>
        <v>0.82</v>
      </c>
      <c r="D1156" s="37">
        <v>7.0000000000000007E-2</v>
      </c>
      <c r="E1156" s="68">
        <f t="shared" si="307"/>
        <v>13.816824</v>
      </c>
      <c r="F1156" s="44">
        <f>VLOOKUP(A1156,'[2]себ-ть 2019 год'!$A$2:$Q$1337,6,0)</f>
        <v>9.52</v>
      </c>
      <c r="G1156" s="44">
        <f t="shared" si="304"/>
        <v>23.336824</v>
      </c>
      <c r="H1156" s="44">
        <f t="shared" si="289"/>
        <v>7.9345201600000008</v>
      </c>
      <c r="I1156" s="45">
        <f t="shared" si="305"/>
        <v>31.271344160000002</v>
      </c>
      <c r="J1156" s="44">
        <f t="shared" si="290"/>
        <v>4.6907016239999999</v>
      </c>
      <c r="K1156" s="46">
        <f t="shared" si="306"/>
        <v>35.962045784000004</v>
      </c>
      <c r="L1156" s="47">
        <f t="shared" si="291"/>
        <v>43.154454940800008</v>
      </c>
      <c r="M1156" s="77">
        <f t="shared" si="308"/>
        <v>0.87329999999999997</v>
      </c>
      <c r="N1156" s="48">
        <v>0.82</v>
      </c>
      <c r="O1156" s="49">
        <f t="shared" si="292"/>
        <v>6.5000000000000018</v>
      </c>
      <c r="P1156" s="93">
        <f t="shared" si="300"/>
        <v>0</v>
      </c>
    </row>
    <row r="1157" spans="1:16" ht="31.5" x14ac:dyDescent="0.2">
      <c r="A1157" s="25">
        <v>25002027</v>
      </c>
      <c r="B1157" s="8" t="s">
        <v>1060</v>
      </c>
      <c r="C1157" s="36">
        <f>VLOOKUP(A1157,'[3]Прейскурант 2019'!$A$12:$E$1358,5,0)</f>
        <v>0.94</v>
      </c>
      <c r="D1157" s="37">
        <v>7.0000000000000007E-2</v>
      </c>
      <c r="E1157" s="68">
        <f t="shared" si="307"/>
        <v>13.816824</v>
      </c>
      <c r="F1157" s="44">
        <f>VLOOKUP(A1157,'[2]себ-ть 2019 год'!$A$2:$Q$1337,6,0)</f>
        <v>9.4600000000000009</v>
      </c>
      <c r="G1157" s="44">
        <f t="shared" si="304"/>
        <v>23.276824000000001</v>
      </c>
      <c r="H1157" s="44">
        <f t="shared" ref="H1157:H1222" si="309">G1157*$H$1</f>
        <v>7.9141201600000013</v>
      </c>
      <c r="I1157" s="45">
        <f t="shared" si="305"/>
        <v>31.190944160000001</v>
      </c>
      <c r="J1157" s="44">
        <f t="shared" ref="J1157:J1222" si="310">I1157*$J$1</f>
        <v>4.6786416239999999</v>
      </c>
      <c r="K1157" s="46">
        <f t="shared" si="306"/>
        <v>35.869585784000002</v>
      </c>
      <c r="L1157" s="47">
        <f t="shared" ref="L1157:L1222" si="311">K1157*$L$1+K1157</f>
        <v>43.043502940800003</v>
      </c>
      <c r="M1157" s="77">
        <f t="shared" si="308"/>
        <v>1.0010999999999999</v>
      </c>
      <c r="N1157" s="48">
        <v>0.94</v>
      </c>
      <c r="O1157" s="49">
        <f t="shared" ref="O1157:O1222" si="312">(M1157-C1157)/C1157*100</f>
        <v>6.4999999999999929</v>
      </c>
      <c r="P1157" s="93">
        <f t="shared" si="300"/>
        <v>0</v>
      </c>
    </row>
    <row r="1158" spans="1:16" ht="47.25" x14ac:dyDescent="0.2">
      <c r="A1158" s="25">
        <v>25002009</v>
      </c>
      <c r="B1158" s="19" t="s">
        <v>1061</v>
      </c>
      <c r="C1158" s="36">
        <f>VLOOKUP(A1158,'[3]Прейскурант 2019'!$A$12:$E$1358,5,0)</f>
        <v>1.02</v>
      </c>
      <c r="D1158" s="37">
        <v>7.0000000000000007E-2</v>
      </c>
      <c r="E1158" s="68">
        <f t="shared" si="307"/>
        <v>13.816824</v>
      </c>
      <c r="F1158" s="44">
        <f>VLOOKUP(A1158,'[2]себ-ть 2019 год'!$A$2:$Q$1337,6,0)</f>
        <v>11</v>
      </c>
      <c r="G1158" s="44">
        <f t="shared" si="304"/>
        <v>24.816824</v>
      </c>
      <c r="H1158" s="44">
        <f t="shared" si="309"/>
        <v>8.4377201600000014</v>
      </c>
      <c r="I1158" s="45">
        <f t="shared" si="305"/>
        <v>33.254544160000002</v>
      </c>
      <c r="J1158" s="44">
        <f t="shared" si="310"/>
        <v>4.9881816240000001</v>
      </c>
      <c r="K1158" s="46">
        <f t="shared" si="306"/>
        <v>38.242725784000001</v>
      </c>
      <c r="L1158" s="47">
        <f t="shared" si="311"/>
        <v>45.891270940799998</v>
      </c>
      <c r="M1158" s="77">
        <f t="shared" si="308"/>
        <v>1.0863</v>
      </c>
      <c r="N1158" s="48">
        <v>1.02</v>
      </c>
      <c r="O1158" s="49">
        <f t="shared" si="312"/>
        <v>6.5000000000000027</v>
      </c>
      <c r="P1158" s="93">
        <f t="shared" si="300"/>
        <v>0</v>
      </c>
    </row>
    <row r="1159" spans="1:16" ht="31.5" x14ac:dyDescent="0.2">
      <c r="A1159" s="25">
        <v>25002030</v>
      </c>
      <c r="B1159" s="8" t="s">
        <v>1062</v>
      </c>
      <c r="C1159" s="36">
        <f>VLOOKUP(A1159,'[3]Прейскурант 2019'!$A$12:$E$1358,5,0)</f>
        <v>1.1000000000000001</v>
      </c>
      <c r="D1159" s="37">
        <v>7.0000000000000007E-2</v>
      </c>
      <c r="E1159" s="68">
        <f t="shared" si="307"/>
        <v>13.816824</v>
      </c>
      <c r="F1159" s="44">
        <f>VLOOKUP(A1159,'[2]себ-ть 2019 год'!$A$2:$Q$1337,6,0)</f>
        <v>9.4600000000000009</v>
      </c>
      <c r="G1159" s="44">
        <f t="shared" si="304"/>
        <v>23.276824000000001</v>
      </c>
      <c r="H1159" s="44">
        <f t="shared" si="309"/>
        <v>7.9141201600000013</v>
      </c>
      <c r="I1159" s="45">
        <f t="shared" si="305"/>
        <v>31.190944160000001</v>
      </c>
      <c r="J1159" s="44">
        <f t="shared" si="310"/>
        <v>4.6786416239999999</v>
      </c>
      <c r="K1159" s="46">
        <f t="shared" si="306"/>
        <v>35.869585784000002</v>
      </c>
      <c r="L1159" s="47">
        <f t="shared" si="311"/>
        <v>43.043502940800003</v>
      </c>
      <c r="M1159" s="77">
        <f t="shared" si="308"/>
        <v>1.1715</v>
      </c>
      <c r="N1159" s="48">
        <v>1.1000000000000001</v>
      </c>
      <c r="O1159" s="49">
        <f t="shared" si="312"/>
        <v>6.4999999999999902</v>
      </c>
      <c r="P1159" s="93">
        <f t="shared" si="300"/>
        <v>0</v>
      </c>
    </row>
    <row r="1160" spans="1:16" ht="31.5" x14ac:dyDescent="0.2">
      <c r="A1160" s="25">
        <v>25000002</v>
      </c>
      <c r="B1160" s="1" t="s">
        <v>1063</v>
      </c>
      <c r="C1160" s="36">
        <f>VLOOKUP(A1160,'[3]Прейскурант 2019'!$A$12:$E$1358,5,0)</f>
        <v>1.23</v>
      </c>
      <c r="D1160" s="37">
        <v>7.0000000000000007E-2</v>
      </c>
      <c r="E1160" s="68">
        <f t="shared" si="307"/>
        <v>13.816824</v>
      </c>
      <c r="F1160" s="44">
        <f>VLOOKUP(A1160,'[2]себ-ть 2019 год'!$A$2:$Q$1337,6,0)</f>
        <v>9.44</v>
      </c>
      <c r="G1160" s="44">
        <f t="shared" si="304"/>
        <v>23.256824000000002</v>
      </c>
      <c r="H1160" s="44">
        <f t="shared" si="309"/>
        <v>7.9073201600000012</v>
      </c>
      <c r="I1160" s="45">
        <f t="shared" si="305"/>
        <v>31.164144160000003</v>
      </c>
      <c r="J1160" s="44">
        <f t="shared" si="310"/>
        <v>4.6746216240000003</v>
      </c>
      <c r="K1160" s="46">
        <f t="shared" si="306"/>
        <v>35.838765784000003</v>
      </c>
      <c r="L1160" s="47">
        <f t="shared" si="311"/>
        <v>43.006518940800007</v>
      </c>
      <c r="M1160" s="77">
        <f t="shared" si="308"/>
        <v>1.3099499999999999</v>
      </c>
      <c r="N1160" s="48">
        <v>1.23</v>
      </c>
      <c r="O1160" s="49">
        <f t="shared" si="312"/>
        <v>6.4999999999999973</v>
      </c>
      <c r="P1160" s="93">
        <f t="shared" si="300"/>
        <v>0</v>
      </c>
    </row>
    <row r="1161" spans="1:16" ht="31.5" x14ac:dyDescent="0.2">
      <c r="A1161" s="25">
        <v>25000062</v>
      </c>
      <c r="B1161" s="8" t="s">
        <v>1064</v>
      </c>
      <c r="C1161" s="36">
        <f>VLOOKUP(A1161,'[3]Прейскурант 2019'!$A$12:$E$1358,5,0)</f>
        <v>1.41</v>
      </c>
      <c r="D1161" s="37">
        <v>7.0000000000000007E-2</v>
      </c>
      <c r="E1161" s="68">
        <f t="shared" si="307"/>
        <v>13.816824</v>
      </c>
      <c r="F1161" s="44">
        <f>VLOOKUP(A1161,'[2]себ-ть 2019 год'!$A$2:$Q$1337,6,0)</f>
        <v>9.4600000000000009</v>
      </c>
      <c r="G1161" s="44">
        <f t="shared" si="304"/>
        <v>23.276824000000001</v>
      </c>
      <c r="H1161" s="44">
        <f t="shared" si="309"/>
        <v>7.9141201600000013</v>
      </c>
      <c r="I1161" s="45">
        <f t="shared" si="305"/>
        <v>31.190944160000001</v>
      </c>
      <c r="J1161" s="44">
        <f t="shared" si="310"/>
        <v>4.6786416239999999</v>
      </c>
      <c r="K1161" s="46">
        <f t="shared" si="306"/>
        <v>35.869585784000002</v>
      </c>
      <c r="L1161" s="47">
        <f t="shared" si="311"/>
        <v>43.043502940800003</v>
      </c>
      <c r="M1161" s="77">
        <f t="shared" si="308"/>
        <v>1.5016499999999999</v>
      </c>
      <c r="N1161" s="48">
        <v>1.41</v>
      </c>
      <c r="O1161" s="49">
        <f t="shared" si="312"/>
        <v>6.5000000000000018</v>
      </c>
      <c r="P1161" s="93">
        <f t="shared" ref="P1161:P1227" si="313">(N1161/C1161)-100%</f>
        <v>0</v>
      </c>
    </row>
    <row r="1162" spans="1:16" ht="31.5" x14ac:dyDescent="0.2">
      <c r="A1162" s="25">
        <v>25000064</v>
      </c>
      <c r="B1162" s="8" t="s">
        <v>1065</v>
      </c>
      <c r="C1162" s="36">
        <f>VLOOKUP(A1162,'[3]Прейскурант 2019'!$A$12:$E$1358,5,0)</f>
        <v>1.53</v>
      </c>
      <c r="D1162" s="37">
        <v>7.0000000000000007E-2</v>
      </c>
      <c r="E1162" s="68">
        <f t="shared" si="307"/>
        <v>13.816824</v>
      </c>
      <c r="F1162" s="44">
        <f>VLOOKUP(A1162,'[2]себ-ть 2019 год'!$A$2:$Q$1337,6,0)</f>
        <v>27.73</v>
      </c>
      <c r="G1162" s="44">
        <f t="shared" si="304"/>
        <v>41.546824000000001</v>
      </c>
      <c r="H1162" s="44">
        <f t="shared" si="309"/>
        <v>14.125920160000002</v>
      </c>
      <c r="I1162" s="45">
        <f t="shared" si="305"/>
        <v>55.672744160000001</v>
      </c>
      <c r="J1162" s="44">
        <f t="shared" si="310"/>
        <v>8.3509116240000001</v>
      </c>
      <c r="K1162" s="46">
        <f t="shared" si="306"/>
        <v>64.023655783999999</v>
      </c>
      <c r="L1162" s="47">
        <f t="shared" si="311"/>
        <v>76.828386940800002</v>
      </c>
      <c r="M1162" s="77">
        <f t="shared" si="308"/>
        <v>1.6294500000000001</v>
      </c>
      <c r="N1162" s="48">
        <v>1.53</v>
      </c>
      <c r="O1162" s="49">
        <f t="shared" si="312"/>
        <v>6.5000000000000027</v>
      </c>
      <c r="P1162" s="93">
        <f t="shared" si="313"/>
        <v>0</v>
      </c>
    </row>
    <row r="1163" spans="1:16" ht="28.5" x14ac:dyDescent="0.2">
      <c r="A1163" s="25">
        <v>25002023</v>
      </c>
      <c r="B1163" s="11" t="s">
        <v>1066</v>
      </c>
      <c r="C1163" s="36">
        <f>VLOOKUP(A1163,'[3]Прейскурант 2019'!$A$12:$E$1358,5,0)</f>
        <v>1.77</v>
      </c>
      <c r="D1163" s="37">
        <v>7.0000000000000007E-2</v>
      </c>
      <c r="E1163" s="68">
        <f t="shared" si="307"/>
        <v>13.816824</v>
      </c>
      <c r="F1163" s="44">
        <f>VLOOKUP(A1163,'[2]себ-ть 2019 год'!$A$2:$Q$1337,6,0)</f>
        <v>0</v>
      </c>
      <c r="G1163" s="44">
        <f t="shared" si="304"/>
        <v>13.816824</v>
      </c>
      <c r="H1163" s="44">
        <f t="shared" si="309"/>
        <v>4.6977201600000003</v>
      </c>
      <c r="I1163" s="45">
        <f t="shared" si="305"/>
        <v>18.51454416</v>
      </c>
      <c r="J1163" s="44">
        <f t="shared" si="310"/>
        <v>2.7771816239999998</v>
      </c>
      <c r="K1163" s="46">
        <f t="shared" si="306"/>
        <v>21.291725784</v>
      </c>
      <c r="L1163" s="47">
        <f t="shared" si="311"/>
        <v>25.550070940800001</v>
      </c>
      <c r="M1163" s="77">
        <f t="shared" si="308"/>
        <v>1.8850500000000001</v>
      </c>
      <c r="N1163" s="48">
        <v>1.77</v>
      </c>
      <c r="O1163" s="49">
        <f t="shared" si="312"/>
        <v>6.5000000000000053</v>
      </c>
      <c r="P1163" s="93">
        <f t="shared" si="313"/>
        <v>0</v>
      </c>
    </row>
    <row r="1164" spans="1:16" ht="31.5" x14ac:dyDescent="0.2">
      <c r="A1164" s="25">
        <v>25002002</v>
      </c>
      <c r="B1164" s="19" t="s">
        <v>1067</v>
      </c>
      <c r="C1164" s="36">
        <f>VLOOKUP(A1164,'[3]Прейскурант 2019'!$A$12:$E$1358,5,0)</f>
        <v>3.37</v>
      </c>
      <c r="D1164" s="37">
        <v>7.0000000000000007E-2</v>
      </c>
      <c r="E1164" s="68">
        <f t="shared" si="307"/>
        <v>13.816824</v>
      </c>
      <c r="F1164" s="44">
        <f>VLOOKUP(A1164,'[2]себ-ть 2019 год'!$A$2:$Q$1337,6,0)</f>
        <v>9.4399999999999998E-2</v>
      </c>
      <c r="G1164" s="44">
        <f t="shared" si="304"/>
        <v>13.911224000000001</v>
      </c>
      <c r="H1164" s="44">
        <f t="shared" si="309"/>
        <v>4.7298161600000004</v>
      </c>
      <c r="I1164" s="45">
        <f t="shared" si="305"/>
        <v>18.641040160000003</v>
      </c>
      <c r="J1164" s="44">
        <f t="shared" si="310"/>
        <v>2.7961560240000005</v>
      </c>
      <c r="K1164" s="46">
        <f t="shared" si="306"/>
        <v>21.437196184000005</v>
      </c>
      <c r="L1164" s="47">
        <f t="shared" si="311"/>
        <v>25.724635420800006</v>
      </c>
      <c r="M1164" s="77">
        <f t="shared" si="308"/>
        <v>3.5890500000000003</v>
      </c>
      <c r="N1164" s="48">
        <v>3.37</v>
      </c>
      <c r="O1164" s="49">
        <f t="shared" si="312"/>
        <v>6.5000000000000053</v>
      </c>
      <c r="P1164" s="93">
        <f t="shared" si="313"/>
        <v>0</v>
      </c>
    </row>
    <row r="1165" spans="1:16" ht="15.75" x14ac:dyDescent="0.2">
      <c r="A1165" s="25">
        <v>25000001</v>
      </c>
      <c r="B1165" s="1" t="s">
        <v>1068</v>
      </c>
      <c r="C1165" s="36">
        <f>VLOOKUP(A1165,'[3]Прейскурант 2019'!$A$12:$E$1358,5,0)</f>
        <v>7.34</v>
      </c>
      <c r="D1165" s="37">
        <v>7.0000000000000007E-2</v>
      </c>
      <c r="E1165" s="68">
        <f t="shared" si="307"/>
        <v>13.816824</v>
      </c>
      <c r="F1165" s="44">
        <f>VLOOKUP(A1165,'[2]себ-ть 2019 год'!$A$2:$Q$1337,6,0)</f>
        <v>9.44</v>
      </c>
      <c r="G1165" s="44">
        <f t="shared" si="304"/>
        <v>23.256824000000002</v>
      </c>
      <c r="H1165" s="44">
        <f t="shared" si="309"/>
        <v>7.9073201600000012</v>
      </c>
      <c r="I1165" s="45">
        <f t="shared" si="305"/>
        <v>31.164144160000003</v>
      </c>
      <c r="J1165" s="44">
        <f t="shared" si="310"/>
        <v>4.6746216240000003</v>
      </c>
      <c r="K1165" s="46">
        <f t="shared" si="306"/>
        <v>35.838765784000003</v>
      </c>
      <c r="L1165" s="47">
        <f t="shared" si="311"/>
        <v>43.006518940800007</v>
      </c>
      <c r="M1165" s="77">
        <f t="shared" si="308"/>
        <v>7.8170999999999999</v>
      </c>
      <c r="N1165" s="48">
        <v>7.34</v>
      </c>
      <c r="O1165" s="49">
        <f t="shared" si="312"/>
        <v>6.5000000000000018</v>
      </c>
      <c r="P1165" s="93">
        <f t="shared" si="313"/>
        <v>0</v>
      </c>
    </row>
    <row r="1166" spans="1:16" ht="31.5" x14ac:dyDescent="0.2">
      <c r="A1166" s="19">
        <v>25000003</v>
      </c>
      <c r="B1166" s="8" t="s">
        <v>1069</v>
      </c>
      <c r="C1166" s="36">
        <f>VLOOKUP(A1166,'[3]Прейскурант 2019'!$A$12:$E$1358,5,0)</f>
        <v>120</v>
      </c>
      <c r="D1166" s="37">
        <v>7.0000000000000007E-2</v>
      </c>
      <c r="E1166" s="68">
        <f t="shared" si="307"/>
        <v>13.816824</v>
      </c>
      <c r="F1166" s="44">
        <f>VLOOKUP(A1166,'[2]себ-ть 2019 год'!$A$2:$Q$1337,6,0)</f>
        <v>86.07</v>
      </c>
      <c r="G1166" s="44">
        <f t="shared" si="304"/>
        <v>99.88682399999999</v>
      </c>
      <c r="H1166" s="44">
        <f t="shared" si="309"/>
        <v>33.961520159999999</v>
      </c>
      <c r="I1166" s="45">
        <f t="shared" si="305"/>
        <v>133.84834415999998</v>
      </c>
      <c r="J1166" s="44">
        <f t="shared" si="310"/>
        <v>20.077251623999995</v>
      </c>
      <c r="K1166" s="46">
        <f t="shared" si="306"/>
        <v>153.92559578399997</v>
      </c>
      <c r="L1166" s="47">
        <f t="shared" si="311"/>
        <v>184.71071494079996</v>
      </c>
      <c r="M1166" s="77">
        <f t="shared" si="308"/>
        <v>127.8</v>
      </c>
      <c r="N1166" s="48">
        <v>120</v>
      </c>
      <c r="O1166" s="49">
        <f t="shared" si="312"/>
        <v>6.4999999999999973</v>
      </c>
      <c r="P1166" s="93">
        <f t="shared" si="313"/>
        <v>0</v>
      </c>
    </row>
    <row r="1167" spans="1:16" ht="15.75" x14ac:dyDescent="0.2">
      <c r="A1167" s="19">
        <v>25000105</v>
      </c>
      <c r="B1167" s="8" t="s">
        <v>1070</v>
      </c>
      <c r="C1167" s="36">
        <f>VLOOKUP(A1167,'[3]Прейскурант 2019'!$A$12:$E$1358,5,0)</f>
        <v>1.99</v>
      </c>
      <c r="D1167" s="37">
        <v>7.0000000000000007E-2</v>
      </c>
      <c r="E1167" s="68">
        <f t="shared" si="307"/>
        <v>13.816824</v>
      </c>
      <c r="F1167" s="44">
        <v>27.73</v>
      </c>
      <c r="G1167" s="44">
        <f t="shared" si="304"/>
        <v>41.546824000000001</v>
      </c>
      <c r="H1167" s="44">
        <f t="shared" si="309"/>
        <v>14.125920160000002</v>
      </c>
      <c r="I1167" s="45">
        <f t="shared" si="305"/>
        <v>55.672744160000001</v>
      </c>
      <c r="J1167" s="44">
        <f t="shared" si="310"/>
        <v>8.3509116240000001</v>
      </c>
      <c r="K1167" s="46">
        <f t="shared" si="306"/>
        <v>64.023655783999999</v>
      </c>
      <c r="L1167" s="47">
        <f t="shared" si="311"/>
        <v>76.828386940800002</v>
      </c>
      <c r="M1167" s="77">
        <f t="shared" si="308"/>
        <v>2.1193499999999998</v>
      </c>
      <c r="N1167" s="48">
        <v>1.99</v>
      </c>
      <c r="O1167" s="49">
        <f t="shared" si="312"/>
        <v>6.4999999999999929</v>
      </c>
      <c r="P1167" s="93">
        <f t="shared" si="313"/>
        <v>0</v>
      </c>
    </row>
    <row r="1168" spans="1:16" ht="15.75" x14ac:dyDescent="0.2">
      <c r="A1168" s="94">
        <v>25000129</v>
      </c>
      <c r="B1168" s="95" t="s">
        <v>1247</v>
      </c>
      <c r="C1168" s="96">
        <v>528</v>
      </c>
      <c r="D1168" s="97">
        <v>7.0000000000000007E-2</v>
      </c>
      <c r="E1168" s="68">
        <f t="shared" si="307"/>
        <v>13.816824</v>
      </c>
      <c r="F1168" s="82">
        <v>9.44</v>
      </c>
      <c r="G1168" s="44">
        <f t="shared" ref="G1168" si="314">E1168+F1168</f>
        <v>23.256824000000002</v>
      </c>
      <c r="H1168" s="44">
        <f t="shared" ref="H1168" si="315">G1168*$H$1</f>
        <v>7.9073201600000012</v>
      </c>
      <c r="I1168" s="45">
        <f t="shared" ref="I1168" si="316">G1168+H1168</f>
        <v>31.164144160000003</v>
      </c>
      <c r="J1168" s="44">
        <f t="shared" ref="J1168" si="317">I1168*$J$1</f>
        <v>4.6746216240000003</v>
      </c>
      <c r="K1168" s="46">
        <f t="shared" ref="K1168" si="318">I1168+J1168</f>
        <v>35.838765784000003</v>
      </c>
      <c r="L1168" s="47">
        <f t="shared" ref="L1168" si="319">K1168*$L$1+K1168</f>
        <v>43.006518940800007</v>
      </c>
      <c r="M1168" s="99">
        <v>562</v>
      </c>
      <c r="N1168" s="83">
        <v>562</v>
      </c>
      <c r="O1168" s="49">
        <f t="shared" ref="O1168" si="320">(M1168-C1168)/C1168*100</f>
        <v>6.4393939393939394</v>
      </c>
      <c r="P1168" s="93">
        <f t="shared" ref="P1168" si="321">(N1168/C1168)-100%</f>
        <v>6.4393939393939448E-2</v>
      </c>
    </row>
    <row r="1169" spans="1:16" ht="15.75" x14ac:dyDescent="0.2">
      <c r="A1169" s="269" t="s">
        <v>1071</v>
      </c>
      <c r="B1169" s="270"/>
      <c r="C1169" s="270"/>
      <c r="D1169" s="270"/>
      <c r="E1169" s="270"/>
      <c r="F1169" s="270"/>
      <c r="G1169" s="270"/>
      <c r="H1169" s="270"/>
      <c r="I1169" s="270"/>
      <c r="J1169" s="270"/>
      <c r="K1169" s="270"/>
      <c r="L1169" s="270"/>
      <c r="M1169" s="270"/>
      <c r="N1169" s="270"/>
      <c r="O1169" s="271"/>
    </row>
    <row r="1170" spans="1:16" ht="31.5" x14ac:dyDescent="0.2">
      <c r="A1170" s="25">
        <v>25000031</v>
      </c>
      <c r="B1170" s="1" t="s">
        <v>1072</v>
      </c>
      <c r="C1170" s="36">
        <f>VLOOKUP(A1170,'[3]Прейскурант 2019'!$A$12:$E$1358,5,0)</f>
        <v>2.85</v>
      </c>
      <c r="D1170" s="37">
        <v>7.0000000000000007E-2</v>
      </c>
      <c r="E1170" s="68">
        <f t="shared" si="307"/>
        <v>13.816824</v>
      </c>
      <c r="F1170" s="44">
        <f>VLOOKUP(A1170,'[2]себ-ть 2019 год'!$A$2:$Q$1337,6,0)</f>
        <v>27.87</v>
      </c>
      <c r="G1170" s="44">
        <f t="shared" si="304"/>
        <v>41.686824000000001</v>
      </c>
      <c r="H1170" s="44">
        <f t="shared" si="309"/>
        <v>14.173520160000001</v>
      </c>
      <c r="I1170" s="45">
        <f t="shared" si="305"/>
        <v>55.860344160000004</v>
      </c>
      <c r="J1170" s="44">
        <f t="shared" si="310"/>
        <v>8.3790516240000006</v>
      </c>
      <c r="K1170" s="46">
        <f t="shared" si="306"/>
        <v>64.23939578400001</v>
      </c>
      <c r="L1170" s="47">
        <f t="shared" si="311"/>
        <v>77.087274940800015</v>
      </c>
      <c r="M1170" s="77">
        <f t="shared" ref="M1170:M1178" si="322">C1170*6.5%+C1170</f>
        <v>3.03525</v>
      </c>
      <c r="N1170" s="48">
        <v>2.85</v>
      </c>
      <c r="O1170" s="49">
        <f t="shared" si="312"/>
        <v>6.4999999999999973</v>
      </c>
      <c r="P1170" s="93">
        <f t="shared" si="313"/>
        <v>0</v>
      </c>
    </row>
    <row r="1171" spans="1:16" ht="31.5" x14ac:dyDescent="0.2">
      <c r="A1171" s="25">
        <v>25000063</v>
      </c>
      <c r="B1171" s="8" t="s">
        <v>1073</v>
      </c>
      <c r="C1171" s="36">
        <f>VLOOKUP(A1171,'[3]Прейскурант 2019'!$A$12:$E$1358,5,0)</f>
        <v>3.27</v>
      </c>
      <c r="D1171" s="37">
        <v>7.0000000000000007E-2</v>
      </c>
      <c r="E1171" s="68">
        <f t="shared" si="307"/>
        <v>13.816824</v>
      </c>
      <c r="F1171" s="44">
        <f>VLOOKUP(A1171,'[2]себ-ть 2019 год'!$A$2:$Q$1337,6,0)</f>
        <v>27.63</v>
      </c>
      <c r="G1171" s="44">
        <f t="shared" si="304"/>
        <v>41.446823999999999</v>
      </c>
      <c r="H1171" s="44">
        <f t="shared" si="309"/>
        <v>14.091920160000001</v>
      </c>
      <c r="I1171" s="45">
        <f t="shared" si="305"/>
        <v>55.53874416</v>
      </c>
      <c r="J1171" s="44">
        <f t="shared" si="310"/>
        <v>8.330811623999999</v>
      </c>
      <c r="K1171" s="46">
        <f t="shared" si="306"/>
        <v>63.869555783999999</v>
      </c>
      <c r="L1171" s="47">
        <f t="shared" si="311"/>
        <v>76.643466940799996</v>
      </c>
      <c r="M1171" s="77">
        <f t="shared" si="322"/>
        <v>3.4825499999999998</v>
      </c>
      <c r="N1171" s="48">
        <v>3.27</v>
      </c>
      <c r="O1171" s="49">
        <f t="shared" si="312"/>
        <v>6.4999999999999929</v>
      </c>
      <c r="P1171" s="93">
        <f t="shared" si="313"/>
        <v>0</v>
      </c>
    </row>
    <row r="1172" spans="1:16" ht="31.5" x14ac:dyDescent="0.2">
      <c r="A1172" s="25">
        <v>25010051</v>
      </c>
      <c r="B1172" s="1" t="s">
        <v>1074</v>
      </c>
      <c r="C1172" s="36">
        <f>VLOOKUP(A1172,'[3]Прейскурант 2019'!$A$12:$E$1358,5,0)</f>
        <v>3.72</v>
      </c>
      <c r="D1172" s="37">
        <v>7.0000000000000007E-2</v>
      </c>
      <c r="E1172" s="68">
        <f t="shared" si="307"/>
        <v>13.816824</v>
      </c>
      <c r="F1172" s="44">
        <f>VLOOKUP(A1172,'[2]себ-ть 2019 год'!$A$2:$Q$1337,6,0)</f>
        <v>50.127272727272725</v>
      </c>
      <c r="G1172" s="44">
        <f t="shared" si="304"/>
        <v>63.944096727272722</v>
      </c>
      <c r="H1172" s="44">
        <f t="shared" si="309"/>
        <v>21.740992887272728</v>
      </c>
      <c r="I1172" s="45">
        <f t="shared" si="305"/>
        <v>85.685089614545447</v>
      </c>
      <c r="J1172" s="44">
        <f t="shared" si="310"/>
        <v>12.852763442181816</v>
      </c>
      <c r="K1172" s="46">
        <f t="shared" si="306"/>
        <v>98.537853056727258</v>
      </c>
      <c r="L1172" s="47">
        <f t="shared" si="311"/>
        <v>118.2454236680727</v>
      </c>
      <c r="M1172" s="77">
        <f t="shared" si="322"/>
        <v>3.9618000000000002</v>
      </c>
      <c r="N1172" s="48">
        <v>3.72</v>
      </c>
      <c r="O1172" s="49">
        <f t="shared" si="312"/>
        <v>6.5</v>
      </c>
      <c r="P1172" s="93">
        <f t="shared" si="313"/>
        <v>0</v>
      </c>
    </row>
    <row r="1173" spans="1:16" ht="15.75" x14ac:dyDescent="0.2">
      <c r="A1173" s="25">
        <v>25000012</v>
      </c>
      <c r="B1173" s="1" t="s">
        <v>1075</v>
      </c>
      <c r="C1173" s="36">
        <f>VLOOKUP(A1173,'[3]Прейскурант 2019'!$A$12:$E$1358,5,0)</f>
        <v>4.28</v>
      </c>
      <c r="D1173" s="37">
        <v>7.0000000000000007E-2</v>
      </c>
      <c r="E1173" s="68">
        <f t="shared" si="307"/>
        <v>13.816824</v>
      </c>
      <c r="F1173" s="44">
        <f>VLOOKUP(A1173,'[2]себ-ть 2019 год'!$A$2:$Q$1337,6,0)</f>
        <v>5.65</v>
      </c>
      <c r="G1173" s="44">
        <f t="shared" si="304"/>
        <v>19.466824000000003</v>
      </c>
      <c r="H1173" s="44">
        <f t="shared" si="309"/>
        <v>6.6187201600000014</v>
      </c>
      <c r="I1173" s="45">
        <f t="shared" si="305"/>
        <v>26.085544160000005</v>
      </c>
      <c r="J1173" s="44">
        <f t="shared" si="310"/>
        <v>3.9128316240000007</v>
      </c>
      <c r="K1173" s="46">
        <f t="shared" si="306"/>
        <v>29.998375784000004</v>
      </c>
      <c r="L1173" s="47">
        <f t="shared" si="311"/>
        <v>35.998050940800006</v>
      </c>
      <c r="M1173" s="77">
        <f t="shared" si="322"/>
        <v>4.5582000000000003</v>
      </c>
      <c r="N1173" s="48">
        <v>4.28</v>
      </c>
      <c r="O1173" s="49">
        <f t="shared" si="312"/>
        <v>6.5</v>
      </c>
      <c r="P1173" s="93">
        <f t="shared" si="313"/>
        <v>0</v>
      </c>
    </row>
    <row r="1174" spans="1:16" ht="15.75" x14ac:dyDescent="0.2">
      <c r="A1174" s="25">
        <v>25000065</v>
      </c>
      <c r="B1174" s="8" t="s">
        <v>1076</v>
      </c>
      <c r="C1174" s="36">
        <f>VLOOKUP(A1174,'[3]Прейскурант 2019'!$A$12:$E$1358,5,0)</f>
        <v>3.06</v>
      </c>
      <c r="D1174" s="37">
        <v>7.0000000000000007E-2</v>
      </c>
      <c r="E1174" s="68">
        <f t="shared" si="307"/>
        <v>13.816824</v>
      </c>
      <c r="F1174" s="44">
        <f>VLOOKUP(A1174,'[2]себ-ть 2019 год'!$A$2:$Q$1337,6,0)</f>
        <v>4.2679999999999998</v>
      </c>
      <c r="G1174" s="44">
        <f t="shared" si="304"/>
        <v>18.084824000000001</v>
      </c>
      <c r="H1174" s="44">
        <f t="shared" si="309"/>
        <v>6.1488401600000007</v>
      </c>
      <c r="I1174" s="45">
        <f t="shared" si="305"/>
        <v>24.233664160000004</v>
      </c>
      <c r="J1174" s="44">
        <f t="shared" si="310"/>
        <v>3.6350496240000005</v>
      </c>
      <c r="K1174" s="46">
        <f t="shared" si="306"/>
        <v>27.868713784000004</v>
      </c>
      <c r="L1174" s="47">
        <f t="shared" si="311"/>
        <v>33.442456540800009</v>
      </c>
      <c r="M1174" s="77">
        <f t="shared" si="322"/>
        <v>3.2589000000000001</v>
      </c>
      <c r="N1174" s="48">
        <v>3.06</v>
      </c>
      <c r="O1174" s="49">
        <f t="shared" si="312"/>
        <v>6.5000000000000027</v>
      </c>
      <c r="P1174" s="93">
        <f t="shared" si="313"/>
        <v>0</v>
      </c>
    </row>
    <row r="1175" spans="1:16" ht="31.5" x14ac:dyDescent="0.2">
      <c r="A1175" s="25">
        <v>25000008</v>
      </c>
      <c r="B1175" s="1" t="s">
        <v>1077</v>
      </c>
      <c r="C1175" s="36">
        <f>VLOOKUP(A1175,'[3]Прейскурант 2019'!$A$12:$E$1358,5,0)</f>
        <v>4.79</v>
      </c>
      <c r="D1175" s="37">
        <v>7.0000000000000007E-2</v>
      </c>
      <c r="E1175" s="68">
        <f t="shared" si="307"/>
        <v>13.816824</v>
      </c>
      <c r="F1175" s="44">
        <f>VLOOKUP(A1175,'[2]себ-ть 2019 год'!$A$2:$Q$1337,6,0)</f>
        <v>4.0199999999999996</v>
      </c>
      <c r="G1175" s="44">
        <f t="shared" si="304"/>
        <v>17.836824</v>
      </c>
      <c r="H1175" s="44">
        <f t="shared" si="309"/>
        <v>6.0645201600000007</v>
      </c>
      <c r="I1175" s="45">
        <f t="shared" si="305"/>
        <v>23.901344160000001</v>
      </c>
      <c r="J1175" s="44">
        <f t="shared" si="310"/>
        <v>3.5852016240000002</v>
      </c>
      <c r="K1175" s="46">
        <f t="shared" si="306"/>
        <v>27.486545784</v>
      </c>
      <c r="L1175" s="47">
        <f t="shared" si="311"/>
        <v>32.983854940800001</v>
      </c>
      <c r="M1175" s="77">
        <f t="shared" si="322"/>
        <v>5.1013500000000001</v>
      </c>
      <c r="N1175" s="48">
        <v>4.79</v>
      </c>
      <c r="O1175" s="49">
        <f t="shared" si="312"/>
        <v>6.5</v>
      </c>
      <c r="P1175" s="93">
        <f t="shared" si="313"/>
        <v>0</v>
      </c>
    </row>
    <row r="1176" spans="1:16" ht="15.75" x14ac:dyDescent="0.2">
      <c r="A1176" s="25">
        <v>25000007</v>
      </c>
      <c r="B1176" s="1" t="s">
        <v>1078</v>
      </c>
      <c r="C1176" s="36">
        <f>VLOOKUP(A1176,'[3]Прейскурант 2019'!$A$12:$E$1358,5,0)</f>
        <v>6.02</v>
      </c>
      <c r="D1176" s="37">
        <v>7.0000000000000007E-2</v>
      </c>
      <c r="E1176" s="68">
        <f t="shared" si="307"/>
        <v>13.816824</v>
      </c>
      <c r="F1176" s="44">
        <f>VLOOKUP(A1176,'[2]себ-ть 2019 год'!$A$2:$Q$1337,6,0)</f>
        <v>5.0199999999999996</v>
      </c>
      <c r="G1176" s="44">
        <f t="shared" si="304"/>
        <v>18.836824</v>
      </c>
      <c r="H1176" s="44">
        <f t="shared" si="309"/>
        <v>6.4045201600000006</v>
      </c>
      <c r="I1176" s="45">
        <f t="shared" si="305"/>
        <v>25.241344160000001</v>
      </c>
      <c r="J1176" s="44">
        <f t="shared" si="310"/>
        <v>3.7862016239999998</v>
      </c>
      <c r="K1176" s="46">
        <f t="shared" si="306"/>
        <v>29.027545784000001</v>
      </c>
      <c r="L1176" s="47">
        <f t="shared" si="311"/>
        <v>34.833054940800004</v>
      </c>
      <c r="M1176" s="77">
        <f t="shared" si="322"/>
        <v>6.4112999999999998</v>
      </c>
      <c r="N1176" s="48">
        <v>6.02</v>
      </c>
      <c r="O1176" s="49">
        <f t="shared" si="312"/>
        <v>6.5000000000000044</v>
      </c>
      <c r="P1176" s="93">
        <f t="shared" si="313"/>
        <v>0</v>
      </c>
    </row>
    <row r="1177" spans="1:16" ht="31.5" x14ac:dyDescent="0.2">
      <c r="A1177" s="19">
        <v>25010045</v>
      </c>
      <c r="B1177" s="8" t="s">
        <v>1079</v>
      </c>
      <c r="C1177" s="36">
        <f>VLOOKUP(A1177,'[3]Прейскурант 2019'!$A$12:$E$1358,5,0)</f>
        <v>137</v>
      </c>
      <c r="D1177" s="37">
        <v>7.0000000000000007E-2</v>
      </c>
      <c r="E1177" s="68">
        <f t="shared" si="307"/>
        <v>13.816824</v>
      </c>
      <c r="F1177" s="44">
        <f>VLOOKUP(A1177,'[2]себ-ть 2019 год'!$A$2:$Q$1337,6,0)</f>
        <v>87.06</v>
      </c>
      <c r="G1177" s="44">
        <f t="shared" si="304"/>
        <v>100.876824</v>
      </c>
      <c r="H1177" s="44">
        <f t="shared" si="309"/>
        <v>34.298120160000003</v>
      </c>
      <c r="I1177" s="45">
        <f t="shared" si="305"/>
        <v>135.17494416</v>
      </c>
      <c r="J1177" s="44">
        <f t="shared" si="310"/>
        <v>20.276241623999997</v>
      </c>
      <c r="K1177" s="46">
        <f t="shared" si="306"/>
        <v>155.45118578399999</v>
      </c>
      <c r="L1177" s="47">
        <f t="shared" si="311"/>
        <v>186.54142294079998</v>
      </c>
      <c r="M1177" s="77">
        <f t="shared" si="322"/>
        <v>145.905</v>
      </c>
      <c r="N1177" s="48">
        <v>150</v>
      </c>
      <c r="O1177" s="49">
        <f t="shared" si="312"/>
        <v>6.5</v>
      </c>
      <c r="P1177" s="93">
        <f t="shared" si="313"/>
        <v>9.4890510948905105E-2</v>
      </c>
    </row>
    <row r="1178" spans="1:16" ht="31.5" x14ac:dyDescent="0.2">
      <c r="A1178" s="25">
        <v>25002010</v>
      </c>
      <c r="B1178" s="19" t="s">
        <v>1080</v>
      </c>
      <c r="C1178" s="36">
        <f>VLOOKUP(A1178,'[3]Прейскурант 2019'!$A$12:$E$1358,5,0)</f>
        <v>162</v>
      </c>
      <c r="D1178" s="37">
        <v>7.0000000000000007E-2</v>
      </c>
      <c r="E1178" s="68">
        <f t="shared" si="307"/>
        <v>13.816824</v>
      </c>
      <c r="F1178" s="44">
        <f>VLOOKUP(A1178,'[2]себ-ть 2019 год'!$A$2:$Q$1337,6,0)</f>
        <v>0.91</v>
      </c>
      <c r="G1178" s="44">
        <f>E1178+F1178</f>
        <v>14.726824000000001</v>
      </c>
      <c r="H1178" s="44">
        <f>G1178*$H$1</f>
        <v>5.0071201600000004</v>
      </c>
      <c r="I1178" s="45">
        <f>G1178+H1178</f>
        <v>19.73394416</v>
      </c>
      <c r="J1178" s="44">
        <f>I1178*$J$1</f>
        <v>2.9600916239999999</v>
      </c>
      <c r="K1178" s="46">
        <f>I1178+J1178</f>
        <v>22.694035784</v>
      </c>
      <c r="L1178" s="47">
        <f>K1178*$L$1+K1178</f>
        <v>27.232842940800001</v>
      </c>
      <c r="M1178" s="77">
        <f t="shared" si="322"/>
        <v>172.53</v>
      </c>
      <c r="N1178" s="48">
        <v>162</v>
      </c>
      <c r="O1178" s="49">
        <f t="shared" si="312"/>
        <v>6.5</v>
      </c>
      <c r="P1178" s="93">
        <f t="shared" si="313"/>
        <v>0</v>
      </c>
    </row>
    <row r="1179" spans="1:16" ht="15.75" x14ac:dyDescent="0.2">
      <c r="A1179" s="91">
        <v>25000130</v>
      </c>
      <c r="B1179" s="100" t="s">
        <v>1248</v>
      </c>
      <c r="C1179" s="96">
        <v>792</v>
      </c>
      <c r="D1179" s="97">
        <v>7.0000000000000007E-2</v>
      </c>
      <c r="E1179" s="98">
        <f t="shared" si="307"/>
        <v>13.816824</v>
      </c>
      <c r="F1179" s="82">
        <v>4.2699999999999996</v>
      </c>
      <c r="G1179" s="44">
        <f>E1179+F1179</f>
        <v>18.086824</v>
      </c>
      <c r="H1179" s="44">
        <f>G1179*$H$1</f>
        <v>6.1495201600000007</v>
      </c>
      <c r="I1179" s="45">
        <f>G1179+H1179</f>
        <v>24.236344160000002</v>
      </c>
      <c r="J1179" s="44">
        <f>I1179*$J$1</f>
        <v>3.6354516239999999</v>
      </c>
      <c r="K1179" s="46">
        <f>I1179+J1179</f>
        <v>27.871795784</v>
      </c>
      <c r="L1179" s="47">
        <f>K1179*$L$1+K1179</f>
        <v>33.4461549408</v>
      </c>
      <c r="M1179" s="99">
        <v>843</v>
      </c>
      <c r="N1179" s="83">
        <v>843</v>
      </c>
      <c r="O1179" s="49">
        <f t="shared" ref="O1179" si="323">(M1179-C1179)/C1179*100</f>
        <v>6.4393939393939394</v>
      </c>
      <c r="P1179" s="93">
        <f t="shared" ref="P1179" si="324">(N1179/C1179)-100%</f>
        <v>6.4393939393939448E-2</v>
      </c>
    </row>
    <row r="1180" spans="1:16" ht="15.75" x14ac:dyDescent="0.2">
      <c r="A1180" s="269" t="s">
        <v>1081</v>
      </c>
      <c r="B1180" s="270"/>
      <c r="C1180" s="270"/>
      <c r="D1180" s="270"/>
      <c r="E1180" s="270"/>
      <c r="F1180" s="270"/>
      <c r="G1180" s="270"/>
      <c r="H1180" s="270"/>
      <c r="I1180" s="270"/>
      <c r="J1180" s="270"/>
      <c r="K1180" s="270"/>
      <c r="L1180" s="270"/>
      <c r="M1180" s="270"/>
      <c r="N1180" s="270"/>
      <c r="O1180" s="271"/>
    </row>
    <row r="1181" spans="1:16" ht="47.25" x14ac:dyDescent="0.2">
      <c r="A1181" s="25">
        <v>25000035</v>
      </c>
      <c r="B1181" s="1" t="s">
        <v>1082</v>
      </c>
      <c r="C1181" s="36">
        <f>VLOOKUP(A1181,'[3]Прейскурант 2019'!$A$12:$E$1358,5,0)</f>
        <v>3.67</v>
      </c>
      <c r="D1181" s="37">
        <v>0.18</v>
      </c>
      <c r="E1181" s="68">
        <f t="shared" si="307"/>
        <v>35.528976</v>
      </c>
      <c r="F1181" s="44">
        <f>VLOOKUP(A1181,'[2]себ-ть 2019 год'!$A$2:$Q$1337,6,0)</f>
        <v>41.34</v>
      </c>
      <c r="G1181" s="44">
        <f t="shared" si="304"/>
        <v>76.868976000000004</v>
      </c>
      <c r="H1181" s="44">
        <f t="shared" si="309"/>
        <v>26.135451840000002</v>
      </c>
      <c r="I1181" s="45">
        <f t="shared" si="305"/>
        <v>103.00442784000001</v>
      </c>
      <c r="J1181" s="44">
        <f t="shared" si="310"/>
        <v>15.450664176</v>
      </c>
      <c r="K1181" s="46">
        <f t="shared" si="306"/>
        <v>118.45509201600001</v>
      </c>
      <c r="L1181" s="47">
        <f t="shared" si="311"/>
        <v>142.1461104192</v>
      </c>
      <c r="M1181" s="77">
        <f t="shared" ref="M1181:M1192" si="325">C1181*6.5%+C1181</f>
        <v>3.90855</v>
      </c>
      <c r="N1181" s="48">
        <v>3.67</v>
      </c>
      <c r="O1181" s="49">
        <f t="shared" si="312"/>
        <v>6.5000000000000018</v>
      </c>
      <c r="P1181" s="93">
        <f t="shared" si="313"/>
        <v>0</v>
      </c>
    </row>
    <row r="1182" spans="1:16" ht="47.25" x14ac:dyDescent="0.2">
      <c r="A1182" s="25">
        <v>25000034</v>
      </c>
      <c r="B1182" s="1" t="s">
        <v>1083</v>
      </c>
      <c r="C1182" s="36">
        <f>VLOOKUP(A1182,'[3]Прейскурант 2019'!$A$12:$E$1358,5,0)</f>
        <v>3.88</v>
      </c>
      <c r="D1182" s="37">
        <v>0.18</v>
      </c>
      <c r="E1182" s="68">
        <f t="shared" si="307"/>
        <v>35.528976</v>
      </c>
      <c r="F1182" s="44">
        <f>VLOOKUP(A1182,'[2]себ-ть 2019 год'!$A$2:$Q$1337,6,0)</f>
        <v>41.34</v>
      </c>
      <c r="G1182" s="44">
        <f t="shared" si="304"/>
        <v>76.868976000000004</v>
      </c>
      <c r="H1182" s="44">
        <f t="shared" si="309"/>
        <v>26.135451840000002</v>
      </c>
      <c r="I1182" s="45">
        <f t="shared" si="305"/>
        <v>103.00442784000001</v>
      </c>
      <c r="J1182" s="44">
        <f t="shared" si="310"/>
        <v>15.450664176</v>
      </c>
      <c r="K1182" s="46">
        <f t="shared" si="306"/>
        <v>118.45509201600001</v>
      </c>
      <c r="L1182" s="47">
        <f t="shared" si="311"/>
        <v>142.1461104192</v>
      </c>
      <c r="M1182" s="77">
        <f t="shared" si="325"/>
        <v>4.1322000000000001</v>
      </c>
      <c r="N1182" s="48">
        <v>3.88</v>
      </c>
      <c r="O1182" s="49">
        <f t="shared" si="312"/>
        <v>6.5000000000000053</v>
      </c>
      <c r="P1182" s="93">
        <f t="shared" si="313"/>
        <v>0</v>
      </c>
    </row>
    <row r="1183" spans="1:16" ht="47.25" x14ac:dyDescent="0.2">
      <c r="A1183" s="25">
        <v>25000033</v>
      </c>
      <c r="B1183" s="1" t="s">
        <v>1084</v>
      </c>
      <c r="C1183" s="36">
        <f>VLOOKUP(A1183,'[3]Прейскурант 2019'!$A$12:$E$1358,5,0)</f>
        <v>4.26</v>
      </c>
      <c r="D1183" s="37">
        <v>0.18</v>
      </c>
      <c r="E1183" s="68">
        <f t="shared" si="307"/>
        <v>35.528976</v>
      </c>
      <c r="F1183" s="44">
        <f>VLOOKUP(A1183,'[2]себ-ть 2019 год'!$A$2:$Q$1337,6,0)</f>
        <v>41.34</v>
      </c>
      <c r="G1183" s="44">
        <f t="shared" si="304"/>
        <v>76.868976000000004</v>
      </c>
      <c r="H1183" s="44">
        <f t="shared" si="309"/>
        <v>26.135451840000002</v>
      </c>
      <c r="I1183" s="45">
        <f t="shared" si="305"/>
        <v>103.00442784000001</v>
      </c>
      <c r="J1183" s="44">
        <f t="shared" si="310"/>
        <v>15.450664176</v>
      </c>
      <c r="K1183" s="46">
        <f t="shared" si="306"/>
        <v>118.45509201600001</v>
      </c>
      <c r="L1183" s="47">
        <f t="shared" si="311"/>
        <v>142.1461104192</v>
      </c>
      <c r="M1183" s="77">
        <f t="shared" si="325"/>
        <v>4.5369000000000002</v>
      </c>
      <c r="N1183" s="48">
        <v>4.26</v>
      </c>
      <c r="O1183" s="49">
        <f t="shared" si="312"/>
        <v>6.5000000000000089</v>
      </c>
      <c r="P1183" s="93">
        <f t="shared" si="313"/>
        <v>0</v>
      </c>
    </row>
    <row r="1184" spans="1:16" ht="47.25" x14ac:dyDescent="0.2">
      <c r="A1184" s="25">
        <v>25002028</v>
      </c>
      <c r="B1184" s="8" t="s">
        <v>1085</v>
      </c>
      <c r="C1184" s="36">
        <f>VLOOKUP(A1184,'[3]Прейскурант 2019'!$A$12:$E$1358,5,0)</f>
        <v>4.93</v>
      </c>
      <c r="D1184" s="37">
        <v>0.18</v>
      </c>
      <c r="E1184" s="68">
        <f t="shared" si="307"/>
        <v>35.528976</v>
      </c>
      <c r="F1184" s="44">
        <f>VLOOKUP(A1184,'[2]себ-ть 2019 год'!$A$2:$Q$1337,6,0)</f>
        <v>43.96</v>
      </c>
      <c r="G1184" s="44">
        <f t="shared" si="304"/>
        <v>79.488976000000008</v>
      </c>
      <c r="H1184" s="44">
        <f t="shared" si="309"/>
        <v>27.026251840000004</v>
      </c>
      <c r="I1184" s="45">
        <f t="shared" si="305"/>
        <v>106.51522784000001</v>
      </c>
      <c r="J1184" s="44">
        <f t="shared" si="310"/>
        <v>15.977284176000001</v>
      </c>
      <c r="K1184" s="46">
        <f t="shared" si="306"/>
        <v>122.49251201600001</v>
      </c>
      <c r="L1184" s="47">
        <f t="shared" si="311"/>
        <v>146.99101441920001</v>
      </c>
      <c r="M1184" s="77">
        <f t="shared" si="325"/>
        <v>5.2504499999999998</v>
      </c>
      <c r="N1184" s="48">
        <v>4.93</v>
      </c>
      <c r="O1184" s="49">
        <f t="shared" si="312"/>
        <v>6.5000000000000027</v>
      </c>
      <c r="P1184" s="93">
        <f t="shared" si="313"/>
        <v>0</v>
      </c>
    </row>
    <row r="1185" spans="1:16" ht="47.25" x14ac:dyDescent="0.2">
      <c r="A1185" s="25">
        <v>25000026</v>
      </c>
      <c r="B1185" s="1" t="s">
        <v>1086</v>
      </c>
      <c r="C1185" s="36">
        <f>VLOOKUP(A1185,'[3]Прейскурант 2019'!$A$12:$E$1358,5,0)</f>
        <v>5.77</v>
      </c>
      <c r="D1185" s="37">
        <v>0.18</v>
      </c>
      <c r="E1185" s="68">
        <f t="shared" si="307"/>
        <v>35.528976</v>
      </c>
      <c r="F1185" s="44">
        <f>VLOOKUP(A1185,'[2]себ-ть 2019 год'!$A$2:$Q$1337,6,0)</f>
        <v>41.34</v>
      </c>
      <c r="G1185" s="44">
        <f t="shared" si="304"/>
        <v>76.868976000000004</v>
      </c>
      <c r="H1185" s="44">
        <f t="shared" si="309"/>
        <v>26.135451840000002</v>
      </c>
      <c r="I1185" s="45">
        <f t="shared" si="305"/>
        <v>103.00442784000001</v>
      </c>
      <c r="J1185" s="44">
        <f t="shared" si="310"/>
        <v>15.450664176</v>
      </c>
      <c r="K1185" s="46">
        <f t="shared" si="306"/>
        <v>118.45509201600001</v>
      </c>
      <c r="L1185" s="47">
        <f t="shared" si="311"/>
        <v>142.1461104192</v>
      </c>
      <c r="M1185" s="77">
        <f t="shared" si="325"/>
        <v>6.1450499999999995</v>
      </c>
      <c r="N1185" s="48">
        <v>5.77</v>
      </c>
      <c r="O1185" s="49">
        <f t="shared" si="312"/>
        <v>6.4999999999999991</v>
      </c>
      <c r="P1185" s="93">
        <f t="shared" si="313"/>
        <v>0</v>
      </c>
    </row>
    <row r="1186" spans="1:16" ht="47.25" x14ac:dyDescent="0.2">
      <c r="A1186" s="25">
        <v>25000016</v>
      </c>
      <c r="B1186" s="1" t="s">
        <v>1087</v>
      </c>
      <c r="C1186" s="36">
        <f>VLOOKUP(A1186,'[3]Прейскурант 2019'!$A$12:$E$1358,5,0)</f>
        <v>6.63</v>
      </c>
      <c r="D1186" s="37">
        <v>0.18</v>
      </c>
      <c r="E1186" s="68">
        <f t="shared" si="307"/>
        <v>35.528976</v>
      </c>
      <c r="F1186" s="44">
        <f>VLOOKUP(A1186,'[2]себ-ть 2019 год'!$A$2:$Q$1337,6,0)</f>
        <v>41.34</v>
      </c>
      <c r="G1186" s="44">
        <f t="shared" si="304"/>
        <v>76.868976000000004</v>
      </c>
      <c r="H1186" s="44">
        <f t="shared" si="309"/>
        <v>26.135451840000002</v>
      </c>
      <c r="I1186" s="45">
        <f t="shared" si="305"/>
        <v>103.00442784000001</v>
      </c>
      <c r="J1186" s="44">
        <f t="shared" si="310"/>
        <v>15.450664176</v>
      </c>
      <c r="K1186" s="46">
        <f t="shared" si="306"/>
        <v>118.45509201600001</v>
      </c>
      <c r="L1186" s="47">
        <f t="shared" si="311"/>
        <v>142.1461104192</v>
      </c>
      <c r="M1186" s="77">
        <f t="shared" si="325"/>
        <v>7.0609500000000001</v>
      </c>
      <c r="N1186" s="48">
        <v>6.63</v>
      </c>
      <c r="O1186" s="49">
        <f t="shared" si="312"/>
        <v>6.5000000000000027</v>
      </c>
      <c r="P1186" s="93">
        <f t="shared" si="313"/>
        <v>0</v>
      </c>
    </row>
    <row r="1187" spans="1:16" ht="47.25" x14ac:dyDescent="0.2">
      <c r="A1187" s="25">
        <v>25000015</v>
      </c>
      <c r="B1187" s="1" t="s">
        <v>1088</v>
      </c>
      <c r="C1187" s="36">
        <f>VLOOKUP(A1187,'[3]Прейскурант 2019'!$A$12:$E$1358,5,0)</f>
        <v>7.19</v>
      </c>
      <c r="D1187" s="37">
        <v>0.18</v>
      </c>
      <c r="E1187" s="68">
        <f t="shared" si="307"/>
        <v>35.528976</v>
      </c>
      <c r="F1187" s="44">
        <f>VLOOKUP(A1187,'[2]себ-ть 2019 год'!$A$2:$Q$1337,6,0)</f>
        <v>43.96</v>
      </c>
      <c r="G1187" s="44">
        <f t="shared" si="304"/>
        <v>79.488976000000008</v>
      </c>
      <c r="H1187" s="44">
        <f t="shared" si="309"/>
        <v>27.026251840000004</v>
      </c>
      <c r="I1187" s="45">
        <f t="shared" si="305"/>
        <v>106.51522784000001</v>
      </c>
      <c r="J1187" s="44">
        <f t="shared" si="310"/>
        <v>15.977284176000001</v>
      </c>
      <c r="K1187" s="46">
        <f t="shared" si="306"/>
        <v>122.49251201600001</v>
      </c>
      <c r="L1187" s="47">
        <f t="shared" si="311"/>
        <v>146.99101441920001</v>
      </c>
      <c r="M1187" s="77">
        <f t="shared" si="325"/>
        <v>7.6573500000000001</v>
      </c>
      <c r="N1187" s="48">
        <v>7.19</v>
      </c>
      <c r="O1187" s="49">
        <f t="shared" si="312"/>
        <v>6.4999999999999964</v>
      </c>
      <c r="P1187" s="93">
        <f t="shared" si="313"/>
        <v>0</v>
      </c>
    </row>
    <row r="1188" spans="1:16" ht="47.25" x14ac:dyDescent="0.2">
      <c r="A1188" s="25">
        <v>25000014</v>
      </c>
      <c r="B1188" s="1" t="s">
        <v>1089</v>
      </c>
      <c r="C1188" s="36">
        <f>VLOOKUP(A1188,'[3]Прейскурант 2019'!$A$12:$E$1358,5,0)</f>
        <v>8.2100000000000009</v>
      </c>
      <c r="D1188" s="37">
        <v>0.18</v>
      </c>
      <c r="E1188" s="68">
        <f t="shared" si="307"/>
        <v>35.528976</v>
      </c>
      <c r="F1188" s="44">
        <f>VLOOKUP(A1188,'[2]себ-ть 2019 год'!$A$2:$Q$1337,6,0)</f>
        <v>41.34</v>
      </c>
      <c r="G1188" s="44">
        <f t="shared" si="304"/>
        <v>76.868976000000004</v>
      </c>
      <c r="H1188" s="44">
        <f t="shared" si="309"/>
        <v>26.135451840000002</v>
      </c>
      <c r="I1188" s="45">
        <f t="shared" si="305"/>
        <v>103.00442784000001</v>
      </c>
      <c r="J1188" s="44">
        <f t="shared" si="310"/>
        <v>15.450664176</v>
      </c>
      <c r="K1188" s="46">
        <f t="shared" si="306"/>
        <v>118.45509201600001</v>
      </c>
      <c r="L1188" s="47">
        <f t="shared" si="311"/>
        <v>142.1461104192</v>
      </c>
      <c r="M1188" s="77">
        <f t="shared" si="325"/>
        <v>8.7436500000000006</v>
      </c>
      <c r="N1188" s="48">
        <v>8.2100000000000009</v>
      </c>
      <c r="O1188" s="49">
        <f t="shared" si="312"/>
        <v>6.4999999999999964</v>
      </c>
      <c r="P1188" s="93">
        <f t="shared" si="313"/>
        <v>0</v>
      </c>
    </row>
    <row r="1189" spans="1:16" ht="47.25" x14ac:dyDescent="0.2">
      <c r="A1189" s="25">
        <v>25000066</v>
      </c>
      <c r="B1189" s="8" t="s">
        <v>1090</v>
      </c>
      <c r="C1189" s="36">
        <f>VLOOKUP(A1189,'[3]Прейскурант 2019'!$A$12:$E$1358,5,0)</f>
        <v>242</v>
      </c>
      <c r="D1189" s="37">
        <v>0.18</v>
      </c>
      <c r="E1189" s="68">
        <f t="shared" si="307"/>
        <v>35.528976</v>
      </c>
      <c r="F1189" s="44">
        <f>VLOOKUP(A1189,'[2]себ-ть 2019 год'!$A$2:$Q$1337,6,0)</f>
        <v>0.97900000000000009</v>
      </c>
      <c r="G1189" s="44">
        <f t="shared" si="304"/>
        <v>36.507975999999999</v>
      </c>
      <c r="H1189" s="44">
        <f t="shared" si="309"/>
        <v>12.41271184</v>
      </c>
      <c r="I1189" s="45">
        <f t="shared" si="305"/>
        <v>48.920687839999999</v>
      </c>
      <c r="J1189" s="44">
        <f t="shared" si="310"/>
        <v>7.3381031759999997</v>
      </c>
      <c r="K1189" s="46">
        <f t="shared" si="306"/>
        <v>56.258791015999996</v>
      </c>
      <c r="L1189" s="47">
        <f t="shared" si="311"/>
        <v>67.510549219200001</v>
      </c>
      <c r="M1189" s="77">
        <f t="shared" si="325"/>
        <v>257.73</v>
      </c>
      <c r="N1189" s="48">
        <v>270</v>
      </c>
      <c r="O1189" s="49">
        <f t="shared" si="312"/>
        <v>6.5000000000000071</v>
      </c>
      <c r="P1189" s="93">
        <f t="shared" si="313"/>
        <v>0.11570247933884303</v>
      </c>
    </row>
    <row r="1190" spans="1:16" ht="94.5" x14ac:dyDescent="0.2">
      <c r="A1190" s="19">
        <v>25000041</v>
      </c>
      <c r="B1190" s="1" t="s">
        <v>1091</v>
      </c>
      <c r="C1190" s="36">
        <f>VLOOKUP(A1190,'[3]Прейскурант 2019'!$A$12:$E$1358,5,0)</f>
        <v>306</v>
      </c>
      <c r="D1190" s="37">
        <v>0.18</v>
      </c>
      <c r="E1190" s="68">
        <f t="shared" si="307"/>
        <v>35.528976</v>
      </c>
      <c r="F1190" s="44">
        <f>VLOOKUP(A1190,'[2]себ-ть 2019 год'!$A$2:$Q$1337,6,0)</f>
        <v>41.34</v>
      </c>
      <c r="G1190" s="44">
        <f t="shared" si="304"/>
        <v>76.868976000000004</v>
      </c>
      <c r="H1190" s="44">
        <f t="shared" si="309"/>
        <v>26.135451840000002</v>
      </c>
      <c r="I1190" s="45">
        <f t="shared" si="305"/>
        <v>103.00442784000001</v>
      </c>
      <c r="J1190" s="44">
        <f t="shared" si="310"/>
        <v>15.450664176</v>
      </c>
      <c r="K1190" s="46">
        <f t="shared" si="306"/>
        <v>118.45509201600001</v>
      </c>
      <c r="L1190" s="47">
        <f t="shared" si="311"/>
        <v>142.1461104192</v>
      </c>
      <c r="M1190" s="77">
        <f t="shared" si="325"/>
        <v>325.89</v>
      </c>
      <c r="N1190" s="48">
        <v>326</v>
      </c>
      <c r="O1190" s="49">
        <f t="shared" si="312"/>
        <v>6.4999999999999964</v>
      </c>
      <c r="P1190" s="93">
        <f t="shared" si="313"/>
        <v>6.5359477124182996E-2</v>
      </c>
    </row>
    <row r="1191" spans="1:16" ht="94.5" x14ac:dyDescent="0.2">
      <c r="A1191" s="27">
        <v>25000104</v>
      </c>
      <c r="B1191" s="28" t="s">
        <v>1092</v>
      </c>
      <c r="C1191" s="36">
        <f>VLOOKUP(A1191,'[3]Прейскурант 2019'!$A$12:$E$1358,5,0)</f>
        <v>326</v>
      </c>
      <c r="D1191" s="37">
        <v>0.18</v>
      </c>
      <c r="E1191" s="68">
        <f t="shared" si="307"/>
        <v>35.528976</v>
      </c>
      <c r="F1191" s="44">
        <v>41.34</v>
      </c>
      <c r="G1191" s="44">
        <f t="shared" si="304"/>
        <v>76.868976000000004</v>
      </c>
      <c r="H1191" s="44">
        <f t="shared" si="309"/>
        <v>26.135451840000002</v>
      </c>
      <c r="I1191" s="45">
        <f t="shared" si="305"/>
        <v>103.00442784000001</v>
      </c>
      <c r="J1191" s="44">
        <f t="shared" si="310"/>
        <v>15.450664176</v>
      </c>
      <c r="K1191" s="46">
        <f t="shared" si="306"/>
        <v>118.45509201600001</v>
      </c>
      <c r="L1191" s="47">
        <f t="shared" si="311"/>
        <v>142.1461104192</v>
      </c>
      <c r="M1191" s="77">
        <f t="shared" si="325"/>
        <v>347.19</v>
      </c>
      <c r="N1191" s="48">
        <v>350</v>
      </c>
      <c r="O1191" s="49">
        <f t="shared" si="312"/>
        <v>6.4999999999999991</v>
      </c>
      <c r="P1191" s="93">
        <f t="shared" si="313"/>
        <v>7.361963190184051E-2</v>
      </c>
    </row>
    <row r="1192" spans="1:16" ht="47.25" x14ac:dyDescent="0.2">
      <c r="A1192" s="19">
        <v>25000106</v>
      </c>
      <c r="B1192" s="1" t="s">
        <v>1093</v>
      </c>
      <c r="C1192" s="36">
        <f>VLOOKUP(A1192,'[3]Прейскурант 2019'!$A$12:$E$1358,5,0)</f>
        <v>8.67</v>
      </c>
      <c r="D1192" s="37">
        <v>0.18</v>
      </c>
      <c r="E1192" s="68">
        <f t="shared" si="307"/>
        <v>35.528976</v>
      </c>
      <c r="F1192" s="44">
        <v>41.34</v>
      </c>
      <c r="G1192" s="44">
        <f t="shared" si="304"/>
        <v>76.868976000000004</v>
      </c>
      <c r="H1192" s="44">
        <f t="shared" si="309"/>
        <v>26.135451840000002</v>
      </c>
      <c r="I1192" s="45">
        <f t="shared" si="305"/>
        <v>103.00442784000001</v>
      </c>
      <c r="J1192" s="44">
        <f t="shared" si="310"/>
        <v>15.450664176</v>
      </c>
      <c r="K1192" s="46">
        <f t="shared" si="306"/>
        <v>118.45509201600001</v>
      </c>
      <c r="L1192" s="47">
        <f t="shared" si="311"/>
        <v>142.1461104192</v>
      </c>
      <c r="M1192" s="77">
        <f t="shared" si="325"/>
        <v>9.2335499999999993</v>
      </c>
      <c r="N1192" s="48">
        <v>8.67</v>
      </c>
      <c r="O1192" s="49">
        <f t="shared" si="312"/>
        <v>6.499999999999992</v>
      </c>
      <c r="P1192" s="93">
        <f t="shared" si="313"/>
        <v>0</v>
      </c>
    </row>
    <row r="1193" spans="1:16" ht="15.75" x14ac:dyDescent="0.2">
      <c r="A1193" s="269" t="s">
        <v>1094</v>
      </c>
      <c r="B1193" s="270"/>
      <c r="C1193" s="270"/>
      <c r="D1193" s="270"/>
      <c r="E1193" s="270"/>
      <c r="F1193" s="270"/>
      <c r="G1193" s="270"/>
      <c r="H1193" s="270"/>
      <c r="I1193" s="270"/>
      <c r="J1193" s="270"/>
      <c r="K1193" s="270"/>
      <c r="L1193" s="270"/>
      <c r="M1193" s="270"/>
      <c r="N1193" s="270"/>
      <c r="O1193" s="271"/>
    </row>
    <row r="1194" spans="1:16" ht="15.75" x14ac:dyDescent="0.2">
      <c r="A1194" s="25">
        <v>25000057</v>
      </c>
      <c r="B1194" s="8" t="s">
        <v>1095</v>
      </c>
      <c r="C1194" s="36">
        <f>VLOOKUP(A1194,'[3]Прейскурант 2019'!$A$12:$E$1358,5,0)</f>
        <v>1.02</v>
      </c>
      <c r="D1194" s="37">
        <v>0.03</v>
      </c>
      <c r="E1194" s="68">
        <f t="shared" si="307"/>
        <v>5.9214960000000003</v>
      </c>
      <c r="F1194" s="44">
        <f>VLOOKUP(A1194,'[2]себ-ть 2019 год'!$A$2:$Q$1337,6,0)</f>
        <v>12.48</v>
      </c>
      <c r="G1194" s="44">
        <f t="shared" si="304"/>
        <v>18.401496000000002</v>
      </c>
      <c r="H1194" s="44">
        <f t="shared" si="309"/>
        <v>6.2565086400000007</v>
      </c>
      <c r="I1194" s="45">
        <f t="shared" si="305"/>
        <v>24.658004640000001</v>
      </c>
      <c r="J1194" s="44">
        <f t="shared" si="310"/>
        <v>3.698700696</v>
      </c>
      <c r="K1194" s="46">
        <f t="shared" si="306"/>
        <v>28.356705336000001</v>
      </c>
      <c r="L1194" s="47">
        <f t="shared" si="311"/>
        <v>34.028046403200001</v>
      </c>
      <c r="M1194" s="77">
        <f t="shared" ref="M1194:M1197" si="326">C1194*6.5%+C1194</f>
        <v>1.0863</v>
      </c>
      <c r="N1194" s="48">
        <v>1.02</v>
      </c>
      <c r="O1194" s="49">
        <f t="shared" si="312"/>
        <v>6.5000000000000027</v>
      </c>
      <c r="P1194" s="93">
        <f t="shared" si="313"/>
        <v>0</v>
      </c>
    </row>
    <row r="1195" spans="1:16" ht="47.25" x14ac:dyDescent="0.2">
      <c r="A1195" s="19">
        <v>25010043</v>
      </c>
      <c r="B1195" s="8" t="s">
        <v>1096</v>
      </c>
      <c r="C1195" s="36">
        <f>VLOOKUP(A1195,'[3]Прейскурант 2019'!$A$12:$E$1358,5,0)</f>
        <v>3.57</v>
      </c>
      <c r="D1195" s="37">
        <v>0.18</v>
      </c>
      <c r="E1195" s="68">
        <f t="shared" si="307"/>
        <v>35.528976</v>
      </c>
      <c r="F1195" s="44">
        <f>VLOOKUP(A1195,'[2]себ-ть 2019 год'!$A$2:$Q$1337,6,0)</f>
        <v>13.08</v>
      </c>
      <c r="G1195" s="44">
        <f t="shared" si="304"/>
        <v>48.608975999999998</v>
      </c>
      <c r="H1195" s="44">
        <f t="shared" si="309"/>
        <v>16.527051840000002</v>
      </c>
      <c r="I1195" s="45">
        <f t="shared" si="305"/>
        <v>65.136027839999997</v>
      </c>
      <c r="J1195" s="44">
        <f t="shared" si="310"/>
        <v>9.7704041759999996</v>
      </c>
      <c r="K1195" s="46">
        <f t="shared" si="306"/>
        <v>74.906432015999997</v>
      </c>
      <c r="L1195" s="47">
        <f t="shared" si="311"/>
        <v>89.887718419199999</v>
      </c>
      <c r="M1195" s="77">
        <f t="shared" si="326"/>
        <v>3.8020499999999999</v>
      </c>
      <c r="N1195" s="48">
        <v>4</v>
      </c>
      <c r="O1195" s="49">
        <f t="shared" si="312"/>
        <v>6.5000000000000027</v>
      </c>
      <c r="P1195" s="93">
        <f t="shared" si="313"/>
        <v>0.1204481792717087</v>
      </c>
    </row>
    <row r="1196" spans="1:16" ht="31.5" x14ac:dyDescent="0.2">
      <c r="A1196" s="25">
        <v>25000027</v>
      </c>
      <c r="B1196" s="1" t="s">
        <v>1097</v>
      </c>
      <c r="C1196" s="36">
        <f>VLOOKUP(A1196,'[3]Прейскурант 2019'!$A$12:$E$1358,5,0)</f>
        <v>408</v>
      </c>
      <c r="D1196" s="37">
        <v>1</v>
      </c>
      <c r="E1196" s="68">
        <f t="shared" si="307"/>
        <v>197.38319999999999</v>
      </c>
      <c r="F1196" s="44">
        <f>VLOOKUP(A1196,'[2]себ-ть 2019 год'!$A$2:$Q$1337,6,0)</f>
        <v>13.08</v>
      </c>
      <c r="G1196" s="44">
        <f t="shared" ref="G1196:G1262" si="327">E1196+F1196</f>
        <v>210.4632</v>
      </c>
      <c r="H1196" s="44">
        <f t="shared" si="309"/>
        <v>71.557488000000006</v>
      </c>
      <c r="I1196" s="45">
        <f t="shared" ref="I1196:I1262" si="328">G1196+H1196</f>
        <v>282.02068800000001</v>
      </c>
      <c r="J1196" s="44">
        <f t="shared" si="310"/>
        <v>42.303103200000002</v>
      </c>
      <c r="K1196" s="46">
        <f t="shared" ref="K1196:K1262" si="329">I1196+J1196</f>
        <v>324.32379120000002</v>
      </c>
      <c r="L1196" s="47">
        <f t="shared" si="311"/>
        <v>389.18854944000003</v>
      </c>
      <c r="M1196" s="77">
        <f t="shared" si="326"/>
        <v>434.52</v>
      </c>
      <c r="N1196" s="48">
        <v>450</v>
      </c>
      <c r="O1196" s="49">
        <f t="shared" si="312"/>
        <v>6.4999999999999964</v>
      </c>
      <c r="P1196" s="93">
        <f t="shared" si="313"/>
        <v>0.10294117647058831</v>
      </c>
    </row>
    <row r="1197" spans="1:16" ht="15.75" x14ac:dyDescent="0.2">
      <c r="A1197" s="19">
        <v>25010042</v>
      </c>
      <c r="B1197" s="1" t="s">
        <v>1098</v>
      </c>
      <c r="C1197" s="36">
        <f>VLOOKUP(A1197,'[3]Прейскурант 2019'!$A$12:$E$1358,5,0)</f>
        <v>1336</v>
      </c>
      <c r="D1197" s="37">
        <v>2</v>
      </c>
      <c r="E1197" s="68">
        <f t="shared" si="307"/>
        <v>394.76639999999998</v>
      </c>
      <c r="F1197" s="44">
        <f>VLOOKUP(A1197,'[2]себ-ть 2019 год'!$A$2:$Q$1337,6,0)</f>
        <v>13.08</v>
      </c>
      <c r="G1197" s="44">
        <f t="shared" si="327"/>
        <v>407.84639999999996</v>
      </c>
      <c r="H1197" s="44">
        <f t="shared" si="309"/>
        <v>138.667776</v>
      </c>
      <c r="I1197" s="45">
        <f t="shared" si="328"/>
        <v>546.51417599999991</v>
      </c>
      <c r="J1197" s="44">
        <f t="shared" si="310"/>
        <v>81.977126399999989</v>
      </c>
      <c r="K1197" s="46">
        <f t="shared" si="329"/>
        <v>628.49130239999988</v>
      </c>
      <c r="L1197" s="47">
        <f t="shared" si="311"/>
        <v>754.18956287999981</v>
      </c>
      <c r="M1197" s="77">
        <f t="shared" si="326"/>
        <v>1422.84</v>
      </c>
      <c r="N1197" s="48">
        <v>1336</v>
      </c>
      <c r="O1197" s="49">
        <f t="shared" si="312"/>
        <v>6.4999999999999929</v>
      </c>
      <c r="P1197" s="93">
        <f t="shared" si="313"/>
        <v>0</v>
      </c>
    </row>
    <row r="1198" spans="1:16" ht="15.75" x14ac:dyDescent="0.2">
      <c r="A1198" s="19">
        <v>25000128</v>
      </c>
      <c r="B1198" s="1" t="s">
        <v>1249</v>
      </c>
      <c r="C1198" s="36">
        <v>1056</v>
      </c>
      <c r="D1198" s="37">
        <v>2</v>
      </c>
      <c r="E1198" s="68">
        <f t="shared" si="307"/>
        <v>394.76639999999998</v>
      </c>
      <c r="F1198" s="44">
        <v>13.05</v>
      </c>
      <c r="G1198" s="44">
        <f t="shared" ref="G1198" si="330">E1198+F1198</f>
        <v>407.81639999999999</v>
      </c>
      <c r="H1198" s="44">
        <f t="shared" ref="H1198" si="331">G1198*$H$1</f>
        <v>138.65757600000001</v>
      </c>
      <c r="I1198" s="45">
        <f t="shared" ref="I1198" si="332">G1198+H1198</f>
        <v>546.47397599999999</v>
      </c>
      <c r="J1198" s="44">
        <f t="shared" ref="J1198" si="333">I1198*$J$1</f>
        <v>81.971096399999993</v>
      </c>
      <c r="K1198" s="46">
        <f t="shared" ref="K1198" si="334">I1198+J1198</f>
        <v>628.44507239999996</v>
      </c>
      <c r="L1198" s="47">
        <f t="shared" ref="L1198" si="335">K1198*$L$1+K1198</f>
        <v>754.13408687999993</v>
      </c>
      <c r="M1198" s="77">
        <v>1125</v>
      </c>
      <c r="N1198" s="48">
        <v>1125</v>
      </c>
      <c r="O1198" s="49">
        <f t="shared" ref="O1198:O1200" si="336">(M1198-C1198)/C1198*100</f>
        <v>6.5340909090909092</v>
      </c>
      <c r="P1198" s="93">
        <f t="shared" ref="P1198:P1200" si="337">(N1198/C1198)-100%</f>
        <v>6.5340909090909172E-2</v>
      </c>
    </row>
    <row r="1199" spans="1:16" ht="31.5" x14ac:dyDescent="0.2">
      <c r="A1199" s="19">
        <v>25000121</v>
      </c>
      <c r="B1199" s="1" t="s">
        <v>1250</v>
      </c>
      <c r="C1199" s="36">
        <v>36.96</v>
      </c>
      <c r="D1199" s="37">
        <v>2.5</v>
      </c>
      <c r="E1199" s="68">
        <v>10.67</v>
      </c>
      <c r="F1199" s="44">
        <v>8.6999999999999993</v>
      </c>
      <c r="G1199" s="44">
        <f t="shared" ref="G1199" si="338">E1199+F1199</f>
        <v>19.369999999999997</v>
      </c>
      <c r="H1199" s="44">
        <f t="shared" ref="H1199" si="339">G1199*$H$1</f>
        <v>6.5857999999999999</v>
      </c>
      <c r="I1199" s="45">
        <f t="shared" ref="I1199" si="340">G1199+H1199</f>
        <v>25.955799999999996</v>
      </c>
      <c r="J1199" s="44">
        <f t="shared" ref="J1199" si="341">I1199*$J$1</f>
        <v>3.8933699999999991</v>
      </c>
      <c r="K1199" s="46">
        <f t="shared" ref="K1199" si="342">I1199+J1199</f>
        <v>29.849169999999994</v>
      </c>
      <c r="L1199" s="47">
        <f t="shared" ref="L1199" si="343">K1199*$L$1+K1199</f>
        <v>35.819003999999993</v>
      </c>
      <c r="M1199" s="77">
        <v>40</v>
      </c>
      <c r="N1199" s="48">
        <v>40</v>
      </c>
      <c r="O1199" s="49">
        <f t="shared" si="336"/>
        <v>8.2251082251082224</v>
      </c>
      <c r="P1199" s="93">
        <f t="shared" si="337"/>
        <v>8.2251082251082241E-2</v>
      </c>
    </row>
    <row r="1200" spans="1:16" ht="15.75" x14ac:dyDescent="0.2">
      <c r="A1200" s="19">
        <v>25000132</v>
      </c>
      <c r="B1200" s="1" t="s">
        <v>1251</v>
      </c>
      <c r="C1200" s="36">
        <v>51.36</v>
      </c>
      <c r="D1200" s="37">
        <v>0.1</v>
      </c>
      <c r="E1200" s="68">
        <f t="shared" si="307"/>
        <v>19.738320000000002</v>
      </c>
      <c r="F1200" s="44">
        <v>13.08</v>
      </c>
      <c r="G1200" s="44">
        <f t="shared" ref="G1200" si="344">E1200+F1200</f>
        <v>32.81832</v>
      </c>
      <c r="H1200" s="44">
        <f t="shared" ref="H1200" si="345">G1200*$H$1</f>
        <v>11.158228800000002</v>
      </c>
      <c r="I1200" s="45">
        <f t="shared" ref="I1200" si="346">G1200+H1200</f>
        <v>43.976548800000003</v>
      </c>
      <c r="J1200" s="44">
        <f t="shared" ref="J1200" si="347">I1200*$J$1</f>
        <v>6.5964823200000007</v>
      </c>
      <c r="K1200" s="46">
        <f t="shared" ref="K1200" si="348">I1200+J1200</f>
        <v>50.573031120000003</v>
      </c>
      <c r="L1200" s="47">
        <f t="shared" ref="L1200" si="349">K1200*$L$1+K1200</f>
        <v>60.687637344000002</v>
      </c>
      <c r="M1200" s="77">
        <v>55</v>
      </c>
      <c r="N1200" s="48">
        <v>55</v>
      </c>
      <c r="O1200" s="49">
        <f t="shared" si="336"/>
        <v>7.0872274143302185</v>
      </c>
      <c r="P1200" s="93">
        <f t="shared" si="337"/>
        <v>7.0872274143302105E-2</v>
      </c>
    </row>
    <row r="1201" spans="1:16" ht="31.5" x14ac:dyDescent="0.2">
      <c r="A1201" s="19">
        <v>25000134</v>
      </c>
      <c r="B1201" s="1" t="s">
        <v>1253</v>
      </c>
      <c r="C1201" s="36">
        <v>373.52</v>
      </c>
      <c r="D1201" s="37">
        <v>1</v>
      </c>
      <c r="E1201" s="68">
        <f t="shared" si="307"/>
        <v>197.38319999999999</v>
      </c>
      <c r="F1201" s="44">
        <v>13.05</v>
      </c>
      <c r="G1201" s="44">
        <f t="shared" ref="G1201:G1202" si="350">E1201+F1201</f>
        <v>210.4332</v>
      </c>
      <c r="H1201" s="44">
        <f t="shared" ref="H1201:H1202" si="351">G1201*$H$1</f>
        <v>71.547288000000009</v>
      </c>
      <c r="I1201" s="45">
        <f t="shared" ref="I1201:I1202" si="352">G1201+H1201</f>
        <v>281.98048800000004</v>
      </c>
      <c r="J1201" s="44">
        <f t="shared" ref="J1201:J1202" si="353">I1201*$J$1</f>
        <v>42.297073200000007</v>
      </c>
      <c r="K1201" s="46">
        <f t="shared" ref="K1201:K1202" si="354">I1201+J1201</f>
        <v>324.27756120000004</v>
      </c>
      <c r="L1201" s="47">
        <f t="shared" ref="L1201:L1202" si="355">K1201*$L$1+K1201</f>
        <v>389.13307344000003</v>
      </c>
      <c r="M1201" s="77">
        <v>398</v>
      </c>
      <c r="N1201" s="48">
        <v>398</v>
      </c>
      <c r="O1201" s="49">
        <f t="shared" ref="O1201:O1202" si="356">(M1201-C1201)/C1201*100</f>
        <v>6.5538659241807729</v>
      </c>
      <c r="P1201" s="93">
        <f t="shared" ref="P1201:P1202" si="357">(N1201/C1201)-100%</f>
        <v>6.5538659241807684E-2</v>
      </c>
    </row>
    <row r="1202" spans="1:16" ht="31.5" x14ac:dyDescent="0.2">
      <c r="A1202" s="19">
        <v>25000135</v>
      </c>
      <c r="B1202" s="1" t="s">
        <v>1254</v>
      </c>
      <c r="C1202" s="36">
        <v>538.79999999999995</v>
      </c>
      <c r="D1202" s="37">
        <v>1.5</v>
      </c>
      <c r="E1202" s="68">
        <f t="shared" si="307"/>
        <v>296.07479999999998</v>
      </c>
      <c r="F1202" s="44">
        <v>13.05</v>
      </c>
      <c r="G1202" s="44">
        <f t="shared" si="350"/>
        <v>309.12479999999999</v>
      </c>
      <c r="H1202" s="44">
        <f t="shared" si="351"/>
        <v>105.10243200000001</v>
      </c>
      <c r="I1202" s="45">
        <f t="shared" si="352"/>
        <v>414.22723200000001</v>
      </c>
      <c r="J1202" s="44">
        <f t="shared" si="353"/>
        <v>62.134084799999997</v>
      </c>
      <c r="K1202" s="46">
        <f t="shared" si="354"/>
        <v>476.3613168</v>
      </c>
      <c r="L1202" s="47">
        <f t="shared" si="355"/>
        <v>571.63358016000007</v>
      </c>
      <c r="M1202" s="77">
        <v>574</v>
      </c>
      <c r="N1202" s="48">
        <v>574</v>
      </c>
      <c r="O1202" s="49">
        <f t="shared" si="356"/>
        <v>6.5330363771343807</v>
      </c>
      <c r="P1202" s="93">
        <f t="shared" si="357"/>
        <v>6.5330363771343825E-2</v>
      </c>
    </row>
    <row r="1203" spans="1:16" ht="15.75" x14ac:dyDescent="0.2">
      <c r="A1203" s="269" t="s">
        <v>1099</v>
      </c>
      <c r="B1203" s="270"/>
      <c r="C1203" s="270"/>
      <c r="D1203" s="270"/>
      <c r="E1203" s="270"/>
      <c r="F1203" s="270"/>
      <c r="G1203" s="270"/>
      <c r="H1203" s="270"/>
      <c r="I1203" s="270"/>
      <c r="J1203" s="270"/>
      <c r="K1203" s="270"/>
      <c r="L1203" s="270"/>
      <c r="M1203" s="270"/>
      <c r="N1203" s="270"/>
      <c r="O1203" s="271"/>
    </row>
    <row r="1204" spans="1:16" ht="63" x14ac:dyDescent="0.2">
      <c r="A1204" s="25">
        <v>25000020</v>
      </c>
      <c r="B1204" s="8" t="s">
        <v>1241</v>
      </c>
      <c r="C1204" s="36">
        <f>VLOOKUP(A1204,'[3]Прейскурант 2019'!$A$12:$E$1358,5,0)</f>
        <v>0.3</v>
      </c>
      <c r="D1204" s="37">
        <v>7.0000000000000007E-2</v>
      </c>
      <c r="E1204" s="68">
        <f t="shared" si="307"/>
        <v>13.816824</v>
      </c>
      <c r="F1204" s="44">
        <f>VLOOKUP(A1204,'[2]себ-ть 2019 год'!$A$2:$Q$1337,6,0)</f>
        <v>63.45</v>
      </c>
      <c r="G1204" s="44">
        <f t="shared" si="327"/>
        <v>77.266824</v>
      </c>
      <c r="H1204" s="44">
        <f t="shared" si="309"/>
        <v>26.270720160000003</v>
      </c>
      <c r="I1204" s="45">
        <f t="shared" si="328"/>
        <v>103.53754416000001</v>
      </c>
      <c r="J1204" s="44">
        <f t="shared" si="310"/>
        <v>15.530631624000002</v>
      </c>
      <c r="K1204" s="46">
        <f t="shared" si="329"/>
        <v>119.068175784</v>
      </c>
      <c r="L1204" s="47">
        <f t="shared" si="311"/>
        <v>142.88181094079999</v>
      </c>
      <c r="M1204" s="77">
        <f t="shared" ref="M1204:M1222" si="358">C1204*6.5%+C1204</f>
        <v>0.31950000000000001</v>
      </c>
      <c r="N1204" s="48">
        <v>0.33</v>
      </c>
      <c r="O1204" s="49">
        <f t="shared" si="312"/>
        <v>6.5000000000000053</v>
      </c>
      <c r="P1204" s="93">
        <f t="shared" si="313"/>
        <v>0.10000000000000009</v>
      </c>
    </row>
    <row r="1205" spans="1:16" ht="47.25" x14ac:dyDescent="0.2">
      <c r="A1205" s="25">
        <v>25000055</v>
      </c>
      <c r="B1205" s="8" t="s">
        <v>1100</v>
      </c>
      <c r="C1205" s="36">
        <f>VLOOKUP(A1205,'[3]Прейскурант 2019'!$A$12:$E$1358,5,0)</f>
        <v>0.48</v>
      </c>
      <c r="D1205" s="37">
        <v>7.0000000000000007E-2</v>
      </c>
      <c r="E1205" s="68">
        <f t="shared" si="307"/>
        <v>13.816824</v>
      </c>
      <c r="F1205" s="44">
        <f>VLOOKUP(A1205,'[2]себ-ть 2019 год'!$A$2:$Q$1337,6,0)</f>
        <v>62.45</v>
      </c>
      <c r="G1205" s="44">
        <f t="shared" si="327"/>
        <v>76.266824</v>
      </c>
      <c r="H1205" s="44">
        <f t="shared" si="309"/>
        <v>25.930720160000003</v>
      </c>
      <c r="I1205" s="45">
        <f t="shared" si="328"/>
        <v>102.19754416000001</v>
      </c>
      <c r="J1205" s="44">
        <f t="shared" si="310"/>
        <v>15.329631624000001</v>
      </c>
      <c r="K1205" s="46">
        <f t="shared" si="329"/>
        <v>117.52717578400001</v>
      </c>
      <c r="L1205" s="47">
        <f t="shared" si="311"/>
        <v>141.0326109408</v>
      </c>
      <c r="M1205" s="77">
        <f t="shared" si="358"/>
        <v>0.51119999999999999</v>
      </c>
      <c r="N1205" s="48">
        <v>0.53</v>
      </c>
      <c r="O1205" s="49">
        <f t="shared" si="312"/>
        <v>6.5000000000000018</v>
      </c>
      <c r="P1205" s="93">
        <f t="shared" si="313"/>
        <v>0.10416666666666674</v>
      </c>
    </row>
    <row r="1206" spans="1:16" ht="31.5" x14ac:dyDescent="0.2">
      <c r="A1206" s="25">
        <v>25000054</v>
      </c>
      <c r="B1206" s="8" t="s">
        <v>1101</v>
      </c>
      <c r="C1206" s="36">
        <f>VLOOKUP(A1206,'[3]Прейскурант 2019'!$A$12:$E$1358,5,0)</f>
        <v>0.61</v>
      </c>
      <c r="D1206" s="37">
        <v>7.0000000000000007E-2</v>
      </c>
      <c r="E1206" s="68">
        <f t="shared" si="307"/>
        <v>13.816824</v>
      </c>
      <c r="F1206" s="44">
        <f>VLOOKUP(A1206,'[2]себ-ть 2019 год'!$A$2:$Q$1337,6,0)</f>
        <v>62.45</v>
      </c>
      <c r="G1206" s="44">
        <f t="shared" si="327"/>
        <v>76.266824</v>
      </c>
      <c r="H1206" s="44">
        <f t="shared" si="309"/>
        <v>25.930720160000003</v>
      </c>
      <c r="I1206" s="45">
        <f t="shared" si="328"/>
        <v>102.19754416000001</v>
      </c>
      <c r="J1206" s="44">
        <f t="shared" si="310"/>
        <v>15.329631624000001</v>
      </c>
      <c r="K1206" s="46">
        <f t="shared" si="329"/>
        <v>117.52717578400001</v>
      </c>
      <c r="L1206" s="47">
        <f t="shared" si="311"/>
        <v>141.0326109408</v>
      </c>
      <c r="M1206" s="77">
        <f t="shared" si="358"/>
        <v>0.64964999999999995</v>
      </c>
      <c r="N1206" s="48">
        <v>0.68</v>
      </c>
      <c r="O1206" s="49">
        <f t="shared" si="312"/>
        <v>6.4999999999999947</v>
      </c>
      <c r="P1206" s="93">
        <f t="shared" si="313"/>
        <v>0.11475409836065587</v>
      </c>
    </row>
    <row r="1207" spans="1:16" ht="31.5" x14ac:dyDescent="0.2">
      <c r="A1207" s="25">
        <v>25000060</v>
      </c>
      <c r="B1207" s="8" t="s">
        <v>1102</v>
      </c>
      <c r="C1207" s="36">
        <f>VLOOKUP(A1207,'[3]Прейскурант 2019'!$A$12:$E$1358,5,0)</f>
        <v>1.02</v>
      </c>
      <c r="D1207" s="37">
        <v>7.0000000000000007E-2</v>
      </c>
      <c r="E1207" s="68">
        <f t="shared" si="307"/>
        <v>13.816824</v>
      </c>
      <c r="F1207" s="44">
        <f>VLOOKUP(A1207,'[2]себ-ть 2019 год'!$A$2:$Q$1337,6,0)</f>
        <v>62.45</v>
      </c>
      <c r="G1207" s="44">
        <f t="shared" si="327"/>
        <v>76.266824</v>
      </c>
      <c r="H1207" s="44">
        <f t="shared" si="309"/>
        <v>25.930720160000003</v>
      </c>
      <c r="I1207" s="45">
        <f t="shared" si="328"/>
        <v>102.19754416000001</v>
      </c>
      <c r="J1207" s="44">
        <f t="shared" si="310"/>
        <v>15.329631624000001</v>
      </c>
      <c r="K1207" s="46">
        <f t="shared" si="329"/>
        <v>117.52717578400001</v>
      </c>
      <c r="L1207" s="47">
        <f t="shared" si="311"/>
        <v>141.0326109408</v>
      </c>
      <c r="M1207" s="77">
        <f t="shared" si="358"/>
        <v>1.0863</v>
      </c>
      <c r="N1207" s="48">
        <v>1.02</v>
      </c>
      <c r="O1207" s="49">
        <f t="shared" si="312"/>
        <v>6.5000000000000027</v>
      </c>
      <c r="P1207" s="93">
        <f t="shared" si="313"/>
        <v>0</v>
      </c>
    </row>
    <row r="1208" spans="1:16" ht="31.5" x14ac:dyDescent="0.2">
      <c r="A1208" s="25">
        <v>25000053</v>
      </c>
      <c r="B1208" s="8" t="s">
        <v>1103</v>
      </c>
      <c r="C1208" s="36">
        <f>VLOOKUP(A1208,'[3]Прейскурант 2019'!$A$12:$E$1358,5,0)</f>
        <v>1.53</v>
      </c>
      <c r="D1208" s="37">
        <v>7.0000000000000007E-2</v>
      </c>
      <c r="E1208" s="68">
        <f t="shared" si="307"/>
        <v>13.816824</v>
      </c>
      <c r="F1208" s="44">
        <f>VLOOKUP(A1208,'[2]себ-ть 2019 год'!$A$2:$Q$1337,6,0)</f>
        <v>62.45</v>
      </c>
      <c r="G1208" s="44">
        <f t="shared" si="327"/>
        <v>76.266824</v>
      </c>
      <c r="H1208" s="44">
        <f t="shared" si="309"/>
        <v>25.930720160000003</v>
      </c>
      <c r="I1208" s="45">
        <f t="shared" si="328"/>
        <v>102.19754416000001</v>
      </c>
      <c r="J1208" s="44">
        <f t="shared" si="310"/>
        <v>15.329631624000001</v>
      </c>
      <c r="K1208" s="46">
        <f t="shared" si="329"/>
        <v>117.52717578400001</v>
      </c>
      <c r="L1208" s="47">
        <f t="shared" si="311"/>
        <v>141.0326109408</v>
      </c>
      <c r="M1208" s="77">
        <f t="shared" si="358"/>
        <v>1.6294500000000001</v>
      </c>
      <c r="N1208" s="48">
        <v>1.53</v>
      </c>
      <c r="O1208" s="49">
        <f t="shared" si="312"/>
        <v>6.5000000000000027</v>
      </c>
      <c r="P1208" s="93">
        <f t="shared" si="313"/>
        <v>0</v>
      </c>
    </row>
    <row r="1209" spans="1:16" ht="34.5" x14ac:dyDescent="0.2">
      <c r="A1209" s="25">
        <v>25000052</v>
      </c>
      <c r="B1209" s="8" t="s">
        <v>1104</v>
      </c>
      <c r="C1209" s="36">
        <f>VLOOKUP(A1209,'[3]Прейскурант 2019'!$A$12:$E$1358,5,0)</f>
        <v>2.35</v>
      </c>
      <c r="D1209" s="37">
        <v>7.0000000000000007E-2</v>
      </c>
      <c r="E1209" s="68">
        <f t="shared" si="307"/>
        <v>13.816824</v>
      </c>
      <c r="F1209" s="44">
        <f>VLOOKUP(A1209,'[2]себ-ть 2019 год'!$A$2:$Q$1337,6,0)</f>
        <v>62.45</v>
      </c>
      <c r="G1209" s="44">
        <f t="shared" si="327"/>
        <v>76.266824</v>
      </c>
      <c r="H1209" s="44">
        <f t="shared" si="309"/>
        <v>25.930720160000003</v>
      </c>
      <c r="I1209" s="45">
        <f t="shared" si="328"/>
        <v>102.19754416000001</v>
      </c>
      <c r="J1209" s="44">
        <f t="shared" si="310"/>
        <v>15.329631624000001</v>
      </c>
      <c r="K1209" s="46">
        <f t="shared" si="329"/>
        <v>117.52717578400001</v>
      </c>
      <c r="L1209" s="47">
        <f t="shared" si="311"/>
        <v>141.0326109408</v>
      </c>
      <c r="M1209" s="77">
        <f t="shared" si="358"/>
        <v>2.5027500000000003</v>
      </c>
      <c r="N1209" s="48">
        <v>2.35</v>
      </c>
      <c r="O1209" s="49">
        <f t="shared" si="312"/>
        <v>6.5000000000000071</v>
      </c>
      <c r="P1209" s="93">
        <f t="shared" si="313"/>
        <v>0</v>
      </c>
    </row>
    <row r="1210" spans="1:16" ht="31.5" x14ac:dyDescent="0.2">
      <c r="A1210" s="25">
        <v>25000051</v>
      </c>
      <c r="B1210" s="8" t="s">
        <v>1105</v>
      </c>
      <c r="C1210" s="36">
        <f>VLOOKUP(A1210,'[3]Прейскурант 2019'!$A$12:$E$1358,5,0)</f>
        <v>1734</v>
      </c>
      <c r="D1210" s="37">
        <v>7.0000000000000007E-2</v>
      </c>
      <c r="E1210" s="68">
        <f t="shared" si="307"/>
        <v>13.816824</v>
      </c>
      <c r="F1210" s="44">
        <f>VLOOKUP(A1210,'[2]себ-ть 2019 год'!$A$2:$Q$1337,6,0)</f>
        <v>13.56</v>
      </c>
      <c r="G1210" s="44">
        <f t="shared" si="327"/>
        <v>27.376823999999999</v>
      </c>
      <c r="H1210" s="44">
        <f t="shared" si="309"/>
        <v>9.3081201599999996</v>
      </c>
      <c r="I1210" s="45">
        <f t="shared" si="328"/>
        <v>36.684944160000001</v>
      </c>
      <c r="J1210" s="44">
        <f t="shared" si="310"/>
        <v>5.5027416239999996</v>
      </c>
      <c r="K1210" s="46">
        <f t="shared" si="329"/>
        <v>42.187685784000003</v>
      </c>
      <c r="L1210" s="47">
        <f t="shared" si="311"/>
        <v>50.625222940800001</v>
      </c>
      <c r="M1210" s="77">
        <f t="shared" si="358"/>
        <v>1846.71</v>
      </c>
      <c r="N1210" s="48">
        <v>1734</v>
      </c>
      <c r="O1210" s="49">
        <f t="shared" si="312"/>
        <v>6.5000000000000018</v>
      </c>
      <c r="P1210" s="93">
        <f t="shared" si="313"/>
        <v>0</v>
      </c>
    </row>
    <row r="1211" spans="1:16" ht="47.25" x14ac:dyDescent="0.2">
      <c r="A1211" s="25">
        <v>25000046</v>
      </c>
      <c r="B1211" s="8" t="s">
        <v>1106</v>
      </c>
      <c r="C1211" s="36">
        <f>VLOOKUP(A1211,'[3]Прейскурант 2019'!$A$12:$E$1358,5,0)</f>
        <v>0.48</v>
      </c>
      <c r="D1211" s="37">
        <v>7.0000000000000007E-2</v>
      </c>
      <c r="E1211" s="68">
        <f t="shared" si="307"/>
        <v>13.816824</v>
      </c>
      <c r="F1211" s="44">
        <f>VLOOKUP(A1211,'[2]себ-ть 2019 год'!$A$2:$Q$1337,6,0)</f>
        <v>66.36</v>
      </c>
      <c r="G1211" s="44">
        <f t="shared" si="327"/>
        <v>80.176823999999996</v>
      </c>
      <c r="H1211" s="44">
        <f t="shared" si="309"/>
        <v>27.26012016</v>
      </c>
      <c r="I1211" s="45">
        <f t="shared" si="328"/>
        <v>107.43694416</v>
      </c>
      <c r="J1211" s="44">
        <f t="shared" si="310"/>
        <v>16.115541623999999</v>
      </c>
      <c r="K1211" s="46">
        <f t="shared" si="329"/>
        <v>123.552485784</v>
      </c>
      <c r="L1211" s="47">
        <f t="shared" si="311"/>
        <v>148.26298294079999</v>
      </c>
      <c r="M1211" s="77">
        <f t="shared" si="358"/>
        <v>0.51119999999999999</v>
      </c>
      <c r="N1211" s="48">
        <v>0.53</v>
      </c>
      <c r="O1211" s="49">
        <f t="shared" si="312"/>
        <v>6.5000000000000018</v>
      </c>
      <c r="P1211" s="93">
        <f t="shared" si="313"/>
        <v>0.10416666666666674</v>
      </c>
    </row>
    <row r="1212" spans="1:16" ht="31.5" x14ac:dyDescent="0.2">
      <c r="A1212" s="25">
        <v>25000045</v>
      </c>
      <c r="B1212" s="8" t="s">
        <v>1107</v>
      </c>
      <c r="C1212" s="36">
        <f>VLOOKUP(A1212,'[3]Прейскурант 2019'!$A$12:$E$1358,5,0)</f>
        <v>0.61</v>
      </c>
      <c r="D1212" s="37">
        <v>7.0000000000000007E-2</v>
      </c>
      <c r="E1212" s="68">
        <f t="shared" si="307"/>
        <v>13.816824</v>
      </c>
      <c r="F1212" s="44">
        <f>VLOOKUP(A1212,'[2]себ-ть 2019 год'!$A$2:$Q$1337,6,0)</f>
        <v>66.36</v>
      </c>
      <c r="G1212" s="44">
        <f t="shared" si="327"/>
        <v>80.176823999999996</v>
      </c>
      <c r="H1212" s="44">
        <f t="shared" si="309"/>
        <v>27.26012016</v>
      </c>
      <c r="I1212" s="45">
        <f t="shared" si="328"/>
        <v>107.43694416</v>
      </c>
      <c r="J1212" s="44">
        <f t="shared" si="310"/>
        <v>16.115541623999999</v>
      </c>
      <c r="K1212" s="46">
        <f t="shared" si="329"/>
        <v>123.552485784</v>
      </c>
      <c r="L1212" s="47">
        <f t="shared" si="311"/>
        <v>148.26298294079999</v>
      </c>
      <c r="M1212" s="77">
        <f t="shared" si="358"/>
        <v>0.64964999999999995</v>
      </c>
      <c r="N1212" s="48">
        <v>0.68</v>
      </c>
      <c r="O1212" s="49">
        <f t="shared" si="312"/>
        <v>6.4999999999999947</v>
      </c>
      <c r="P1212" s="93">
        <f t="shared" si="313"/>
        <v>0.11475409836065587</v>
      </c>
    </row>
    <row r="1213" spans="1:16" ht="31.5" x14ac:dyDescent="0.2">
      <c r="A1213" s="25">
        <v>25000058</v>
      </c>
      <c r="B1213" s="8" t="s">
        <v>1108</v>
      </c>
      <c r="C1213" s="36">
        <f>VLOOKUP(A1213,'[3]Прейскурант 2019'!$A$12:$E$1358,5,0)</f>
        <v>1.02</v>
      </c>
      <c r="D1213" s="37">
        <v>7.0000000000000007E-2</v>
      </c>
      <c r="E1213" s="68">
        <f t="shared" si="307"/>
        <v>13.816824</v>
      </c>
      <c r="F1213" s="44">
        <f>VLOOKUP(A1213,'[2]себ-ть 2019 год'!$A$2:$Q$1337,6,0)</f>
        <v>66.36</v>
      </c>
      <c r="G1213" s="44">
        <f t="shared" si="327"/>
        <v>80.176823999999996</v>
      </c>
      <c r="H1213" s="44">
        <f t="shared" si="309"/>
        <v>27.26012016</v>
      </c>
      <c r="I1213" s="45">
        <f t="shared" si="328"/>
        <v>107.43694416</v>
      </c>
      <c r="J1213" s="44">
        <f t="shared" si="310"/>
        <v>16.115541623999999</v>
      </c>
      <c r="K1213" s="46">
        <f t="shared" si="329"/>
        <v>123.552485784</v>
      </c>
      <c r="L1213" s="47">
        <f t="shared" si="311"/>
        <v>148.26298294079999</v>
      </c>
      <c r="M1213" s="77">
        <f t="shared" si="358"/>
        <v>1.0863</v>
      </c>
      <c r="N1213" s="48">
        <v>1.02</v>
      </c>
      <c r="O1213" s="49">
        <f t="shared" si="312"/>
        <v>6.5000000000000027</v>
      </c>
      <c r="P1213" s="93">
        <f t="shared" si="313"/>
        <v>0</v>
      </c>
    </row>
    <row r="1214" spans="1:16" ht="31.5" x14ac:dyDescent="0.2">
      <c r="A1214" s="25">
        <v>25000044</v>
      </c>
      <c r="B1214" s="8" t="s">
        <v>1109</v>
      </c>
      <c r="C1214" s="36">
        <f>VLOOKUP(A1214,'[3]Прейскурант 2019'!$A$12:$E$1358,5,0)</f>
        <v>1.53</v>
      </c>
      <c r="D1214" s="37">
        <v>7.0000000000000007E-2</v>
      </c>
      <c r="E1214" s="68">
        <f t="shared" si="307"/>
        <v>13.816824</v>
      </c>
      <c r="F1214" s="44">
        <f>VLOOKUP(A1214,'[2]себ-ть 2019 год'!$A$2:$Q$1337,6,0)</f>
        <v>66.36</v>
      </c>
      <c r="G1214" s="44">
        <f t="shared" si="327"/>
        <v>80.176823999999996</v>
      </c>
      <c r="H1214" s="44">
        <f t="shared" si="309"/>
        <v>27.26012016</v>
      </c>
      <c r="I1214" s="45">
        <f t="shared" si="328"/>
        <v>107.43694416</v>
      </c>
      <c r="J1214" s="44">
        <f t="shared" si="310"/>
        <v>16.115541623999999</v>
      </c>
      <c r="K1214" s="46">
        <f t="shared" si="329"/>
        <v>123.552485784</v>
      </c>
      <c r="L1214" s="47">
        <f t="shared" si="311"/>
        <v>148.26298294079999</v>
      </c>
      <c r="M1214" s="77">
        <f t="shared" si="358"/>
        <v>1.6294500000000001</v>
      </c>
      <c r="N1214" s="48">
        <v>1.53</v>
      </c>
      <c r="O1214" s="49">
        <f t="shared" si="312"/>
        <v>6.5000000000000027</v>
      </c>
      <c r="P1214" s="93">
        <f t="shared" si="313"/>
        <v>0</v>
      </c>
    </row>
    <row r="1215" spans="1:16" ht="34.5" x14ac:dyDescent="0.2">
      <c r="A1215" s="25">
        <v>25000043</v>
      </c>
      <c r="B1215" s="8" t="s">
        <v>1110</v>
      </c>
      <c r="C1215" s="36">
        <f>VLOOKUP(A1215,'[3]Прейскурант 2019'!$A$12:$E$1358,5,0)</f>
        <v>2.14</v>
      </c>
      <c r="D1215" s="37">
        <v>7.0000000000000007E-2</v>
      </c>
      <c r="E1215" s="68">
        <f t="shared" si="307"/>
        <v>13.816824</v>
      </c>
      <c r="F1215" s="44">
        <f>VLOOKUP(A1215,'[2]себ-ть 2019 год'!$A$2:$Q$1337,6,0)</f>
        <v>66.36</v>
      </c>
      <c r="G1215" s="44">
        <f t="shared" si="327"/>
        <v>80.176823999999996</v>
      </c>
      <c r="H1215" s="44">
        <f t="shared" si="309"/>
        <v>27.26012016</v>
      </c>
      <c r="I1215" s="45">
        <f t="shared" si="328"/>
        <v>107.43694416</v>
      </c>
      <c r="J1215" s="44">
        <f t="shared" si="310"/>
        <v>16.115541623999999</v>
      </c>
      <c r="K1215" s="46">
        <f t="shared" si="329"/>
        <v>123.552485784</v>
      </c>
      <c r="L1215" s="47">
        <f t="shared" si="311"/>
        <v>148.26298294079999</v>
      </c>
      <c r="M1215" s="77">
        <f t="shared" si="358"/>
        <v>2.2791000000000001</v>
      </c>
      <c r="N1215" s="48">
        <v>2.14</v>
      </c>
      <c r="O1215" s="49">
        <f t="shared" si="312"/>
        <v>6.5</v>
      </c>
      <c r="P1215" s="93">
        <f t="shared" si="313"/>
        <v>0</v>
      </c>
    </row>
    <row r="1216" spans="1:16" ht="31.5" x14ac:dyDescent="0.2">
      <c r="A1216" s="19">
        <v>25000042</v>
      </c>
      <c r="B1216" s="8" t="s">
        <v>1111</v>
      </c>
      <c r="C1216" s="36">
        <f>VLOOKUP(A1216,'[3]Прейскурант 2019'!$A$12:$E$1358,5,0)</f>
        <v>1346</v>
      </c>
      <c r="D1216" s="37">
        <v>7.0000000000000007E-2</v>
      </c>
      <c r="E1216" s="68">
        <f t="shared" si="307"/>
        <v>13.816824</v>
      </c>
      <c r="F1216" s="44">
        <f>VLOOKUP(A1216,'[2]себ-ть 2019 год'!$A$2:$Q$1337,6,0)</f>
        <v>52.82</v>
      </c>
      <c r="G1216" s="44">
        <f t="shared" si="327"/>
        <v>66.636824000000004</v>
      </c>
      <c r="H1216" s="44">
        <f t="shared" si="309"/>
        <v>22.656520160000003</v>
      </c>
      <c r="I1216" s="45">
        <f t="shared" si="328"/>
        <v>89.293344160000004</v>
      </c>
      <c r="J1216" s="44">
        <f t="shared" si="310"/>
        <v>13.394001623999999</v>
      </c>
      <c r="K1216" s="46">
        <f t="shared" si="329"/>
        <v>102.687345784</v>
      </c>
      <c r="L1216" s="47">
        <f t="shared" si="311"/>
        <v>123.2248149408</v>
      </c>
      <c r="M1216" s="77">
        <f t="shared" si="358"/>
        <v>1433.49</v>
      </c>
      <c r="N1216" s="48">
        <v>1346</v>
      </c>
      <c r="O1216" s="49">
        <f t="shared" si="312"/>
        <v>6.5</v>
      </c>
      <c r="P1216" s="93">
        <f t="shared" si="313"/>
        <v>0</v>
      </c>
    </row>
    <row r="1217" spans="1:16" ht="47.25" x14ac:dyDescent="0.2">
      <c r="A1217" s="25">
        <v>25000050</v>
      </c>
      <c r="B1217" s="8" t="s">
        <v>1112</v>
      </c>
      <c r="C1217" s="36">
        <f>VLOOKUP(A1217,'[3]Прейскурант 2019'!$A$12:$E$1358,5,0)</f>
        <v>0.61</v>
      </c>
      <c r="D1217" s="37">
        <v>7.0000000000000007E-2</v>
      </c>
      <c r="E1217" s="68">
        <f t="shared" ref="E1217:E1277" si="359">151.6*D1217*1.302</f>
        <v>13.816824</v>
      </c>
      <c r="F1217" s="44">
        <f>VLOOKUP(A1217,'[2]себ-ть 2019 год'!$A$2:$Q$1337,6,0)</f>
        <v>1.68</v>
      </c>
      <c r="G1217" s="44">
        <f t="shared" si="327"/>
        <v>15.496824</v>
      </c>
      <c r="H1217" s="44">
        <f t="shared" si="309"/>
        <v>5.2689201600000004</v>
      </c>
      <c r="I1217" s="45">
        <f t="shared" si="328"/>
        <v>20.765744160000001</v>
      </c>
      <c r="J1217" s="44">
        <f t="shared" si="310"/>
        <v>3.114861624</v>
      </c>
      <c r="K1217" s="46">
        <f t="shared" si="329"/>
        <v>23.880605784</v>
      </c>
      <c r="L1217" s="47">
        <f t="shared" si="311"/>
        <v>28.656726940799999</v>
      </c>
      <c r="M1217" s="77">
        <f t="shared" si="358"/>
        <v>0.64964999999999995</v>
      </c>
      <c r="N1217" s="48">
        <v>0.61</v>
      </c>
      <c r="O1217" s="49">
        <f t="shared" si="312"/>
        <v>6.4999999999999947</v>
      </c>
      <c r="P1217" s="93">
        <f t="shared" si="313"/>
        <v>0</v>
      </c>
    </row>
    <row r="1218" spans="1:16" ht="47.25" x14ac:dyDescent="0.2">
      <c r="A1218" s="25">
        <v>25000059</v>
      </c>
      <c r="B1218" s="8" t="s">
        <v>1113</v>
      </c>
      <c r="C1218" s="36">
        <f>VLOOKUP(A1218,'[3]Прейскурант 2019'!$A$12:$E$1358,5,0)</f>
        <v>1.02</v>
      </c>
      <c r="D1218" s="37">
        <v>7.0000000000000007E-2</v>
      </c>
      <c r="E1218" s="68">
        <f t="shared" si="359"/>
        <v>13.816824</v>
      </c>
      <c r="F1218" s="44">
        <f>VLOOKUP(A1218,'[2]себ-ть 2019 год'!$A$2:$Q$1337,6,0)</f>
        <v>1.68</v>
      </c>
      <c r="G1218" s="44">
        <f t="shared" si="327"/>
        <v>15.496824</v>
      </c>
      <c r="H1218" s="44">
        <f t="shared" si="309"/>
        <v>5.2689201600000004</v>
      </c>
      <c r="I1218" s="45">
        <f t="shared" si="328"/>
        <v>20.765744160000001</v>
      </c>
      <c r="J1218" s="44">
        <f t="shared" si="310"/>
        <v>3.114861624</v>
      </c>
      <c r="K1218" s="46">
        <f t="shared" si="329"/>
        <v>23.880605784</v>
      </c>
      <c r="L1218" s="47">
        <f t="shared" si="311"/>
        <v>28.656726940799999</v>
      </c>
      <c r="M1218" s="77">
        <f t="shared" si="358"/>
        <v>1.0863</v>
      </c>
      <c r="N1218" s="48">
        <v>1.02</v>
      </c>
      <c r="O1218" s="49">
        <f t="shared" si="312"/>
        <v>6.5000000000000027</v>
      </c>
      <c r="P1218" s="93">
        <f t="shared" si="313"/>
        <v>0</v>
      </c>
    </row>
    <row r="1219" spans="1:16" ht="47.25" x14ac:dyDescent="0.2">
      <c r="A1219" s="25">
        <v>25000049</v>
      </c>
      <c r="B1219" s="8" t="s">
        <v>1114</v>
      </c>
      <c r="C1219" s="36">
        <f>VLOOKUP(A1219,'[3]Прейскурант 2019'!$A$12:$E$1358,5,0)</f>
        <v>1.53</v>
      </c>
      <c r="D1219" s="37">
        <v>7.0000000000000007E-2</v>
      </c>
      <c r="E1219" s="68">
        <f t="shared" si="359"/>
        <v>13.816824</v>
      </c>
      <c r="F1219" s="44">
        <f>VLOOKUP(A1219,'[2]себ-ть 2019 год'!$A$2:$Q$1337,6,0)</f>
        <v>1.68</v>
      </c>
      <c r="G1219" s="44">
        <f t="shared" si="327"/>
        <v>15.496824</v>
      </c>
      <c r="H1219" s="44">
        <f t="shared" si="309"/>
        <v>5.2689201600000004</v>
      </c>
      <c r="I1219" s="45">
        <f t="shared" si="328"/>
        <v>20.765744160000001</v>
      </c>
      <c r="J1219" s="44">
        <f t="shared" si="310"/>
        <v>3.114861624</v>
      </c>
      <c r="K1219" s="46">
        <f t="shared" si="329"/>
        <v>23.880605784</v>
      </c>
      <c r="L1219" s="47">
        <f t="shared" si="311"/>
        <v>28.656726940799999</v>
      </c>
      <c r="M1219" s="77">
        <f t="shared" si="358"/>
        <v>1.6294500000000001</v>
      </c>
      <c r="N1219" s="48">
        <v>1.53</v>
      </c>
      <c r="O1219" s="49">
        <f t="shared" si="312"/>
        <v>6.5000000000000027</v>
      </c>
      <c r="P1219" s="93">
        <f t="shared" si="313"/>
        <v>0</v>
      </c>
    </row>
    <row r="1220" spans="1:16" ht="50.25" x14ac:dyDescent="0.2">
      <c r="A1220" s="25">
        <v>25000048</v>
      </c>
      <c r="B1220" s="8" t="s">
        <v>1115</v>
      </c>
      <c r="C1220" s="36">
        <f>VLOOKUP(A1220,'[3]Прейскурант 2019'!$A$12:$E$1358,5,0)</f>
        <v>2.14</v>
      </c>
      <c r="D1220" s="37">
        <v>7.0000000000000007E-2</v>
      </c>
      <c r="E1220" s="68">
        <f t="shared" si="359"/>
        <v>13.816824</v>
      </c>
      <c r="F1220" s="44">
        <f>VLOOKUP(A1220,'[2]себ-ть 2019 год'!$A$2:$Q$1337,6,0)</f>
        <v>1.68</v>
      </c>
      <c r="G1220" s="44">
        <f t="shared" si="327"/>
        <v>15.496824</v>
      </c>
      <c r="H1220" s="44">
        <f t="shared" si="309"/>
        <v>5.2689201600000004</v>
      </c>
      <c r="I1220" s="45">
        <f t="shared" si="328"/>
        <v>20.765744160000001</v>
      </c>
      <c r="J1220" s="44">
        <f t="shared" si="310"/>
        <v>3.114861624</v>
      </c>
      <c r="K1220" s="46">
        <f t="shared" si="329"/>
        <v>23.880605784</v>
      </c>
      <c r="L1220" s="47">
        <f t="shared" si="311"/>
        <v>28.656726940799999</v>
      </c>
      <c r="M1220" s="77">
        <f t="shared" si="358"/>
        <v>2.2791000000000001</v>
      </c>
      <c r="N1220" s="48">
        <v>2.14</v>
      </c>
      <c r="O1220" s="49">
        <f t="shared" si="312"/>
        <v>6.5</v>
      </c>
      <c r="P1220" s="93">
        <f t="shared" si="313"/>
        <v>0</v>
      </c>
    </row>
    <row r="1221" spans="1:16" ht="47.25" x14ac:dyDescent="0.2">
      <c r="A1221" s="25">
        <v>25000047</v>
      </c>
      <c r="B1221" s="8" t="s">
        <v>1116</v>
      </c>
      <c r="C1221" s="36">
        <f>VLOOKUP(A1221,'[3]Прейскурант 2019'!$A$12:$E$1358,5,0)</f>
        <v>1336</v>
      </c>
      <c r="D1221" s="37">
        <v>7.0000000000000007E-2</v>
      </c>
      <c r="E1221" s="68">
        <f t="shared" si="359"/>
        <v>13.816824</v>
      </c>
      <c r="F1221" s="44">
        <f>VLOOKUP(A1221,'[2]себ-ть 2019 год'!$A$2:$Q$1337,6,0)</f>
        <v>1.68</v>
      </c>
      <c r="G1221" s="44">
        <f t="shared" si="327"/>
        <v>15.496824</v>
      </c>
      <c r="H1221" s="44">
        <f t="shared" si="309"/>
        <v>5.2689201600000004</v>
      </c>
      <c r="I1221" s="45">
        <f t="shared" si="328"/>
        <v>20.765744160000001</v>
      </c>
      <c r="J1221" s="44">
        <f t="shared" si="310"/>
        <v>3.114861624</v>
      </c>
      <c r="K1221" s="46">
        <f t="shared" si="329"/>
        <v>23.880605784</v>
      </c>
      <c r="L1221" s="47">
        <f t="shared" si="311"/>
        <v>28.656726940799999</v>
      </c>
      <c r="M1221" s="77">
        <f t="shared" si="358"/>
        <v>1422.84</v>
      </c>
      <c r="N1221" s="48">
        <v>1336</v>
      </c>
      <c r="O1221" s="49">
        <f t="shared" si="312"/>
        <v>6.4999999999999929</v>
      </c>
      <c r="P1221" s="93">
        <f t="shared" si="313"/>
        <v>0</v>
      </c>
    </row>
    <row r="1222" spans="1:16" ht="31.5" x14ac:dyDescent="0.2">
      <c r="A1222" s="25">
        <v>25000056</v>
      </c>
      <c r="B1222" s="8" t="s">
        <v>1117</v>
      </c>
      <c r="C1222" s="36">
        <f>VLOOKUP(A1222,'[3]Прейскурант 2019'!$A$12:$E$1358,5,0)</f>
        <v>24.48</v>
      </c>
      <c r="D1222" s="37">
        <v>7.0000000000000007E-2</v>
      </c>
      <c r="E1222" s="68">
        <f t="shared" si="359"/>
        <v>13.816824</v>
      </c>
      <c r="F1222" s="44">
        <f>VLOOKUP(A1222,'[2]себ-ть 2019 год'!$A$2:$Q$1337,6,0)</f>
        <v>48.9</v>
      </c>
      <c r="G1222" s="44">
        <f t="shared" si="327"/>
        <v>62.716824000000003</v>
      </c>
      <c r="H1222" s="44">
        <f t="shared" si="309"/>
        <v>21.323720160000004</v>
      </c>
      <c r="I1222" s="45">
        <f t="shared" si="328"/>
        <v>84.04054416000001</v>
      </c>
      <c r="J1222" s="44">
        <f t="shared" si="310"/>
        <v>12.606081624000002</v>
      </c>
      <c r="K1222" s="46">
        <f t="shared" si="329"/>
        <v>96.646625784000008</v>
      </c>
      <c r="L1222" s="47">
        <f t="shared" si="311"/>
        <v>115.9759509408</v>
      </c>
      <c r="M1222" s="77">
        <f t="shared" si="358"/>
        <v>26.071200000000001</v>
      </c>
      <c r="N1222" s="48">
        <v>24.48</v>
      </c>
      <c r="O1222" s="49">
        <f t="shared" si="312"/>
        <v>6.5000000000000027</v>
      </c>
      <c r="P1222" s="93">
        <f t="shared" si="313"/>
        <v>0</v>
      </c>
    </row>
    <row r="1223" spans="1:16" ht="15.75" x14ac:dyDescent="0.2">
      <c r="A1223" s="269" t="s">
        <v>1118</v>
      </c>
      <c r="B1223" s="270"/>
      <c r="C1223" s="270"/>
      <c r="D1223" s="270"/>
      <c r="E1223" s="270"/>
      <c r="F1223" s="270"/>
      <c r="G1223" s="270"/>
      <c r="H1223" s="270"/>
      <c r="I1223" s="270"/>
      <c r="J1223" s="270"/>
      <c r="K1223" s="270"/>
      <c r="L1223" s="270"/>
      <c r="M1223" s="270"/>
      <c r="N1223" s="270"/>
      <c r="O1223" s="271"/>
    </row>
    <row r="1224" spans="1:16" ht="47.25" x14ac:dyDescent="0.25">
      <c r="A1224" s="25">
        <v>25000075</v>
      </c>
      <c r="B1224" s="15" t="s">
        <v>1119</v>
      </c>
      <c r="C1224" s="36">
        <f>VLOOKUP(A1224,'[3]Прейскурант 2019'!$A$12:$E$1358,5,0)</f>
        <v>638</v>
      </c>
      <c r="D1224" s="37">
        <v>4</v>
      </c>
      <c r="E1224" s="68">
        <f t="shared" si="359"/>
        <v>789.53279999999995</v>
      </c>
      <c r="F1224" s="44">
        <f>VLOOKUP(A1224,'[2]себ-ть 2019 год'!$A$2:$Q$1337,6,0)</f>
        <v>0</v>
      </c>
      <c r="G1224" s="44">
        <f t="shared" si="327"/>
        <v>789.53279999999995</v>
      </c>
      <c r="H1224" s="44">
        <f t="shared" ref="H1224:H1285" si="360">G1224*$H$1</f>
        <v>268.44115199999999</v>
      </c>
      <c r="I1224" s="45">
        <f t="shared" si="328"/>
        <v>1057.9739519999998</v>
      </c>
      <c r="J1224" s="44">
        <f t="shared" ref="J1224:J1285" si="361">I1224*$J$1</f>
        <v>158.69609279999997</v>
      </c>
      <c r="K1224" s="46">
        <f t="shared" si="329"/>
        <v>1216.6700447999997</v>
      </c>
      <c r="L1224" s="47">
        <f t="shared" ref="L1224:L1285" si="362">K1224*$L$1+K1224</f>
        <v>1460.0040537599996</v>
      </c>
      <c r="M1224" s="77">
        <f t="shared" ref="M1224:M1229" si="363">C1224*6.5%+C1224</f>
        <v>679.47</v>
      </c>
      <c r="N1224" s="48">
        <v>638</v>
      </c>
      <c r="O1224" s="49">
        <f t="shared" ref="O1224:O1285" si="364">(M1224-C1224)/C1224*100</f>
        <v>6.5000000000000044</v>
      </c>
      <c r="P1224" s="93">
        <f t="shared" si="313"/>
        <v>0</v>
      </c>
    </row>
    <row r="1225" spans="1:16" ht="47.25" x14ac:dyDescent="0.25">
      <c r="A1225" s="25">
        <v>25000076</v>
      </c>
      <c r="B1225" s="15" t="s">
        <v>1120</v>
      </c>
      <c r="C1225" s="36">
        <f>VLOOKUP(A1225,'[3]Прейскурант 2019'!$A$12:$E$1358,5,0)</f>
        <v>1062</v>
      </c>
      <c r="D1225" s="37">
        <v>4</v>
      </c>
      <c r="E1225" s="68">
        <f t="shared" si="359"/>
        <v>789.53279999999995</v>
      </c>
      <c r="F1225" s="44">
        <f>VLOOKUP(A1225,'[2]себ-ть 2019 год'!$A$2:$Q$1337,6,0)</f>
        <v>0</v>
      </c>
      <c r="G1225" s="44">
        <f t="shared" si="327"/>
        <v>789.53279999999995</v>
      </c>
      <c r="H1225" s="44">
        <f t="shared" si="360"/>
        <v>268.44115199999999</v>
      </c>
      <c r="I1225" s="45">
        <f t="shared" si="328"/>
        <v>1057.9739519999998</v>
      </c>
      <c r="J1225" s="44">
        <f t="shared" si="361"/>
        <v>158.69609279999997</v>
      </c>
      <c r="K1225" s="46">
        <f t="shared" si="329"/>
        <v>1216.6700447999997</v>
      </c>
      <c r="L1225" s="47">
        <f t="shared" si="362"/>
        <v>1460.0040537599996</v>
      </c>
      <c r="M1225" s="77">
        <f t="shared" si="363"/>
        <v>1131.03</v>
      </c>
      <c r="N1225" s="48">
        <v>1062</v>
      </c>
      <c r="O1225" s="49">
        <f t="shared" si="364"/>
        <v>6.4999999999999973</v>
      </c>
      <c r="P1225" s="93">
        <f t="shared" si="313"/>
        <v>0</v>
      </c>
    </row>
    <row r="1226" spans="1:16" ht="47.25" x14ac:dyDescent="0.25">
      <c r="A1226" s="25">
        <v>25000077</v>
      </c>
      <c r="B1226" s="15" t="s">
        <v>1121</v>
      </c>
      <c r="C1226" s="36">
        <f>VLOOKUP(A1226,'[3]Прейскурант 2019'!$A$12:$E$1358,5,0)</f>
        <v>1698</v>
      </c>
      <c r="D1226" s="37">
        <v>4</v>
      </c>
      <c r="E1226" s="68">
        <f t="shared" si="359"/>
        <v>789.53279999999995</v>
      </c>
      <c r="F1226" s="44">
        <f>VLOOKUP(A1226,'[2]себ-ть 2019 год'!$A$2:$Q$1337,6,0)</f>
        <v>0</v>
      </c>
      <c r="G1226" s="44">
        <f t="shared" si="327"/>
        <v>789.53279999999995</v>
      </c>
      <c r="H1226" s="44">
        <f t="shared" si="360"/>
        <v>268.44115199999999</v>
      </c>
      <c r="I1226" s="45">
        <f t="shared" si="328"/>
        <v>1057.9739519999998</v>
      </c>
      <c r="J1226" s="44">
        <f t="shared" si="361"/>
        <v>158.69609279999997</v>
      </c>
      <c r="K1226" s="46">
        <f t="shared" si="329"/>
        <v>1216.6700447999997</v>
      </c>
      <c r="L1226" s="47">
        <f t="shared" si="362"/>
        <v>1460.0040537599996</v>
      </c>
      <c r="M1226" s="77">
        <f t="shared" si="363"/>
        <v>1808.37</v>
      </c>
      <c r="N1226" s="48">
        <v>1698</v>
      </c>
      <c r="O1226" s="49">
        <f t="shared" si="364"/>
        <v>6.4999999999999929</v>
      </c>
      <c r="P1226" s="93">
        <f t="shared" si="313"/>
        <v>0</v>
      </c>
    </row>
    <row r="1227" spans="1:16" ht="47.25" x14ac:dyDescent="0.25">
      <c r="A1227" s="25">
        <v>25000078</v>
      </c>
      <c r="B1227" s="15" t="s">
        <v>1122</v>
      </c>
      <c r="C1227" s="36">
        <f>VLOOKUP(A1227,'[3]Прейскурант 2019'!$A$12:$E$1358,5,0)</f>
        <v>638</v>
      </c>
      <c r="D1227" s="37">
        <v>4</v>
      </c>
      <c r="E1227" s="68">
        <f t="shared" si="359"/>
        <v>789.53279999999995</v>
      </c>
      <c r="F1227" s="44">
        <f>VLOOKUP(A1227,'[2]себ-ть 2019 год'!$A$2:$Q$1337,6,0)</f>
        <v>0</v>
      </c>
      <c r="G1227" s="44">
        <f t="shared" si="327"/>
        <v>789.53279999999995</v>
      </c>
      <c r="H1227" s="44">
        <f t="shared" si="360"/>
        <v>268.44115199999999</v>
      </c>
      <c r="I1227" s="45">
        <f t="shared" si="328"/>
        <v>1057.9739519999998</v>
      </c>
      <c r="J1227" s="44">
        <f t="shared" si="361"/>
        <v>158.69609279999997</v>
      </c>
      <c r="K1227" s="46">
        <f t="shared" si="329"/>
        <v>1216.6700447999997</v>
      </c>
      <c r="L1227" s="47">
        <f t="shared" si="362"/>
        <v>1460.0040537599996</v>
      </c>
      <c r="M1227" s="77">
        <f t="shared" si="363"/>
        <v>679.47</v>
      </c>
      <c r="N1227" s="48">
        <v>638</v>
      </c>
      <c r="O1227" s="49">
        <f t="shared" si="364"/>
        <v>6.5000000000000044</v>
      </c>
      <c r="P1227" s="93">
        <f t="shared" si="313"/>
        <v>0</v>
      </c>
    </row>
    <row r="1228" spans="1:16" ht="63" x14ac:dyDescent="0.25">
      <c r="A1228" s="25">
        <v>25000079</v>
      </c>
      <c r="B1228" s="15" t="s">
        <v>1123</v>
      </c>
      <c r="C1228" s="36">
        <f>VLOOKUP(A1228,'[3]Прейскурант 2019'!$A$12:$E$1358,5,0)</f>
        <v>1062</v>
      </c>
      <c r="D1228" s="37">
        <v>4</v>
      </c>
      <c r="E1228" s="68">
        <f t="shared" si="359"/>
        <v>789.53279999999995</v>
      </c>
      <c r="F1228" s="44">
        <f>VLOOKUP(A1228,'[2]себ-ть 2019 год'!$A$2:$Q$1337,6,0)</f>
        <v>0</v>
      </c>
      <c r="G1228" s="44">
        <f t="shared" si="327"/>
        <v>789.53279999999995</v>
      </c>
      <c r="H1228" s="44">
        <f t="shared" si="360"/>
        <v>268.44115199999999</v>
      </c>
      <c r="I1228" s="45">
        <f t="shared" si="328"/>
        <v>1057.9739519999998</v>
      </c>
      <c r="J1228" s="44">
        <f t="shared" si="361"/>
        <v>158.69609279999997</v>
      </c>
      <c r="K1228" s="46">
        <f t="shared" si="329"/>
        <v>1216.6700447999997</v>
      </c>
      <c r="L1228" s="47">
        <f t="shared" si="362"/>
        <v>1460.0040537599996</v>
      </c>
      <c r="M1228" s="77">
        <f t="shared" si="363"/>
        <v>1131.03</v>
      </c>
      <c r="N1228" s="48">
        <v>1062</v>
      </c>
      <c r="O1228" s="49">
        <f t="shared" si="364"/>
        <v>6.4999999999999973</v>
      </c>
      <c r="P1228" s="93">
        <f t="shared" ref="P1228:P1289" si="365">(N1228/C1228)-100%</f>
        <v>0</v>
      </c>
    </row>
    <row r="1229" spans="1:16" ht="63" x14ac:dyDescent="0.25">
      <c r="A1229" s="25">
        <v>25000080</v>
      </c>
      <c r="B1229" s="15" t="s">
        <v>1124</v>
      </c>
      <c r="C1229" s="36">
        <f>VLOOKUP(A1229,'[3]Прейскурант 2019'!$A$12:$E$1358,5,0)</f>
        <v>1698</v>
      </c>
      <c r="D1229" s="37">
        <v>4</v>
      </c>
      <c r="E1229" s="68">
        <f t="shared" si="359"/>
        <v>789.53279999999995</v>
      </c>
      <c r="F1229" s="44">
        <f>VLOOKUP(A1229,'[2]себ-ть 2019 год'!$A$2:$Q$1337,6,0)</f>
        <v>0</v>
      </c>
      <c r="G1229" s="44">
        <f t="shared" si="327"/>
        <v>789.53279999999995</v>
      </c>
      <c r="H1229" s="44">
        <f t="shared" si="360"/>
        <v>268.44115199999999</v>
      </c>
      <c r="I1229" s="45">
        <f t="shared" si="328"/>
        <v>1057.9739519999998</v>
      </c>
      <c r="J1229" s="44">
        <f t="shared" si="361"/>
        <v>158.69609279999997</v>
      </c>
      <c r="K1229" s="46">
        <f t="shared" si="329"/>
        <v>1216.6700447999997</v>
      </c>
      <c r="L1229" s="47">
        <f t="shared" si="362"/>
        <v>1460.0040537599996</v>
      </c>
      <c r="M1229" s="77">
        <f t="shared" si="363"/>
        <v>1808.37</v>
      </c>
      <c r="N1229" s="48">
        <v>1698</v>
      </c>
      <c r="O1229" s="49">
        <f t="shared" si="364"/>
        <v>6.4999999999999929</v>
      </c>
      <c r="P1229" s="93">
        <f t="shared" si="365"/>
        <v>0</v>
      </c>
    </row>
    <row r="1230" spans="1:16" ht="15.75" x14ac:dyDescent="0.2">
      <c r="A1230" s="272" t="s">
        <v>1125</v>
      </c>
      <c r="B1230" s="273"/>
      <c r="C1230" s="273"/>
      <c r="D1230" s="273"/>
      <c r="E1230" s="273"/>
      <c r="F1230" s="273"/>
      <c r="G1230" s="273"/>
      <c r="H1230" s="273"/>
      <c r="I1230" s="273"/>
      <c r="J1230" s="273"/>
      <c r="K1230" s="273"/>
      <c r="L1230" s="273"/>
      <c r="M1230" s="273"/>
      <c r="N1230" s="273"/>
      <c r="O1230" s="274"/>
    </row>
    <row r="1231" spans="1:16" ht="15.75" x14ac:dyDescent="0.2">
      <c r="A1231" s="275" t="s">
        <v>1126</v>
      </c>
      <c r="B1231" s="276"/>
      <c r="C1231" s="276"/>
      <c r="D1231" s="276"/>
      <c r="E1231" s="276"/>
      <c r="F1231" s="276"/>
      <c r="G1231" s="276"/>
      <c r="H1231" s="276"/>
      <c r="I1231" s="276"/>
      <c r="J1231" s="276"/>
      <c r="K1231" s="276"/>
      <c r="L1231" s="276"/>
      <c r="M1231" s="276"/>
      <c r="N1231" s="276"/>
      <c r="O1231" s="277"/>
    </row>
    <row r="1232" spans="1:16" ht="15.75" x14ac:dyDescent="0.2">
      <c r="A1232" s="25">
        <v>25010018</v>
      </c>
      <c r="B1232" s="8" t="s">
        <v>1127</v>
      </c>
      <c r="C1232" s="36">
        <f>VLOOKUP(A1232,'[3]Прейскурант 2019'!$A$12:$E$1358,5,0)</f>
        <v>4.08</v>
      </c>
      <c r="D1232" s="37">
        <v>0.3</v>
      </c>
      <c r="E1232" s="68">
        <f t="shared" si="359"/>
        <v>59.214959999999998</v>
      </c>
      <c r="F1232" s="44">
        <f>VLOOKUP(A1232,'[2]себ-ть 2019 год'!$A$2:$Q$1337,6,0)</f>
        <v>7.02</v>
      </c>
      <c r="G1232" s="44">
        <f t="shared" si="327"/>
        <v>66.234960000000001</v>
      </c>
      <c r="H1232" s="44">
        <f t="shared" si="360"/>
        <v>22.519886400000001</v>
      </c>
      <c r="I1232" s="45">
        <f t="shared" si="328"/>
        <v>88.754846400000005</v>
      </c>
      <c r="J1232" s="44">
        <f t="shared" si="361"/>
        <v>13.31322696</v>
      </c>
      <c r="K1232" s="46">
        <f t="shared" si="329"/>
        <v>102.06807336</v>
      </c>
      <c r="L1232" s="47">
        <f t="shared" si="362"/>
        <v>122.48168803199999</v>
      </c>
      <c r="M1232" s="77">
        <f t="shared" ref="M1232:M1242" si="366">C1232*6.5%+C1232</f>
        <v>4.3452000000000002</v>
      </c>
      <c r="N1232" s="48">
        <v>4.08</v>
      </c>
      <c r="O1232" s="49">
        <f t="shared" si="364"/>
        <v>6.5000000000000027</v>
      </c>
      <c r="P1232" s="93">
        <f t="shared" si="365"/>
        <v>0</v>
      </c>
    </row>
    <row r="1233" spans="1:16" ht="15.75" x14ac:dyDescent="0.2">
      <c r="A1233" s="25">
        <v>25010017</v>
      </c>
      <c r="B1233" s="8" t="s">
        <v>1068</v>
      </c>
      <c r="C1233" s="36">
        <f>VLOOKUP(A1233,'[3]Прейскурант 2019'!$A$12:$E$1358,5,0)</f>
        <v>5.31</v>
      </c>
      <c r="D1233" s="37">
        <v>0.3</v>
      </c>
      <c r="E1233" s="68">
        <f t="shared" si="359"/>
        <v>59.214959999999998</v>
      </c>
      <c r="F1233" s="44">
        <f>VLOOKUP(A1233,'[2]себ-ть 2019 год'!$A$2:$Q$1337,6,0)</f>
        <v>9.4499999999999993</v>
      </c>
      <c r="G1233" s="44">
        <f t="shared" si="327"/>
        <v>68.664959999999994</v>
      </c>
      <c r="H1233" s="44">
        <f t="shared" si="360"/>
        <v>23.346086400000001</v>
      </c>
      <c r="I1233" s="45">
        <f t="shared" si="328"/>
        <v>92.011046399999998</v>
      </c>
      <c r="J1233" s="44">
        <f t="shared" si="361"/>
        <v>13.801656959999999</v>
      </c>
      <c r="K1233" s="46">
        <f t="shared" si="329"/>
        <v>105.81270336</v>
      </c>
      <c r="L1233" s="47">
        <f t="shared" si="362"/>
        <v>126.97524403200001</v>
      </c>
      <c r="M1233" s="77">
        <f t="shared" si="366"/>
        <v>5.6551499999999999</v>
      </c>
      <c r="N1233" s="48">
        <v>5.31</v>
      </c>
      <c r="O1233" s="49">
        <f t="shared" si="364"/>
        <v>6.5000000000000053</v>
      </c>
      <c r="P1233" s="93">
        <f t="shared" si="365"/>
        <v>0</v>
      </c>
    </row>
    <row r="1234" spans="1:16" ht="15.75" x14ac:dyDescent="0.2">
      <c r="A1234" s="25">
        <v>25010020</v>
      </c>
      <c r="B1234" s="8" t="s">
        <v>1128</v>
      </c>
      <c r="C1234" s="36">
        <f>VLOOKUP(A1234,'[3]Прейскурант 2019'!$A$12:$E$1358,5,0)</f>
        <v>7.14</v>
      </c>
      <c r="D1234" s="37">
        <v>7.0000000000000007E-2</v>
      </c>
      <c r="E1234" s="68">
        <f t="shared" si="359"/>
        <v>13.816824</v>
      </c>
      <c r="F1234" s="44">
        <f>VLOOKUP(A1234,'[2]себ-ть 2019 год'!$A$2:$Q$1337,6,0)</f>
        <v>7.02</v>
      </c>
      <c r="G1234" s="44">
        <f t="shared" si="327"/>
        <v>20.836824</v>
      </c>
      <c r="H1234" s="44">
        <f t="shared" si="360"/>
        <v>7.0845201600000003</v>
      </c>
      <c r="I1234" s="45">
        <f t="shared" si="328"/>
        <v>27.92134416</v>
      </c>
      <c r="J1234" s="44">
        <f t="shared" si="361"/>
        <v>4.1882016239999995</v>
      </c>
      <c r="K1234" s="46">
        <f t="shared" si="329"/>
        <v>32.109545783999998</v>
      </c>
      <c r="L1234" s="47">
        <f t="shared" si="362"/>
        <v>38.531454940799996</v>
      </c>
      <c r="M1234" s="77">
        <f t="shared" si="366"/>
        <v>7.6040999999999999</v>
      </c>
      <c r="N1234" s="48">
        <v>7.14</v>
      </c>
      <c r="O1234" s="49">
        <f t="shared" si="364"/>
        <v>6.5000000000000027</v>
      </c>
      <c r="P1234" s="93">
        <f t="shared" si="365"/>
        <v>0</v>
      </c>
    </row>
    <row r="1235" spans="1:16" ht="31.5" x14ac:dyDescent="0.2">
      <c r="A1235" s="25">
        <v>25010022</v>
      </c>
      <c r="B1235" s="8" t="s">
        <v>1129</v>
      </c>
      <c r="C1235" s="36">
        <f>VLOOKUP(A1235,'[3]Прейскурант 2019'!$A$12:$E$1358,5,0)</f>
        <v>7.55</v>
      </c>
      <c r="D1235" s="37">
        <v>7.0000000000000007E-2</v>
      </c>
      <c r="E1235" s="68">
        <f t="shared" si="359"/>
        <v>13.816824</v>
      </c>
      <c r="F1235" s="44">
        <f>VLOOKUP(A1235,'[2]себ-ть 2019 год'!$A$2:$Q$1337,6,0)</f>
        <v>4.01</v>
      </c>
      <c r="G1235" s="44">
        <f t="shared" si="327"/>
        <v>17.826824000000002</v>
      </c>
      <c r="H1235" s="44">
        <f t="shared" si="360"/>
        <v>6.0611201600000015</v>
      </c>
      <c r="I1235" s="45">
        <f t="shared" si="328"/>
        <v>23.887944160000004</v>
      </c>
      <c r="J1235" s="44">
        <f t="shared" si="361"/>
        <v>3.5831916240000004</v>
      </c>
      <c r="K1235" s="46">
        <f t="shared" si="329"/>
        <v>27.471135784000005</v>
      </c>
      <c r="L1235" s="47">
        <f t="shared" si="362"/>
        <v>32.965362940800006</v>
      </c>
      <c r="M1235" s="77">
        <f t="shared" si="366"/>
        <v>8.0407499999999992</v>
      </c>
      <c r="N1235" s="48">
        <v>7.55</v>
      </c>
      <c r="O1235" s="49">
        <f t="shared" si="364"/>
        <v>6.499999999999992</v>
      </c>
      <c r="P1235" s="93">
        <f t="shared" si="365"/>
        <v>0</v>
      </c>
    </row>
    <row r="1236" spans="1:16" ht="15.75" x14ac:dyDescent="0.2">
      <c r="A1236" s="25">
        <v>25010021</v>
      </c>
      <c r="B1236" s="8" t="s">
        <v>1130</v>
      </c>
      <c r="C1236" s="36">
        <f>VLOOKUP(A1236,'[3]Прейскурант 2019'!$A$12:$E$1358,5,0)</f>
        <v>8.98</v>
      </c>
      <c r="D1236" s="37">
        <v>7.0000000000000007E-2</v>
      </c>
      <c r="E1236" s="68">
        <f t="shared" si="359"/>
        <v>13.816824</v>
      </c>
      <c r="F1236" s="44">
        <f>VLOOKUP(A1236,'[2]себ-ть 2019 год'!$A$2:$Q$1337,6,0)</f>
        <v>4.01</v>
      </c>
      <c r="G1236" s="44">
        <f t="shared" si="327"/>
        <v>17.826824000000002</v>
      </c>
      <c r="H1236" s="44">
        <f t="shared" si="360"/>
        <v>6.0611201600000015</v>
      </c>
      <c r="I1236" s="45">
        <f t="shared" si="328"/>
        <v>23.887944160000004</v>
      </c>
      <c r="J1236" s="44">
        <f t="shared" si="361"/>
        <v>3.5831916240000004</v>
      </c>
      <c r="K1236" s="46">
        <f t="shared" si="329"/>
        <v>27.471135784000005</v>
      </c>
      <c r="L1236" s="47">
        <f t="shared" si="362"/>
        <v>32.965362940800006</v>
      </c>
      <c r="M1236" s="77">
        <f t="shared" si="366"/>
        <v>9.5637000000000008</v>
      </c>
      <c r="N1236" s="48">
        <v>8.98</v>
      </c>
      <c r="O1236" s="49">
        <f t="shared" si="364"/>
        <v>6.5000000000000027</v>
      </c>
      <c r="P1236" s="93">
        <f t="shared" si="365"/>
        <v>0</v>
      </c>
    </row>
    <row r="1237" spans="1:16" ht="15.75" x14ac:dyDescent="0.2">
      <c r="A1237" s="25">
        <v>25010019</v>
      </c>
      <c r="B1237" s="8" t="s">
        <v>1131</v>
      </c>
      <c r="C1237" s="36">
        <f>VLOOKUP(A1237,'[3]Прейскурант 2019'!$A$12:$E$1358,5,0)</f>
        <v>11.83</v>
      </c>
      <c r="D1237" s="37">
        <v>7.0000000000000007E-2</v>
      </c>
      <c r="E1237" s="68">
        <f t="shared" si="359"/>
        <v>13.816824</v>
      </c>
      <c r="F1237" s="44">
        <f>VLOOKUP(A1237,'[2]себ-ть 2019 год'!$A$2:$Q$1337,6,0)</f>
        <v>7.02</v>
      </c>
      <c r="G1237" s="44">
        <f t="shared" si="327"/>
        <v>20.836824</v>
      </c>
      <c r="H1237" s="44">
        <f t="shared" si="360"/>
        <v>7.0845201600000003</v>
      </c>
      <c r="I1237" s="45">
        <f t="shared" si="328"/>
        <v>27.92134416</v>
      </c>
      <c r="J1237" s="44">
        <f t="shared" si="361"/>
        <v>4.1882016239999995</v>
      </c>
      <c r="K1237" s="46">
        <f t="shared" si="329"/>
        <v>32.109545783999998</v>
      </c>
      <c r="L1237" s="47">
        <f t="shared" si="362"/>
        <v>38.531454940799996</v>
      </c>
      <c r="M1237" s="77">
        <f t="shared" si="366"/>
        <v>12.59895</v>
      </c>
      <c r="N1237" s="48">
        <v>11.83</v>
      </c>
      <c r="O1237" s="49">
        <f t="shared" si="364"/>
        <v>6.5000000000000018</v>
      </c>
      <c r="P1237" s="93">
        <f t="shared" si="365"/>
        <v>0</v>
      </c>
    </row>
    <row r="1238" spans="1:16" ht="15.75" x14ac:dyDescent="0.2">
      <c r="A1238" s="25">
        <v>25002005</v>
      </c>
      <c r="B1238" s="8" t="s">
        <v>1132</v>
      </c>
      <c r="C1238" s="36">
        <f>VLOOKUP(A1238,'[3]Прейскурант 2019'!$A$12:$E$1358,5,0)</f>
        <v>12.24</v>
      </c>
      <c r="D1238" s="37">
        <v>7.0000000000000007E-2</v>
      </c>
      <c r="E1238" s="68">
        <f t="shared" si="359"/>
        <v>13.816824</v>
      </c>
      <c r="F1238" s="44">
        <f>VLOOKUP(A1238,'[2]себ-ть 2019 год'!$A$2:$Q$1337,6,0)</f>
        <v>13.08</v>
      </c>
      <c r="G1238" s="44">
        <f t="shared" si="327"/>
        <v>26.896824000000002</v>
      </c>
      <c r="H1238" s="44">
        <f t="shared" si="360"/>
        <v>9.1449201600000016</v>
      </c>
      <c r="I1238" s="45">
        <f t="shared" si="328"/>
        <v>36.041744160000007</v>
      </c>
      <c r="J1238" s="44">
        <f t="shared" si="361"/>
        <v>5.4062616240000008</v>
      </c>
      <c r="K1238" s="46">
        <f t="shared" si="329"/>
        <v>41.44800578400001</v>
      </c>
      <c r="L1238" s="47">
        <f t="shared" si="362"/>
        <v>49.737606940800013</v>
      </c>
      <c r="M1238" s="77">
        <f t="shared" si="366"/>
        <v>13.035600000000001</v>
      </c>
      <c r="N1238" s="48">
        <v>12.24</v>
      </c>
      <c r="O1238" s="49">
        <f t="shared" si="364"/>
        <v>6.5000000000000027</v>
      </c>
      <c r="P1238" s="93">
        <f t="shared" si="365"/>
        <v>0</v>
      </c>
    </row>
    <row r="1239" spans="1:16" ht="31.5" x14ac:dyDescent="0.2">
      <c r="A1239" s="25">
        <v>25000021</v>
      </c>
      <c r="B1239" s="8" t="s">
        <v>1133</v>
      </c>
      <c r="C1239" s="36">
        <f>VLOOKUP(A1239,'[3]Прейскурант 2019'!$A$12:$E$1358,5,0)</f>
        <v>1530</v>
      </c>
      <c r="D1239" s="37">
        <v>7.0000000000000007E-2</v>
      </c>
      <c r="E1239" s="68">
        <f t="shared" si="359"/>
        <v>13.816824</v>
      </c>
      <c r="F1239" s="44">
        <f>VLOOKUP(A1239,'[2]себ-ть 2019 год'!$A$2:$Q$1337,6,0)</f>
        <v>14.08</v>
      </c>
      <c r="G1239" s="44">
        <f t="shared" si="327"/>
        <v>27.896824000000002</v>
      </c>
      <c r="H1239" s="44">
        <f t="shared" si="360"/>
        <v>9.4849201600000015</v>
      </c>
      <c r="I1239" s="45">
        <f t="shared" si="328"/>
        <v>37.381744160000004</v>
      </c>
      <c r="J1239" s="44">
        <f t="shared" si="361"/>
        <v>5.6072616240000004</v>
      </c>
      <c r="K1239" s="46">
        <f t="shared" si="329"/>
        <v>42.989005784000007</v>
      </c>
      <c r="L1239" s="47">
        <f t="shared" si="362"/>
        <v>51.58680694080001</v>
      </c>
      <c r="M1239" s="77">
        <f t="shared" si="366"/>
        <v>1629.45</v>
      </c>
      <c r="N1239" s="48">
        <v>1600</v>
      </c>
      <c r="O1239" s="49">
        <f t="shared" si="364"/>
        <v>6.5000000000000027</v>
      </c>
      <c r="P1239" s="93">
        <f t="shared" si="365"/>
        <v>4.5751633986928164E-2</v>
      </c>
    </row>
    <row r="1240" spans="1:16" ht="47.25" x14ac:dyDescent="0.2">
      <c r="A1240" s="25">
        <v>25000036</v>
      </c>
      <c r="B1240" s="86" t="s">
        <v>1243</v>
      </c>
      <c r="C1240" s="36">
        <v>0</v>
      </c>
      <c r="D1240" s="37">
        <v>2</v>
      </c>
      <c r="E1240" s="68">
        <f t="shared" si="359"/>
        <v>394.76639999999998</v>
      </c>
      <c r="F1240" s="44">
        <f>VLOOKUP(A1240,'[2]себ-ть 2019 год'!$A$2:$Q$1337,6,0)</f>
        <v>4.16</v>
      </c>
      <c r="G1240" s="44">
        <f t="shared" si="327"/>
        <v>398.9264</v>
      </c>
      <c r="H1240" s="44">
        <f t="shared" si="360"/>
        <v>135.63497600000002</v>
      </c>
      <c r="I1240" s="45">
        <f t="shared" si="328"/>
        <v>534.561376</v>
      </c>
      <c r="J1240" s="44">
        <f t="shared" si="361"/>
        <v>80.184206399999994</v>
      </c>
      <c r="K1240" s="46">
        <f t="shared" si="329"/>
        <v>614.74558239999999</v>
      </c>
      <c r="L1240" s="47">
        <f t="shared" si="362"/>
        <v>737.69469888000003</v>
      </c>
      <c r="M1240" s="77">
        <f t="shared" si="366"/>
        <v>0</v>
      </c>
      <c r="N1240" s="48">
        <v>3000</v>
      </c>
      <c r="O1240" s="49" t="e">
        <f t="shared" si="364"/>
        <v>#DIV/0!</v>
      </c>
      <c r="P1240" s="93" t="e">
        <f t="shared" si="365"/>
        <v>#DIV/0!</v>
      </c>
    </row>
    <row r="1241" spans="1:16" ht="47.25" x14ac:dyDescent="0.2">
      <c r="A1241" s="25">
        <v>25000147</v>
      </c>
      <c r="B1241" s="86" t="s">
        <v>1242</v>
      </c>
      <c r="C1241" s="36">
        <v>2550</v>
      </c>
      <c r="D1241" s="37">
        <v>2</v>
      </c>
      <c r="E1241" s="68">
        <f t="shared" si="359"/>
        <v>394.76639999999998</v>
      </c>
      <c r="F1241" s="44">
        <v>4.16</v>
      </c>
      <c r="G1241" s="44">
        <f t="shared" ref="G1241" si="367">E1241+F1241</f>
        <v>398.9264</v>
      </c>
      <c r="H1241" s="44">
        <f t="shared" ref="H1241" si="368">G1241*$H$1</f>
        <v>135.63497600000002</v>
      </c>
      <c r="I1241" s="45">
        <f t="shared" ref="I1241" si="369">G1241+H1241</f>
        <v>534.561376</v>
      </c>
      <c r="J1241" s="44">
        <f t="shared" ref="J1241" si="370">I1241*$J$1</f>
        <v>80.184206399999994</v>
      </c>
      <c r="K1241" s="46">
        <f t="shared" ref="K1241" si="371">I1241+J1241</f>
        <v>614.74558239999999</v>
      </c>
      <c r="L1241" s="47">
        <f t="shared" ref="L1241" si="372">K1241*$L$1+K1241</f>
        <v>737.69469888000003</v>
      </c>
      <c r="M1241" s="77">
        <f t="shared" si="366"/>
        <v>2715.75</v>
      </c>
      <c r="N1241" s="48">
        <v>2800</v>
      </c>
      <c r="O1241" s="49">
        <v>100</v>
      </c>
      <c r="P1241" s="93">
        <v>1</v>
      </c>
    </row>
    <row r="1242" spans="1:16" ht="47.25" x14ac:dyDescent="0.2">
      <c r="A1242" s="25">
        <v>25000023</v>
      </c>
      <c r="B1242" s="8" t="s">
        <v>1134</v>
      </c>
      <c r="C1242" s="36">
        <f>VLOOKUP(A1242,'[3]Прейскурант 2019'!$A$12:$E$1358,5,0)</f>
        <v>5100</v>
      </c>
      <c r="D1242" s="37">
        <v>3</v>
      </c>
      <c r="E1242" s="68">
        <f t="shared" si="359"/>
        <v>592.14959999999996</v>
      </c>
      <c r="F1242" s="44">
        <f>VLOOKUP(A1242,'[2]себ-ть 2019 год'!$A$2:$Q$1337,6,0)</f>
        <v>15.08</v>
      </c>
      <c r="G1242" s="44">
        <f t="shared" si="327"/>
        <v>607.2296</v>
      </c>
      <c r="H1242" s="44">
        <f t="shared" si="360"/>
        <v>206.45806400000001</v>
      </c>
      <c r="I1242" s="45">
        <f t="shared" si="328"/>
        <v>813.68766400000004</v>
      </c>
      <c r="J1242" s="44">
        <f t="shared" si="361"/>
        <v>122.0531496</v>
      </c>
      <c r="K1242" s="46">
        <f t="shared" si="329"/>
        <v>935.74081360000002</v>
      </c>
      <c r="L1242" s="47">
        <f t="shared" si="362"/>
        <v>1122.88897632</v>
      </c>
      <c r="M1242" s="77">
        <f t="shared" si="366"/>
        <v>5431.5</v>
      </c>
      <c r="N1242" s="48">
        <v>5100</v>
      </c>
      <c r="O1242" s="49">
        <f t="shared" si="364"/>
        <v>6.5</v>
      </c>
      <c r="P1242" s="93">
        <f t="shared" si="365"/>
        <v>0</v>
      </c>
    </row>
    <row r="1243" spans="1:16" ht="15.75" x14ac:dyDescent="0.2">
      <c r="A1243" s="272" t="s">
        <v>1135</v>
      </c>
      <c r="B1243" s="273"/>
      <c r="C1243" s="273"/>
      <c r="D1243" s="273"/>
      <c r="E1243" s="273"/>
      <c r="F1243" s="273"/>
      <c r="G1243" s="273"/>
      <c r="H1243" s="273"/>
      <c r="I1243" s="273"/>
      <c r="J1243" s="273"/>
      <c r="K1243" s="273"/>
      <c r="L1243" s="273"/>
      <c r="M1243" s="273"/>
      <c r="N1243" s="273"/>
      <c r="O1243" s="274"/>
    </row>
    <row r="1244" spans="1:16" ht="31.5" x14ac:dyDescent="0.2">
      <c r="A1244" s="25">
        <v>25010047</v>
      </c>
      <c r="B1244" s="8" t="s">
        <v>1136</v>
      </c>
      <c r="C1244" s="36">
        <f>VLOOKUP(A1244,'[3]Прейскурант 2019'!$A$12:$E$1358,5,0)</f>
        <v>256</v>
      </c>
      <c r="D1244" s="69">
        <v>2</v>
      </c>
      <c r="E1244" s="68">
        <f t="shared" si="359"/>
        <v>394.76639999999998</v>
      </c>
      <c r="F1244" s="44">
        <f>VLOOKUP(A1244,'[2]себ-ть 2019 год'!$A$2:$Q$1337,6,0)</f>
        <v>26.1</v>
      </c>
      <c r="G1244" s="44">
        <f t="shared" si="327"/>
        <v>420.8664</v>
      </c>
      <c r="H1244" s="44">
        <f t="shared" si="360"/>
        <v>143.09457600000002</v>
      </c>
      <c r="I1244" s="45">
        <f t="shared" si="328"/>
        <v>563.96097600000007</v>
      </c>
      <c r="J1244" s="44">
        <f t="shared" si="361"/>
        <v>84.594146400000014</v>
      </c>
      <c r="K1244" s="46">
        <f t="shared" si="329"/>
        <v>648.55512240000007</v>
      </c>
      <c r="L1244" s="47">
        <f t="shared" si="362"/>
        <v>778.26614688000006</v>
      </c>
      <c r="M1244" s="77">
        <f t="shared" ref="M1244:M1248" si="373">C1244*6.5%+C1244</f>
        <v>272.64</v>
      </c>
      <c r="N1244" s="48">
        <v>285</v>
      </c>
      <c r="O1244" s="49">
        <f t="shared" si="364"/>
        <v>6.4999999999999947</v>
      </c>
      <c r="P1244" s="93">
        <f t="shared" si="365"/>
        <v>0.11328125</v>
      </c>
    </row>
    <row r="1245" spans="1:16" ht="34.15" customHeight="1" x14ac:dyDescent="0.2">
      <c r="A1245" s="25">
        <v>25010048</v>
      </c>
      <c r="B1245" s="8" t="s">
        <v>1137</v>
      </c>
      <c r="C1245" s="36">
        <f>VLOOKUP(A1245,'[3]Прейскурант 2019'!$A$12:$E$1358,5,0)</f>
        <v>361</v>
      </c>
      <c r="D1245" s="69">
        <v>0.5</v>
      </c>
      <c r="E1245" s="68">
        <f t="shared" si="359"/>
        <v>98.691599999999994</v>
      </c>
      <c r="F1245" s="44">
        <f>VLOOKUP(A1245,'[2]себ-ть 2019 год'!$A$2:$Q$1337,6,0)</f>
        <v>87</v>
      </c>
      <c r="G1245" s="44">
        <f t="shared" si="327"/>
        <v>185.69159999999999</v>
      </c>
      <c r="H1245" s="44">
        <f t="shared" si="360"/>
        <v>63.135144000000004</v>
      </c>
      <c r="I1245" s="45">
        <f t="shared" si="328"/>
        <v>248.82674399999999</v>
      </c>
      <c r="J1245" s="44">
        <f t="shared" si="361"/>
        <v>37.324011599999999</v>
      </c>
      <c r="K1245" s="46">
        <f t="shared" si="329"/>
        <v>286.15075559999997</v>
      </c>
      <c r="L1245" s="47">
        <f t="shared" si="362"/>
        <v>343.38090671999998</v>
      </c>
      <c r="M1245" s="77">
        <f t="shared" si="373"/>
        <v>384.46499999999997</v>
      </c>
      <c r="N1245" s="48">
        <v>400</v>
      </c>
      <c r="O1245" s="49">
        <f t="shared" si="364"/>
        <v>6.4999999999999929</v>
      </c>
      <c r="P1245" s="93">
        <f t="shared" si="365"/>
        <v>0.10803324099723</v>
      </c>
    </row>
    <row r="1246" spans="1:16" ht="31.5" x14ac:dyDescent="0.2">
      <c r="A1246" s="25">
        <v>25010049</v>
      </c>
      <c r="B1246" s="8" t="s">
        <v>1138</v>
      </c>
      <c r="C1246" s="36">
        <f>VLOOKUP(A1246,'[3]Прейскурант 2019'!$A$12:$E$1358,5,0)</f>
        <v>464</v>
      </c>
      <c r="D1246" s="69">
        <v>0.5</v>
      </c>
      <c r="E1246" s="68">
        <f t="shared" si="359"/>
        <v>98.691599999999994</v>
      </c>
      <c r="F1246" s="44">
        <f>VLOOKUP(A1246,'[2]себ-ть 2019 год'!$A$2:$Q$1337,6,0)</f>
        <v>26.57</v>
      </c>
      <c r="G1246" s="44">
        <f t="shared" si="327"/>
        <v>125.26159999999999</v>
      </c>
      <c r="H1246" s="44">
        <f t="shared" si="360"/>
        <v>42.588943999999998</v>
      </c>
      <c r="I1246" s="45">
        <f t="shared" si="328"/>
        <v>167.85054399999999</v>
      </c>
      <c r="J1246" s="44">
        <f t="shared" si="361"/>
        <v>25.177581599999996</v>
      </c>
      <c r="K1246" s="46">
        <f t="shared" si="329"/>
        <v>193.02812559999998</v>
      </c>
      <c r="L1246" s="47">
        <f t="shared" si="362"/>
        <v>231.63375071999997</v>
      </c>
      <c r="M1246" s="77">
        <f t="shared" si="373"/>
        <v>494.16</v>
      </c>
      <c r="N1246" s="48">
        <v>515</v>
      </c>
      <c r="O1246" s="49">
        <f t="shared" si="364"/>
        <v>6.5000000000000053</v>
      </c>
      <c r="P1246" s="93">
        <f t="shared" si="365"/>
        <v>0.10991379310344818</v>
      </c>
    </row>
    <row r="1247" spans="1:16" ht="31.5" x14ac:dyDescent="0.2">
      <c r="A1247" s="25">
        <v>25010050</v>
      </c>
      <c r="B1247" s="8" t="s">
        <v>1139</v>
      </c>
      <c r="C1247" s="36">
        <f>VLOOKUP(A1247,'[3]Прейскурант 2019'!$A$12:$E$1358,5,0)</f>
        <v>1767</v>
      </c>
      <c r="D1247" s="69">
        <v>1</v>
      </c>
      <c r="E1247" s="68">
        <f t="shared" si="359"/>
        <v>197.38319999999999</v>
      </c>
      <c r="F1247" s="44">
        <f>VLOOKUP(A1247,'[2]себ-ть 2019 год'!$A$2:$Q$1337,6,0)</f>
        <v>53.14</v>
      </c>
      <c r="G1247" s="44">
        <f t="shared" si="327"/>
        <v>250.52319999999997</v>
      </c>
      <c r="H1247" s="44">
        <f t="shared" si="360"/>
        <v>85.177887999999996</v>
      </c>
      <c r="I1247" s="45">
        <f t="shared" si="328"/>
        <v>335.70108799999997</v>
      </c>
      <c r="J1247" s="44">
        <f t="shared" si="361"/>
        <v>50.355163199999993</v>
      </c>
      <c r="K1247" s="46">
        <f t="shared" si="329"/>
        <v>386.05625119999996</v>
      </c>
      <c r="L1247" s="47">
        <f t="shared" si="362"/>
        <v>463.26750143999993</v>
      </c>
      <c r="M1247" s="77">
        <f t="shared" si="373"/>
        <v>1881.855</v>
      </c>
      <c r="N1247" s="48">
        <v>1960</v>
      </c>
      <c r="O1247" s="49">
        <f t="shared" si="364"/>
        <v>6.5000000000000018</v>
      </c>
      <c r="P1247" s="93">
        <f t="shared" si="365"/>
        <v>0.10922467458970009</v>
      </c>
    </row>
    <row r="1248" spans="1:16" ht="47.25" x14ac:dyDescent="0.2">
      <c r="A1248" s="25">
        <v>25020042</v>
      </c>
      <c r="B1248" s="8" t="s">
        <v>1140</v>
      </c>
      <c r="C1248" s="36">
        <f>VLOOKUP(A1248,'[3]Прейскурант 2019'!$A$12:$E$1358,5,0)</f>
        <v>3464</v>
      </c>
      <c r="D1248" s="69">
        <v>4</v>
      </c>
      <c r="E1248" s="68">
        <f t="shared" si="359"/>
        <v>789.53279999999995</v>
      </c>
      <c r="F1248" s="44">
        <f>VLOOKUP(A1248,'[2]себ-ть 2019 год'!$A$2:$Q$1337,6,0)</f>
        <v>1676.59</v>
      </c>
      <c r="G1248" s="44">
        <f t="shared" si="327"/>
        <v>2466.1228000000001</v>
      </c>
      <c r="H1248" s="44">
        <f t="shared" si="360"/>
        <v>838.48175200000014</v>
      </c>
      <c r="I1248" s="45">
        <f t="shared" si="328"/>
        <v>3304.6045520000002</v>
      </c>
      <c r="J1248" s="44">
        <f t="shared" si="361"/>
        <v>495.69068279999999</v>
      </c>
      <c r="K1248" s="46">
        <f t="shared" si="329"/>
        <v>3800.2952348000003</v>
      </c>
      <c r="L1248" s="47">
        <f t="shared" si="362"/>
        <v>4560.354281760001</v>
      </c>
      <c r="M1248" s="77">
        <f t="shared" si="373"/>
        <v>3689.16</v>
      </c>
      <c r="N1248" s="48">
        <v>3600</v>
      </c>
      <c r="O1248" s="49">
        <f t="shared" si="364"/>
        <v>6.4999999999999964</v>
      </c>
      <c r="P1248" s="93">
        <f t="shared" si="365"/>
        <v>3.9260969976905313E-2</v>
      </c>
    </row>
    <row r="1249" spans="1:16" ht="15" customHeight="1" x14ac:dyDescent="0.2">
      <c r="A1249" s="266" t="s">
        <v>1141</v>
      </c>
      <c r="B1249" s="267"/>
      <c r="C1249" s="267"/>
      <c r="D1249" s="267"/>
      <c r="E1249" s="267"/>
      <c r="F1249" s="267"/>
      <c r="G1249" s="267"/>
      <c r="H1249" s="267"/>
      <c r="I1249" s="267"/>
      <c r="J1249" s="267"/>
      <c r="K1249" s="267"/>
      <c r="L1249" s="267"/>
      <c r="M1249" s="267"/>
      <c r="N1249" s="267"/>
      <c r="O1249" s="268"/>
    </row>
    <row r="1250" spans="1:16" ht="15.75" x14ac:dyDescent="0.2">
      <c r="A1250" s="269" t="s">
        <v>1053</v>
      </c>
      <c r="B1250" s="270"/>
      <c r="C1250" s="270"/>
      <c r="D1250" s="270"/>
      <c r="E1250" s="270"/>
      <c r="F1250" s="270"/>
      <c r="G1250" s="270"/>
      <c r="H1250" s="270"/>
      <c r="I1250" s="270"/>
      <c r="J1250" s="270"/>
      <c r="K1250" s="270"/>
      <c r="L1250" s="270"/>
      <c r="M1250" s="270"/>
      <c r="N1250" s="270"/>
      <c r="O1250" s="271"/>
    </row>
    <row r="1251" spans="1:16" ht="15.75" x14ac:dyDescent="0.2">
      <c r="A1251" s="25">
        <v>25102020</v>
      </c>
      <c r="B1251" s="11" t="s">
        <v>1054</v>
      </c>
      <c r="C1251" s="36">
        <f>VLOOKUP(A1251,'[3]Прейскурант 2019'!$A$12:$E$1358,5,0)</f>
        <v>0.92</v>
      </c>
      <c r="D1251" s="37">
        <v>7.0000000000000007E-2</v>
      </c>
      <c r="E1251" s="68">
        <f t="shared" si="359"/>
        <v>13.816824</v>
      </c>
      <c r="F1251" s="44">
        <f t="shared" ref="F1251:F1267" si="374">F1151</f>
        <v>3.56</v>
      </c>
      <c r="G1251" s="44">
        <f t="shared" si="327"/>
        <v>17.376823999999999</v>
      </c>
      <c r="H1251" s="44">
        <f t="shared" si="360"/>
        <v>5.9081201600000002</v>
      </c>
      <c r="I1251" s="45">
        <f t="shared" si="328"/>
        <v>23.284944159999998</v>
      </c>
      <c r="J1251" s="44">
        <f t="shared" si="361"/>
        <v>3.4927416239999998</v>
      </c>
      <c r="K1251" s="46">
        <f t="shared" si="329"/>
        <v>26.777685783999999</v>
      </c>
      <c r="L1251" s="47">
        <f t="shared" si="362"/>
        <v>32.133222940799996</v>
      </c>
      <c r="M1251" s="77">
        <f t="shared" ref="M1251:M1267" si="375">C1251*6.5%+C1251</f>
        <v>0.9798</v>
      </c>
      <c r="N1251" s="48">
        <v>0.92</v>
      </c>
      <c r="O1251" s="49">
        <f t="shared" si="364"/>
        <v>6.4999999999999964</v>
      </c>
      <c r="P1251" s="93">
        <f t="shared" si="365"/>
        <v>0</v>
      </c>
    </row>
    <row r="1252" spans="1:16" ht="31.5" x14ac:dyDescent="0.2">
      <c r="A1252" s="25">
        <v>25102026</v>
      </c>
      <c r="B1252" s="8" t="s">
        <v>1055</v>
      </c>
      <c r="C1252" s="36">
        <f>VLOOKUP(A1252,'[3]Прейскурант 2019'!$A$12:$E$1358,5,0)</f>
        <v>1.06</v>
      </c>
      <c r="D1252" s="37">
        <v>7.0000000000000007E-2</v>
      </c>
      <c r="E1252" s="68">
        <f t="shared" si="359"/>
        <v>13.816824</v>
      </c>
      <c r="F1252" s="44">
        <f t="shared" si="374"/>
        <v>9.39</v>
      </c>
      <c r="G1252" s="44">
        <f t="shared" si="327"/>
        <v>23.206824000000001</v>
      </c>
      <c r="H1252" s="44">
        <f t="shared" si="360"/>
        <v>7.8903201600000008</v>
      </c>
      <c r="I1252" s="45">
        <f t="shared" si="328"/>
        <v>31.097144160000003</v>
      </c>
      <c r="J1252" s="44">
        <f t="shared" si="361"/>
        <v>4.6645716240000006</v>
      </c>
      <c r="K1252" s="46">
        <f t="shared" si="329"/>
        <v>35.761715784000003</v>
      </c>
      <c r="L1252" s="47">
        <f t="shared" si="362"/>
        <v>42.914058940800004</v>
      </c>
      <c r="M1252" s="77">
        <f t="shared" si="375"/>
        <v>1.1289</v>
      </c>
      <c r="N1252" s="48">
        <v>1.06</v>
      </c>
      <c r="O1252" s="49">
        <f t="shared" si="364"/>
        <v>6.4999999999999964</v>
      </c>
      <c r="P1252" s="93">
        <f t="shared" si="365"/>
        <v>0</v>
      </c>
    </row>
    <row r="1253" spans="1:16" ht="15.75" x14ac:dyDescent="0.2">
      <c r="A1253" s="25">
        <v>25100004</v>
      </c>
      <c r="B1253" s="1" t="s">
        <v>1056</v>
      </c>
      <c r="C1253" s="36">
        <f>VLOOKUP(A1253,'[3]Прейскурант 2019'!$A$12:$E$1358,5,0)</f>
        <v>1.2</v>
      </c>
      <c r="D1253" s="37">
        <v>7.0000000000000007E-2</v>
      </c>
      <c r="E1253" s="68">
        <f t="shared" si="359"/>
        <v>13.816824</v>
      </c>
      <c r="F1253" s="44">
        <f t="shared" si="374"/>
        <v>5.14</v>
      </c>
      <c r="G1253" s="44">
        <f t="shared" si="327"/>
        <v>18.956824000000001</v>
      </c>
      <c r="H1253" s="44">
        <f t="shared" si="360"/>
        <v>6.4453201600000005</v>
      </c>
      <c r="I1253" s="45">
        <f t="shared" si="328"/>
        <v>25.402144160000002</v>
      </c>
      <c r="J1253" s="44">
        <f t="shared" si="361"/>
        <v>3.8103216240000002</v>
      </c>
      <c r="K1253" s="46">
        <f t="shared" si="329"/>
        <v>29.212465784000003</v>
      </c>
      <c r="L1253" s="47">
        <f t="shared" si="362"/>
        <v>35.054958940800006</v>
      </c>
      <c r="M1253" s="77">
        <f t="shared" si="375"/>
        <v>1.278</v>
      </c>
      <c r="N1253" s="48">
        <v>1.2</v>
      </c>
      <c r="O1253" s="49">
        <f t="shared" si="364"/>
        <v>6.5000000000000053</v>
      </c>
      <c r="P1253" s="93">
        <f t="shared" si="365"/>
        <v>0</v>
      </c>
    </row>
    <row r="1254" spans="1:16" ht="15.75" x14ac:dyDescent="0.2">
      <c r="A1254" s="25">
        <v>25102001</v>
      </c>
      <c r="B1254" s="19" t="s">
        <v>1057</v>
      </c>
      <c r="C1254" s="36">
        <f>VLOOKUP(A1254,'[3]Прейскурант 2019'!$A$12:$E$1358,5,0)</f>
        <v>1.34</v>
      </c>
      <c r="D1254" s="37">
        <v>7.0000000000000007E-2</v>
      </c>
      <c r="E1254" s="68">
        <f t="shared" si="359"/>
        <v>13.816824</v>
      </c>
      <c r="F1254" s="44">
        <f t="shared" si="374"/>
        <v>8.0299999999999994</v>
      </c>
      <c r="G1254" s="44">
        <f t="shared" si="327"/>
        <v>21.846823999999998</v>
      </c>
      <c r="H1254" s="44">
        <f t="shared" si="360"/>
        <v>7.4279201600000002</v>
      </c>
      <c r="I1254" s="45">
        <f t="shared" si="328"/>
        <v>29.274744159999997</v>
      </c>
      <c r="J1254" s="44">
        <f t="shared" si="361"/>
        <v>4.3912116239999994</v>
      </c>
      <c r="K1254" s="46">
        <f t="shared" si="329"/>
        <v>33.665955783999998</v>
      </c>
      <c r="L1254" s="47">
        <f t="shared" si="362"/>
        <v>40.399146940799994</v>
      </c>
      <c r="M1254" s="77">
        <f t="shared" si="375"/>
        <v>1.4271</v>
      </c>
      <c r="N1254" s="48">
        <v>1.34</v>
      </c>
      <c r="O1254" s="49">
        <f t="shared" si="364"/>
        <v>6.4999999999999964</v>
      </c>
      <c r="P1254" s="93">
        <f t="shared" si="365"/>
        <v>0</v>
      </c>
    </row>
    <row r="1255" spans="1:16" ht="15.75" x14ac:dyDescent="0.2">
      <c r="A1255" s="25">
        <v>25100022</v>
      </c>
      <c r="B1255" s="19" t="s">
        <v>1058</v>
      </c>
      <c r="C1255" s="36">
        <f>VLOOKUP(A1255,'[3]Прейскурант 2019'!$A$12:$E$1358,5,0)</f>
        <v>1.46</v>
      </c>
      <c r="D1255" s="37">
        <v>7.0000000000000007E-2</v>
      </c>
      <c r="E1255" s="68">
        <f t="shared" si="359"/>
        <v>13.816824</v>
      </c>
      <c r="F1255" s="44">
        <f t="shared" si="374"/>
        <v>4.01</v>
      </c>
      <c r="G1255" s="44">
        <f t="shared" si="327"/>
        <v>17.826824000000002</v>
      </c>
      <c r="H1255" s="44">
        <f t="shared" si="360"/>
        <v>6.0611201600000015</v>
      </c>
      <c r="I1255" s="45">
        <f t="shared" si="328"/>
        <v>23.887944160000004</v>
      </c>
      <c r="J1255" s="44">
        <f t="shared" si="361"/>
        <v>3.5831916240000004</v>
      </c>
      <c r="K1255" s="46">
        <f t="shared" si="329"/>
        <v>27.471135784000005</v>
      </c>
      <c r="L1255" s="47">
        <f t="shared" si="362"/>
        <v>32.965362940800006</v>
      </c>
      <c r="M1255" s="77">
        <f t="shared" si="375"/>
        <v>1.5548999999999999</v>
      </c>
      <c r="N1255" s="48">
        <v>1.46</v>
      </c>
      <c r="O1255" s="49">
        <f t="shared" si="364"/>
        <v>6.4999999999999991</v>
      </c>
      <c r="P1255" s="93">
        <f t="shared" si="365"/>
        <v>0</v>
      </c>
    </row>
    <row r="1256" spans="1:16" ht="31.5" x14ac:dyDescent="0.2">
      <c r="A1256" s="25">
        <v>25102007</v>
      </c>
      <c r="B1256" s="19" t="s">
        <v>1059</v>
      </c>
      <c r="C1256" s="36">
        <f>VLOOKUP(A1256,'[3]Прейскурант 2019'!$A$12:$E$1358,5,0)</f>
        <v>1.64</v>
      </c>
      <c r="D1256" s="37">
        <v>7.0000000000000007E-2</v>
      </c>
      <c r="E1256" s="68">
        <f t="shared" si="359"/>
        <v>13.816824</v>
      </c>
      <c r="F1256" s="44">
        <f t="shared" si="374"/>
        <v>9.52</v>
      </c>
      <c r="G1256" s="44">
        <f t="shared" si="327"/>
        <v>23.336824</v>
      </c>
      <c r="H1256" s="44">
        <f t="shared" si="360"/>
        <v>7.9345201600000008</v>
      </c>
      <c r="I1256" s="45">
        <f t="shared" si="328"/>
        <v>31.271344160000002</v>
      </c>
      <c r="J1256" s="44">
        <f t="shared" si="361"/>
        <v>4.6907016239999999</v>
      </c>
      <c r="K1256" s="46">
        <f t="shared" si="329"/>
        <v>35.962045784000004</v>
      </c>
      <c r="L1256" s="47">
        <f t="shared" si="362"/>
        <v>43.154454940800008</v>
      </c>
      <c r="M1256" s="77">
        <f t="shared" si="375"/>
        <v>1.7465999999999999</v>
      </c>
      <c r="N1256" s="48">
        <v>1.64</v>
      </c>
      <c r="O1256" s="49">
        <f t="shared" si="364"/>
        <v>6.5000000000000018</v>
      </c>
      <c r="P1256" s="93">
        <f t="shared" si="365"/>
        <v>0</v>
      </c>
    </row>
    <row r="1257" spans="1:16" ht="31.5" x14ac:dyDescent="0.2">
      <c r="A1257" s="25">
        <v>25102027</v>
      </c>
      <c r="B1257" s="8" t="s">
        <v>1060</v>
      </c>
      <c r="C1257" s="36">
        <f>VLOOKUP(A1257,'[3]Прейскурант 2019'!$A$12:$E$1358,5,0)</f>
        <v>1.88</v>
      </c>
      <c r="D1257" s="37">
        <v>7.0000000000000007E-2</v>
      </c>
      <c r="E1257" s="68">
        <f t="shared" si="359"/>
        <v>13.816824</v>
      </c>
      <c r="F1257" s="44">
        <f t="shared" si="374"/>
        <v>9.4600000000000009</v>
      </c>
      <c r="G1257" s="44">
        <f t="shared" si="327"/>
        <v>23.276824000000001</v>
      </c>
      <c r="H1257" s="44">
        <f t="shared" si="360"/>
        <v>7.9141201600000013</v>
      </c>
      <c r="I1257" s="45">
        <f t="shared" si="328"/>
        <v>31.190944160000001</v>
      </c>
      <c r="J1257" s="44">
        <f t="shared" si="361"/>
        <v>4.6786416239999999</v>
      </c>
      <c r="K1257" s="46">
        <f t="shared" si="329"/>
        <v>35.869585784000002</v>
      </c>
      <c r="L1257" s="47">
        <f t="shared" si="362"/>
        <v>43.043502940800003</v>
      </c>
      <c r="M1257" s="77">
        <f t="shared" si="375"/>
        <v>2.0021999999999998</v>
      </c>
      <c r="N1257" s="48">
        <v>1.88</v>
      </c>
      <c r="O1257" s="49">
        <f t="shared" si="364"/>
        <v>6.4999999999999929</v>
      </c>
      <c r="P1257" s="93">
        <f t="shared" si="365"/>
        <v>0</v>
      </c>
    </row>
    <row r="1258" spans="1:16" ht="47.25" x14ac:dyDescent="0.2">
      <c r="A1258" s="25">
        <v>25102009</v>
      </c>
      <c r="B1258" s="19" t="s">
        <v>1061</v>
      </c>
      <c r="C1258" s="36">
        <f>VLOOKUP(A1258,'[3]Прейскурант 2019'!$A$12:$E$1358,5,0)</f>
        <v>2.04</v>
      </c>
      <c r="D1258" s="37">
        <v>7.0000000000000007E-2</v>
      </c>
      <c r="E1258" s="68">
        <f t="shared" si="359"/>
        <v>13.816824</v>
      </c>
      <c r="F1258" s="44">
        <f t="shared" si="374"/>
        <v>11</v>
      </c>
      <c r="G1258" s="44">
        <f t="shared" si="327"/>
        <v>24.816824</v>
      </c>
      <c r="H1258" s="44">
        <f t="shared" si="360"/>
        <v>8.4377201600000014</v>
      </c>
      <c r="I1258" s="45">
        <f t="shared" si="328"/>
        <v>33.254544160000002</v>
      </c>
      <c r="J1258" s="44">
        <f t="shared" si="361"/>
        <v>4.9881816240000001</v>
      </c>
      <c r="K1258" s="46">
        <f t="shared" si="329"/>
        <v>38.242725784000001</v>
      </c>
      <c r="L1258" s="47">
        <f t="shared" si="362"/>
        <v>45.891270940799998</v>
      </c>
      <c r="M1258" s="77">
        <f t="shared" si="375"/>
        <v>2.1726000000000001</v>
      </c>
      <c r="N1258" s="48">
        <v>2.04</v>
      </c>
      <c r="O1258" s="49">
        <f t="shared" si="364"/>
        <v>6.5000000000000027</v>
      </c>
      <c r="P1258" s="93">
        <f t="shared" si="365"/>
        <v>0</v>
      </c>
    </row>
    <row r="1259" spans="1:16" ht="31.5" x14ac:dyDescent="0.2">
      <c r="A1259" s="25">
        <v>25102030</v>
      </c>
      <c r="B1259" s="8" t="s">
        <v>1062</v>
      </c>
      <c r="C1259" s="36">
        <f>VLOOKUP(A1259,'[3]Прейскурант 2019'!$A$12:$E$1358,5,0)</f>
        <v>2.2000000000000002</v>
      </c>
      <c r="D1259" s="37">
        <v>7.0000000000000007E-2</v>
      </c>
      <c r="E1259" s="68">
        <f t="shared" si="359"/>
        <v>13.816824</v>
      </c>
      <c r="F1259" s="44">
        <f t="shared" si="374"/>
        <v>9.4600000000000009</v>
      </c>
      <c r="G1259" s="44">
        <f t="shared" si="327"/>
        <v>23.276824000000001</v>
      </c>
      <c r="H1259" s="44">
        <f t="shared" si="360"/>
        <v>7.9141201600000013</v>
      </c>
      <c r="I1259" s="45">
        <f t="shared" si="328"/>
        <v>31.190944160000001</v>
      </c>
      <c r="J1259" s="44">
        <f t="shared" si="361"/>
        <v>4.6786416239999999</v>
      </c>
      <c r="K1259" s="46">
        <f t="shared" si="329"/>
        <v>35.869585784000002</v>
      </c>
      <c r="L1259" s="47">
        <f t="shared" si="362"/>
        <v>43.043502940800003</v>
      </c>
      <c r="M1259" s="77">
        <f t="shared" si="375"/>
        <v>2.343</v>
      </c>
      <c r="N1259" s="48">
        <v>2.2000000000000002</v>
      </c>
      <c r="O1259" s="49">
        <f t="shared" si="364"/>
        <v>6.4999999999999902</v>
      </c>
      <c r="P1259" s="93">
        <f t="shared" si="365"/>
        <v>0</v>
      </c>
    </row>
    <row r="1260" spans="1:16" ht="31.5" x14ac:dyDescent="0.2">
      <c r="A1260" s="25">
        <v>25100002</v>
      </c>
      <c r="B1260" s="1" t="s">
        <v>1063</v>
      </c>
      <c r="C1260" s="36">
        <f>VLOOKUP(A1260,'[3]Прейскурант 2019'!$A$12:$E$1358,5,0)</f>
        <v>2.46</v>
      </c>
      <c r="D1260" s="37">
        <v>7.0000000000000007E-2</v>
      </c>
      <c r="E1260" s="68">
        <f t="shared" si="359"/>
        <v>13.816824</v>
      </c>
      <c r="F1260" s="44">
        <f t="shared" si="374"/>
        <v>9.44</v>
      </c>
      <c r="G1260" s="44">
        <f t="shared" si="327"/>
        <v>23.256824000000002</v>
      </c>
      <c r="H1260" s="44">
        <f t="shared" si="360"/>
        <v>7.9073201600000012</v>
      </c>
      <c r="I1260" s="45">
        <f t="shared" si="328"/>
        <v>31.164144160000003</v>
      </c>
      <c r="J1260" s="44">
        <f t="shared" si="361"/>
        <v>4.6746216240000003</v>
      </c>
      <c r="K1260" s="46">
        <f t="shared" si="329"/>
        <v>35.838765784000003</v>
      </c>
      <c r="L1260" s="47">
        <f t="shared" si="362"/>
        <v>43.006518940800007</v>
      </c>
      <c r="M1260" s="77">
        <f t="shared" si="375"/>
        <v>2.6198999999999999</v>
      </c>
      <c r="N1260" s="48">
        <v>2.46</v>
      </c>
      <c r="O1260" s="49">
        <f t="shared" si="364"/>
        <v>6.4999999999999973</v>
      </c>
      <c r="P1260" s="93">
        <f t="shared" si="365"/>
        <v>0</v>
      </c>
    </row>
    <row r="1261" spans="1:16" ht="31.5" x14ac:dyDescent="0.2">
      <c r="A1261" s="25">
        <v>25100062</v>
      </c>
      <c r="B1261" s="8" t="s">
        <v>1064</v>
      </c>
      <c r="C1261" s="36">
        <f>VLOOKUP(A1261,'[3]Прейскурант 2019'!$A$12:$E$1358,5,0)</f>
        <v>2.82</v>
      </c>
      <c r="D1261" s="37">
        <v>7.0000000000000007E-2</v>
      </c>
      <c r="E1261" s="68">
        <f t="shared" si="359"/>
        <v>13.816824</v>
      </c>
      <c r="F1261" s="44">
        <f t="shared" si="374"/>
        <v>9.4600000000000009</v>
      </c>
      <c r="G1261" s="44">
        <f t="shared" si="327"/>
        <v>23.276824000000001</v>
      </c>
      <c r="H1261" s="44">
        <f t="shared" si="360"/>
        <v>7.9141201600000013</v>
      </c>
      <c r="I1261" s="45">
        <f t="shared" si="328"/>
        <v>31.190944160000001</v>
      </c>
      <c r="J1261" s="44">
        <f t="shared" si="361"/>
        <v>4.6786416239999999</v>
      </c>
      <c r="K1261" s="46">
        <f t="shared" si="329"/>
        <v>35.869585784000002</v>
      </c>
      <c r="L1261" s="47">
        <f t="shared" si="362"/>
        <v>43.043502940800003</v>
      </c>
      <c r="M1261" s="77">
        <f t="shared" si="375"/>
        <v>3.0032999999999999</v>
      </c>
      <c r="N1261" s="48">
        <v>2.82</v>
      </c>
      <c r="O1261" s="49">
        <f t="shared" si="364"/>
        <v>6.5000000000000018</v>
      </c>
      <c r="P1261" s="93">
        <f t="shared" si="365"/>
        <v>0</v>
      </c>
    </row>
    <row r="1262" spans="1:16" ht="31.5" x14ac:dyDescent="0.2">
      <c r="A1262" s="25">
        <v>25100064</v>
      </c>
      <c r="B1262" s="8" t="s">
        <v>1065</v>
      </c>
      <c r="C1262" s="36">
        <f>VLOOKUP(A1262,'[3]Прейскурант 2019'!$A$12:$E$1358,5,0)</f>
        <v>3.06</v>
      </c>
      <c r="D1262" s="37">
        <v>7.0000000000000007E-2</v>
      </c>
      <c r="E1262" s="68">
        <f t="shared" si="359"/>
        <v>13.816824</v>
      </c>
      <c r="F1262" s="44">
        <f t="shared" si="374"/>
        <v>27.73</v>
      </c>
      <c r="G1262" s="44">
        <f t="shared" si="327"/>
        <v>41.546824000000001</v>
      </c>
      <c r="H1262" s="44">
        <f t="shared" si="360"/>
        <v>14.125920160000002</v>
      </c>
      <c r="I1262" s="45">
        <f t="shared" si="328"/>
        <v>55.672744160000001</v>
      </c>
      <c r="J1262" s="44">
        <f t="shared" si="361"/>
        <v>8.3509116240000001</v>
      </c>
      <c r="K1262" s="46">
        <f t="shared" si="329"/>
        <v>64.023655783999999</v>
      </c>
      <c r="L1262" s="47">
        <f t="shared" si="362"/>
        <v>76.828386940800002</v>
      </c>
      <c r="M1262" s="77">
        <f t="shared" si="375"/>
        <v>3.2589000000000001</v>
      </c>
      <c r="N1262" s="48">
        <v>3.06</v>
      </c>
      <c r="O1262" s="49">
        <f t="shared" si="364"/>
        <v>6.5000000000000027</v>
      </c>
      <c r="P1262" s="93">
        <f t="shared" si="365"/>
        <v>0</v>
      </c>
    </row>
    <row r="1263" spans="1:16" ht="28.5" x14ac:dyDescent="0.2">
      <c r="A1263" s="25">
        <v>25102023</v>
      </c>
      <c r="B1263" s="11" t="s">
        <v>1066</v>
      </c>
      <c r="C1263" s="36">
        <f>VLOOKUP(A1263,'[3]Прейскурант 2019'!$A$12:$E$1358,5,0)</f>
        <v>3.54</v>
      </c>
      <c r="D1263" s="37">
        <v>7.0000000000000007E-2</v>
      </c>
      <c r="E1263" s="68">
        <f t="shared" si="359"/>
        <v>13.816824</v>
      </c>
      <c r="F1263" s="44">
        <f t="shared" si="374"/>
        <v>0</v>
      </c>
      <c r="G1263" s="44">
        <f t="shared" ref="G1263:G1324" si="376">E1263+F1263</f>
        <v>13.816824</v>
      </c>
      <c r="H1263" s="44">
        <f t="shared" si="360"/>
        <v>4.6977201600000003</v>
      </c>
      <c r="I1263" s="45">
        <f t="shared" ref="I1263:I1324" si="377">G1263+H1263</f>
        <v>18.51454416</v>
      </c>
      <c r="J1263" s="44">
        <f t="shared" si="361"/>
        <v>2.7771816239999998</v>
      </c>
      <c r="K1263" s="46">
        <f t="shared" ref="K1263:K1324" si="378">I1263+J1263</f>
        <v>21.291725784</v>
      </c>
      <c r="L1263" s="47">
        <f t="shared" si="362"/>
        <v>25.550070940800001</v>
      </c>
      <c r="M1263" s="77">
        <f t="shared" si="375"/>
        <v>3.7701000000000002</v>
      </c>
      <c r="N1263" s="48">
        <v>3.54</v>
      </c>
      <c r="O1263" s="49">
        <f t="shared" si="364"/>
        <v>6.5000000000000053</v>
      </c>
      <c r="P1263" s="93">
        <f t="shared" si="365"/>
        <v>0</v>
      </c>
    </row>
    <row r="1264" spans="1:16" ht="31.5" x14ac:dyDescent="0.2">
      <c r="A1264" s="25">
        <v>25102002</v>
      </c>
      <c r="B1264" s="19" t="s">
        <v>1067</v>
      </c>
      <c r="C1264" s="36">
        <f>VLOOKUP(A1264,'[3]Прейскурант 2019'!$A$12:$E$1358,5,0)</f>
        <v>6.74</v>
      </c>
      <c r="D1264" s="37">
        <v>7.0000000000000007E-2</v>
      </c>
      <c r="E1264" s="68">
        <f t="shared" si="359"/>
        <v>13.816824</v>
      </c>
      <c r="F1264" s="44">
        <f t="shared" si="374"/>
        <v>9.4399999999999998E-2</v>
      </c>
      <c r="G1264" s="44">
        <f t="shared" si="376"/>
        <v>13.911224000000001</v>
      </c>
      <c r="H1264" s="44">
        <f t="shared" si="360"/>
        <v>4.7298161600000004</v>
      </c>
      <c r="I1264" s="45">
        <f t="shared" si="377"/>
        <v>18.641040160000003</v>
      </c>
      <c r="J1264" s="44">
        <f t="shared" si="361"/>
        <v>2.7961560240000005</v>
      </c>
      <c r="K1264" s="46">
        <f t="shared" si="378"/>
        <v>21.437196184000005</v>
      </c>
      <c r="L1264" s="47">
        <f t="shared" si="362"/>
        <v>25.724635420800006</v>
      </c>
      <c r="M1264" s="77">
        <f t="shared" si="375"/>
        <v>7.1781000000000006</v>
      </c>
      <c r="N1264" s="48">
        <v>6.74</v>
      </c>
      <c r="O1264" s="49">
        <f t="shared" si="364"/>
        <v>6.5000000000000053</v>
      </c>
      <c r="P1264" s="93">
        <f t="shared" si="365"/>
        <v>0</v>
      </c>
    </row>
    <row r="1265" spans="1:16" ht="15.75" x14ac:dyDescent="0.2">
      <c r="A1265" s="25">
        <v>25100001</v>
      </c>
      <c r="B1265" s="1" t="s">
        <v>1068</v>
      </c>
      <c r="C1265" s="36">
        <f>VLOOKUP(A1265,'[3]Прейскурант 2019'!$A$12:$E$1358,5,0)</f>
        <v>14.68</v>
      </c>
      <c r="D1265" s="37">
        <v>7.0000000000000007E-2</v>
      </c>
      <c r="E1265" s="68">
        <f t="shared" si="359"/>
        <v>13.816824</v>
      </c>
      <c r="F1265" s="44">
        <f t="shared" si="374"/>
        <v>9.44</v>
      </c>
      <c r="G1265" s="44">
        <f t="shared" si="376"/>
        <v>23.256824000000002</v>
      </c>
      <c r="H1265" s="44">
        <f t="shared" si="360"/>
        <v>7.9073201600000012</v>
      </c>
      <c r="I1265" s="45">
        <f t="shared" si="377"/>
        <v>31.164144160000003</v>
      </c>
      <c r="J1265" s="44">
        <f t="shared" si="361"/>
        <v>4.6746216240000003</v>
      </c>
      <c r="K1265" s="46">
        <f t="shared" si="378"/>
        <v>35.838765784000003</v>
      </c>
      <c r="L1265" s="47">
        <f t="shared" si="362"/>
        <v>43.006518940800007</v>
      </c>
      <c r="M1265" s="77">
        <f t="shared" si="375"/>
        <v>15.6342</v>
      </c>
      <c r="N1265" s="48">
        <v>14.68</v>
      </c>
      <c r="O1265" s="49">
        <f t="shared" si="364"/>
        <v>6.5000000000000018</v>
      </c>
      <c r="P1265" s="93">
        <f t="shared" si="365"/>
        <v>0</v>
      </c>
    </row>
    <row r="1266" spans="1:16" ht="36.6" customHeight="1" x14ac:dyDescent="0.2">
      <c r="A1266" s="19">
        <v>25100003</v>
      </c>
      <c r="B1266" s="8" t="s">
        <v>1069</v>
      </c>
      <c r="C1266" s="36">
        <f>VLOOKUP(A1266,'[3]Прейскурант 2019'!$A$12:$E$1358,5,0)</f>
        <v>240</v>
      </c>
      <c r="D1266" s="37">
        <v>7.0000000000000007E-2</v>
      </c>
      <c r="E1266" s="68">
        <f t="shared" si="359"/>
        <v>13.816824</v>
      </c>
      <c r="F1266" s="44">
        <f t="shared" si="374"/>
        <v>86.07</v>
      </c>
      <c r="G1266" s="44">
        <f t="shared" si="376"/>
        <v>99.88682399999999</v>
      </c>
      <c r="H1266" s="44">
        <f t="shared" si="360"/>
        <v>33.961520159999999</v>
      </c>
      <c r="I1266" s="45">
        <f t="shared" si="377"/>
        <v>133.84834415999998</v>
      </c>
      <c r="J1266" s="44">
        <f t="shared" si="361"/>
        <v>20.077251623999995</v>
      </c>
      <c r="K1266" s="46">
        <f t="shared" si="378"/>
        <v>153.92559578399997</v>
      </c>
      <c r="L1266" s="47">
        <f t="shared" si="362"/>
        <v>184.71071494079996</v>
      </c>
      <c r="M1266" s="77">
        <f t="shared" si="375"/>
        <v>255.6</v>
      </c>
      <c r="N1266" s="48">
        <v>240</v>
      </c>
      <c r="O1266" s="49">
        <f t="shared" si="364"/>
        <v>6.4999999999999973</v>
      </c>
      <c r="P1266" s="93">
        <f t="shared" si="365"/>
        <v>0</v>
      </c>
    </row>
    <row r="1267" spans="1:16" ht="15.75" x14ac:dyDescent="0.2">
      <c r="A1267" s="19">
        <v>25100105</v>
      </c>
      <c r="B1267" s="8" t="s">
        <v>1070</v>
      </c>
      <c r="C1267" s="36">
        <f>VLOOKUP(A1267,'[3]Прейскурант 2019'!$A$12:$E$1358,5,0)</f>
        <v>3.98</v>
      </c>
      <c r="D1267" s="37">
        <v>7.0000000000000007E-2</v>
      </c>
      <c r="E1267" s="68">
        <f t="shared" si="359"/>
        <v>13.816824</v>
      </c>
      <c r="F1267" s="44">
        <f t="shared" si="374"/>
        <v>27.73</v>
      </c>
      <c r="G1267" s="44">
        <f t="shared" si="376"/>
        <v>41.546824000000001</v>
      </c>
      <c r="H1267" s="44">
        <f t="shared" si="360"/>
        <v>14.125920160000002</v>
      </c>
      <c r="I1267" s="45">
        <f t="shared" si="377"/>
        <v>55.672744160000001</v>
      </c>
      <c r="J1267" s="44">
        <f t="shared" si="361"/>
        <v>8.3509116240000001</v>
      </c>
      <c r="K1267" s="46">
        <f t="shared" si="378"/>
        <v>64.023655783999999</v>
      </c>
      <c r="L1267" s="47">
        <f t="shared" si="362"/>
        <v>76.828386940800002</v>
      </c>
      <c r="M1267" s="77">
        <f t="shared" si="375"/>
        <v>4.2386999999999997</v>
      </c>
      <c r="N1267" s="48">
        <v>3.98</v>
      </c>
      <c r="O1267" s="49">
        <f t="shared" si="364"/>
        <v>6.4999999999999929</v>
      </c>
      <c r="P1267" s="93">
        <f t="shared" si="365"/>
        <v>0</v>
      </c>
    </row>
    <row r="1268" spans="1:16" ht="15.75" x14ac:dyDescent="0.2">
      <c r="A1268" s="269" t="s">
        <v>1071</v>
      </c>
      <c r="B1268" s="270"/>
      <c r="C1268" s="270"/>
      <c r="D1268" s="270"/>
      <c r="E1268" s="270"/>
      <c r="F1268" s="270"/>
      <c r="G1268" s="270"/>
      <c r="H1268" s="270"/>
      <c r="I1268" s="270"/>
      <c r="J1268" s="270"/>
      <c r="K1268" s="270"/>
      <c r="L1268" s="270"/>
      <c r="M1268" s="270"/>
      <c r="N1268" s="270"/>
      <c r="O1268" s="271"/>
    </row>
    <row r="1269" spans="1:16" ht="31.5" x14ac:dyDescent="0.2">
      <c r="A1269" s="25">
        <v>25100031</v>
      </c>
      <c r="B1269" s="1" t="s">
        <v>1072</v>
      </c>
      <c r="C1269" s="36">
        <f>VLOOKUP(A1269,'[3]Прейскурант 2019'!$A$12:$E$1358,5,0)</f>
        <v>5.7</v>
      </c>
      <c r="D1269" s="37">
        <v>7.0000000000000007E-2</v>
      </c>
      <c r="E1269" s="68">
        <f t="shared" si="359"/>
        <v>13.816824</v>
      </c>
      <c r="F1269" s="44">
        <f t="shared" ref="F1269:F1277" si="379">F1170</f>
        <v>27.87</v>
      </c>
      <c r="G1269" s="44">
        <f t="shared" si="376"/>
        <v>41.686824000000001</v>
      </c>
      <c r="H1269" s="44">
        <f t="shared" si="360"/>
        <v>14.173520160000001</v>
      </c>
      <c r="I1269" s="45">
        <f t="shared" si="377"/>
        <v>55.860344160000004</v>
      </c>
      <c r="J1269" s="44">
        <f t="shared" si="361"/>
        <v>8.3790516240000006</v>
      </c>
      <c r="K1269" s="46">
        <f t="shared" si="378"/>
        <v>64.23939578400001</v>
      </c>
      <c r="L1269" s="47">
        <f t="shared" si="362"/>
        <v>77.087274940800015</v>
      </c>
      <c r="M1269" s="77">
        <f t="shared" ref="M1269:M1277" si="380">C1269*6.5%+C1269</f>
        <v>6.0705</v>
      </c>
      <c r="N1269" s="48">
        <v>5.7</v>
      </c>
      <c r="O1269" s="49">
        <f t="shared" si="364"/>
        <v>6.4999999999999973</v>
      </c>
      <c r="P1269" s="93">
        <f t="shared" si="365"/>
        <v>0</v>
      </c>
    </row>
    <row r="1270" spans="1:16" ht="31.5" x14ac:dyDescent="0.2">
      <c r="A1270" s="25">
        <v>25100063</v>
      </c>
      <c r="B1270" s="8" t="s">
        <v>1073</v>
      </c>
      <c r="C1270" s="36">
        <f>VLOOKUP(A1270,'[3]Прейскурант 2019'!$A$12:$E$1358,5,0)</f>
        <v>6.54</v>
      </c>
      <c r="D1270" s="37">
        <v>7.0000000000000007E-2</v>
      </c>
      <c r="E1270" s="68">
        <f t="shared" si="359"/>
        <v>13.816824</v>
      </c>
      <c r="F1270" s="44">
        <f t="shared" si="379"/>
        <v>27.63</v>
      </c>
      <c r="G1270" s="44">
        <f t="shared" si="376"/>
        <v>41.446823999999999</v>
      </c>
      <c r="H1270" s="44">
        <f t="shared" si="360"/>
        <v>14.091920160000001</v>
      </c>
      <c r="I1270" s="45">
        <f t="shared" si="377"/>
        <v>55.53874416</v>
      </c>
      <c r="J1270" s="44">
        <f t="shared" si="361"/>
        <v>8.330811623999999</v>
      </c>
      <c r="K1270" s="46">
        <f t="shared" si="378"/>
        <v>63.869555783999999</v>
      </c>
      <c r="L1270" s="47">
        <f t="shared" si="362"/>
        <v>76.643466940799996</v>
      </c>
      <c r="M1270" s="77">
        <f t="shared" si="380"/>
        <v>6.9650999999999996</v>
      </c>
      <c r="N1270" s="48">
        <v>6.54</v>
      </c>
      <c r="O1270" s="49">
        <f t="shared" si="364"/>
        <v>6.4999999999999929</v>
      </c>
      <c r="P1270" s="93">
        <f t="shared" si="365"/>
        <v>0</v>
      </c>
    </row>
    <row r="1271" spans="1:16" ht="31.5" x14ac:dyDescent="0.2">
      <c r="A1271" s="25">
        <v>25110051</v>
      </c>
      <c r="B1271" s="1" t="s">
        <v>1074</v>
      </c>
      <c r="C1271" s="36">
        <f>VLOOKUP(A1271,'[3]Прейскурант 2019'!$A$12:$E$1358,5,0)</f>
        <v>7.44</v>
      </c>
      <c r="D1271" s="37">
        <v>7.0000000000000007E-2</v>
      </c>
      <c r="E1271" s="68">
        <f t="shared" si="359"/>
        <v>13.816824</v>
      </c>
      <c r="F1271" s="44">
        <f t="shared" si="379"/>
        <v>50.127272727272725</v>
      </c>
      <c r="G1271" s="44">
        <f t="shared" si="376"/>
        <v>63.944096727272722</v>
      </c>
      <c r="H1271" s="44">
        <f t="shared" si="360"/>
        <v>21.740992887272728</v>
      </c>
      <c r="I1271" s="45">
        <f t="shared" si="377"/>
        <v>85.685089614545447</v>
      </c>
      <c r="J1271" s="44">
        <f t="shared" si="361"/>
        <v>12.852763442181816</v>
      </c>
      <c r="K1271" s="46">
        <f t="shared" si="378"/>
        <v>98.537853056727258</v>
      </c>
      <c r="L1271" s="47">
        <f t="shared" si="362"/>
        <v>118.2454236680727</v>
      </c>
      <c r="M1271" s="77">
        <f t="shared" si="380"/>
        <v>7.9236000000000004</v>
      </c>
      <c r="N1271" s="48">
        <v>7.44</v>
      </c>
      <c r="O1271" s="49">
        <f t="shared" si="364"/>
        <v>6.5</v>
      </c>
      <c r="P1271" s="93">
        <f t="shared" si="365"/>
        <v>0</v>
      </c>
    </row>
    <row r="1272" spans="1:16" ht="15.75" x14ac:dyDescent="0.2">
      <c r="A1272" s="25">
        <v>25100012</v>
      </c>
      <c r="B1272" s="1" t="s">
        <v>1075</v>
      </c>
      <c r="C1272" s="36">
        <f>VLOOKUP(A1272,'[3]Прейскурант 2019'!$A$12:$E$1358,5,0)</f>
        <v>8.56</v>
      </c>
      <c r="D1272" s="37">
        <v>7.0000000000000007E-2</v>
      </c>
      <c r="E1272" s="68">
        <f t="shared" si="359"/>
        <v>13.816824</v>
      </c>
      <c r="F1272" s="44">
        <f t="shared" si="379"/>
        <v>5.65</v>
      </c>
      <c r="G1272" s="44">
        <f t="shared" si="376"/>
        <v>19.466824000000003</v>
      </c>
      <c r="H1272" s="44">
        <f t="shared" si="360"/>
        <v>6.6187201600000014</v>
      </c>
      <c r="I1272" s="45">
        <f t="shared" si="377"/>
        <v>26.085544160000005</v>
      </c>
      <c r="J1272" s="44">
        <f t="shared" si="361"/>
        <v>3.9128316240000007</v>
      </c>
      <c r="K1272" s="46">
        <f t="shared" si="378"/>
        <v>29.998375784000004</v>
      </c>
      <c r="L1272" s="47">
        <f t="shared" si="362"/>
        <v>35.998050940800006</v>
      </c>
      <c r="M1272" s="77">
        <f t="shared" si="380"/>
        <v>9.1164000000000005</v>
      </c>
      <c r="N1272" s="48">
        <v>8.56</v>
      </c>
      <c r="O1272" s="49">
        <f t="shared" si="364"/>
        <v>6.5</v>
      </c>
      <c r="P1272" s="93">
        <f t="shared" si="365"/>
        <v>0</v>
      </c>
    </row>
    <row r="1273" spans="1:16" ht="15.75" x14ac:dyDescent="0.2">
      <c r="A1273" s="25">
        <v>25100065</v>
      </c>
      <c r="B1273" s="8" t="s">
        <v>1076</v>
      </c>
      <c r="C1273" s="36">
        <f>VLOOKUP(A1273,'[3]Прейскурант 2019'!$A$12:$E$1358,5,0)</f>
        <v>6.12</v>
      </c>
      <c r="D1273" s="37">
        <v>7.0000000000000007E-2</v>
      </c>
      <c r="E1273" s="68">
        <f t="shared" si="359"/>
        <v>13.816824</v>
      </c>
      <c r="F1273" s="44">
        <f t="shared" si="379"/>
        <v>4.2679999999999998</v>
      </c>
      <c r="G1273" s="44">
        <f t="shared" si="376"/>
        <v>18.084824000000001</v>
      </c>
      <c r="H1273" s="44">
        <f t="shared" si="360"/>
        <v>6.1488401600000007</v>
      </c>
      <c r="I1273" s="45">
        <f t="shared" si="377"/>
        <v>24.233664160000004</v>
      </c>
      <c r="J1273" s="44">
        <f t="shared" si="361"/>
        <v>3.6350496240000005</v>
      </c>
      <c r="K1273" s="46">
        <f t="shared" si="378"/>
        <v>27.868713784000004</v>
      </c>
      <c r="L1273" s="47">
        <f t="shared" si="362"/>
        <v>33.442456540800009</v>
      </c>
      <c r="M1273" s="77">
        <f t="shared" si="380"/>
        <v>6.5178000000000003</v>
      </c>
      <c r="N1273" s="48">
        <v>6.12</v>
      </c>
      <c r="O1273" s="49">
        <f t="shared" si="364"/>
        <v>6.5000000000000027</v>
      </c>
      <c r="P1273" s="93">
        <f t="shared" si="365"/>
        <v>0</v>
      </c>
    </row>
    <row r="1274" spans="1:16" ht="31.5" x14ac:dyDescent="0.2">
      <c r="A1274" s="25">
        <v>25100008</v>
      </c>
      <c r="B1274" s="1" t="s">
        <v>1077</v>
      </c>
      <c r="C1274" s="36">
        <f>VLOOKUP(A1274,'[3]Прейскурант 2019'!$A$12:$E$1358,5,0)</f>
        <v>9.58</v>
      </c>
      <c r="D1274" s="37">
        <v>7.0000000000000007E-2</v>
      </c>
      <c r="E1274" s="68">
        <f t="shared" si="359"/>
        <v>13.816824</v>
      </c>
      <c r="F1274" s="44">
        <f t="shared" si="379"/>
        <v>4.0199999999999996</v>
      </c>
      <c r="G1274" s="44">
        <f t="shared" si="376"/>
        <v>17.836824</v>
      </c>
      <c r="H1274" s="44">
        <f t="shared" si="360"/>
        <v>6.0645201600000007</v>
      </c>
      <c r="I1274" s="45">
        <f t="shared" si="377"/>
        <v>23.901344160000001</v>
      </c>
      <c r="J1274" s="44">
        <f t="shared" si="361"/>
        <v>3.5852016240000002</v>
      </c>
      <c r="K1274" s="46">
        <f t="shared" si="378"/>
        <v>27.486545784</v>
      </c>
      <c r="L1274" s="47">
        <f t="shared" si="362"/>
        <v>32.983854940800001</v>
      </c>
      <c r="M1274" s="77">
        <f t="shared" si="380"/>
        <v>10.2027</v>
      </c>
      <c r="N1274" s="48">
        <v>9.58</v>
      </c>
      <c r="O1274" s="49">
        <f t="shared" si="364"/>
        <v>6.5</v>
      </c>
      <c r="P1274" s="93">
        <f t="shared" si="365"/>
        <v>0</v>
      </c>
    </row>
    <row r="1275" spans="1:16" ht="15.75" x14ac:dyDescent="0.2">
      <c r="A1275" s="25">
        <v>25100007</v>
      </c>
      <c r="B1275" s="1" t="s">
        <v>1078</v>
      </c>
      <c r="C1275" s="36">
        <f>VLOOKUP(A1275,'[3]Прейскурант 2019'!$A$12:$E$1358,5,0)</f>
        <v>12.04</v>
      </c>
      <c r="D1275" s="37">
        <v>7.0000000000000007E-2</v>
      </c>
      <c r="E1275" s="68">
        <f t="shared" si="359"/>
        <v>13.816824</v>
      </c>
      <c r="F1275" s="44">
        <f t="shared" si="379"/>
        <v>5.0199999999999996</v>
      </c>
      <c r="G1275" s="44">
        <f t="shared" si="376"/>
        <v>18.836824</v>
      </c>
      <c r="H1275" s="44">
        <f t="shared" si="360"/>
        <v>6.4045201600000006</v>
      </c>
      <c r="I1275" s="45">
        <f t="shared" si="377"/>
        <v>25.241344160000001</v>
      </c>
      <c r="J1275" s="44">
        <f t="shared" si="361"/>
        <v>3.7862016239999998</v>
      </c>
      <c r="K1275" s="46">
        <f t="shared" si="378"/>
        <v>29.027545784000001</v>
      </c>
      <c r="L1275" s="47">
        <f t="shared" si="362"/>
        <v>34.833054940800004</v>
      </c>
      <c r="M1275" s="77">
        <f t="shared" si="380"/>
        <v>12.8226</v>
      </c>
      <c r="N1275" s="48">
        <v>12.04</v>
      </c>
      <c r="O1275" s="49">
        <f t="shared" si="364"/>
        <v>6.5000000000000044</v>
      </c>
      <c r="P1275" s="93">
        <f t="shared" si="365"/>
        <v>0</v>
      </c>
    </row>
    <row r="1276" spans="1:16" ht="31.5" x14ac:dyDescent="0.2">
      <c r="A1276" s="19">
        <v>25110045</v>
      </c>
      <c r="B1276" s="8" t="s">
        <v>1079</v>
      </c>
      <c r="C1276" s="36">
        <f>VLOOKUP(A1276,'[3]Прейскурант 2019'!$A$12:$E$1358,5,0)</f>
        <v>274</v>
      </c>
      <c r="D1276" s="37">
        <v>7.0000000000000007E-2</v>
      </c>
      <c r="E1276" s="68">
        <f t="shared" si="359"/>
        <v>13.816824</v>
      </c>
      <c r="F1276" s="44">
        <f t="shared" si="379"/>
        <v>87.06</v>
      </c>
      <c r="G1276" s="44">
        <f t="shared" si="376"/>
        <v>100.876824</v>
      </c>
      <c r="H1276" s="44">
        <f t="shared" si="360"/>
        <v>34.298120160000003</v>
      </c>
      <c r="I1276" s="45">
        <f t="shared" si="377"/>
        <v>135.17494416</v>
      </c>
      <c r="J1276" s="44">
        <f t="shared" si="361"/>
        <v>20.276241623999997</v>
      </c>
      <c r="K1276" s="46">
        <f t="shared" si="378"/>
        <v>155.45118578399999</v>
      </c>
      <c r="L1276" s="47">
        <f t="shared" si="362"/>
        <v>186.54142294079998</v>
      </c>
      <c r="M1276" s="77">
        <f t="shared" si="380"/>
        <v>291.81</v>
      </c>
      <c r="N1276" s="48">
        <v>300</v>
      </c>
      <c r="O1276" s="49">
        <f t="shared" si="364"/>
        <v>6.5</v>
      </c>
      <c r="P1276" s="93">
        <f t="shared" si="365"/>
        <v>9.4890510948905105E-2</v>
      </c>
    </row>
    <row r="1277" spans="1:16" ht="31.5" x14ac:dyDescent="0.2">
      <c r="A1277" s="25">
        <v>25102010</v>
      </c>
      <c r="B1277" s="19" t="s">
        <v>1080</v>
      </c>
      <c r="C1277" s="36">
        <f>VLOOKUP(A1277,'[3]Прейскурант 2019'!$A$12:$E$1358,5,0)</f>
        <v>324</v>
      </c>
      <c r="D1277" s="37">
        <v>7.0000000000000007E-2</v>
      </c>
      <c r="E1277" s="68">
        <f t="shared" si="359"/>
        <v>13.816824</v>
      </c>
      <c r="F1277" s="44">
        <f t="shared" si="379"/>
        <v>0.91</v>
      </c>
      <c r="G1277" s="44">
        <f t="shared" si="376"/>
        <v>14.726824000000001</v>
      </c>
      <c r="H1277" s="44">
        <f t="shared" si="360"/>
        <v>5.0071201600000004</v>
      </c>
      <c r="I1277" s="45">
        <f t="shared" si="377"/>
        <v>19.73394416</v>
      </c>
      <c r="J1277" s="44">
        <f t="shared" si="361"/>
        <v>2.9600916239999999</v>
      </c>
      <c r="K1277" s="46">
        <f t="shared" si="378"/>
        <v>22.694035784</v>
      </c>
      <c r="L1277" s="47">
        <f t="shared" si="362"/>
        <v>27.232842940800001</v>
      </c>
      <c r="M1277" s="77">
        <f t="shared" si="380"/>
        <v>345.06</v>
      </c>
      <c r="N1277" s="48">
        <v>324</v>
      </c>
      <c r="O1277" s="49">
        <f t="shared" si="364"/>
        <v>6.5</v>
      </c>
      <c r="P1277" s="93">
        <f t="shared" si="365"/>
        <v>0</v>
      </c>
    </row>
    <row r="1278" spans="1:16" ht="15.75" x14ac:dyDescent="0.2">
      <c r="A1278" s="269" t="s">
        <v>1081</v>
      </c>
      <c r="B1278" s="270"/>
      <c r="C1278" s="270"/>
      <c r="D1278" s="270"/>
      <c r="E1278" s="270"/>
      <c r="F1278" s="270"/>
      <c r="G1278" s="270"/>
      <c r="H1278" s="270"/>
      <c r="I1278" s="270"/>
      <c r="J1278" s="270"/>
      <c r="K1278" s="270"/>
      <c r="L1278" s="270"/>
      <c r="M1278" s="270"/>
      <c r="N1278" s="270"/>
      <c r="O1278" s="271"/>
    </row>
    <row r="1279" spans="1:16" ht="47.25" x14ac:dyDescent="0.2">
      <c r="A1279" s="25">
        <v>25100035</v>
      </c>
      <c r="B1279" s="1" t="s">
        <v>1082</v>
      </c>
      <c r="C1279" s="36">
        <f>VLOOKUP(A1279,'[3]Прейскурант 2019'!$A$12:$E$1358,5,0)</f>
        <v>7.34</v>
      </c>
      <c r="D1279" s="37">
        <f t="shared" ref="D1279:F1279" si="381">D1181</f>
        <v>0.18</v>
      </c>
      <c r="E1279" s="37">
        <f t="shared" si="381"/>
        <v>35.528976</v>
      </c>
      <c r="F1279" s="37">
        <f t="shared" si="381"/>
        <v>41.34</v>
      </c>
      <c r="G1279" s="44">
        <f t="shared" si="376"/>
        <v>76.868976000000004</v>
      </c>
      <c r="H1279" s="44">
        <f t="shared" si="360"/>
        <v>26.135451840000002</v>
      </c>
      <c r="I1279" s="45">
        <f t="shared" si="377"/>
        <v>103.00442784000001</v>
      </c>
      <c r="J1279" s="44">
        <f t="shared" si="361"/>
        <v>15.450664176</v>
      </c>
      <c r="K1279" s="46">
        <f t="shared" si="378"/>
        <v>118.45509201600001</v>
      </c>
      <c r="L1279" s="47">
        <f t="shared" si="362"/>
        <v>142.1461104192</v>
      </c>
      <c r="M1279" s="77">
        <f t="shared" ref="M1279:M1290" si="382">C1279*6.5%+C1279</f>
        <v>7.8170999999999999</v>
      </c>
      <c r="N1279" s="48">
        <v>7.34</v>
      </c>
      <c r="O1279" s="49">
        <f t="shared" si="364"/>
        <v>6.5000000000000018</v>
      </c>
      <c r="P1279" s="93">
        <f t="shared" si="365"/>
        <v>0</v>
      </c>
    </row>
    <row r="1280" spans="1:16" ht="47.25" x14ac:dyDescent="0.2">
      <c r="A1280" s="25">
        <v>25100034</v>
      </c>
      <c r="B1280" s="1" t="s">
        <v>1083</v>
      </c>
      <c r="C1280" s="36">
        <f>VLOOKUP(A1280,'[3]Прейскурант 2019'!$A$12:$E$1358,5,0)</f>
        <v>7.76</v>
      </c>
      <c r="D1280" s="37">
        <f t="shared" ref="D1280:F1280" si="383">D1182</f>
        <v>0.18</v>
      </c>
      <c r="E1280" s="37">
        <f t="shared" si="383"/>
        <v>35.528976</v>
      </c>
      <c r="F1280" s="37">
        <f t="shared" si="383"/>
        <v>41.34</v>
      </c>
      <c r="G1280" s="44">
        <f t="shared" si="376"/>
        <v>76.868976000000004</v>
      </c>
      <c r="H1280" s="44">
        <f t="shared" si="360"/>
        <v>26.135451840000002</v>
      </c>
      <c r="I1280" s="45">
        <f t="shared" si="377"/>
        <v>103.00442784000001</v>
      </c>
      <c r="J1280" s="44">
        <f t="shared" si="361"/>
        <v>15.450664176</v>
      </c>
      <c r="K1280" s="46">
        <f t="shared" si="378"/>
        <v>118.45509201600001</v>
      </c>
      <c r="L1280" s="47">
        <f t="shared" si="362"/>
        <v>142.1461104192</v>
      </c>
      <c r="M1280" s="77">
        <f t="shared" si="382"/>
        <v>8.2644000000000002</v>
      </c>
      <c r="N1280" s="48">
        <v>7.76</v>
      </c>
      <c r="O1280" s="49">
        <f t="shared" si="364"/>
        <v>6.5000000000000053</v>
      </c>
      <c r="P1280" s="93">
        <f t="shared" si="365"/>
        <v>0</v>
      </c>
    </row>
    <row r="1281" spans="1:16" ht="47.25" x14ac:dyDescent="0.2">
      <c r="A1281" s="25">
        <v>25100033</v>
      </c>
      <c r="B1281" s="1" t="s">
        <v>1084</v>
      </c>
      <c r="C1281" s="36">
        <f>VLOOKUP(A1281,'[3]Прейскурант 2019'!$A$12:$E$1358,5,0)</f>
        <v>8.52</v>
      </c>
      <c r="D1281" s="37">
        <f t="shared" ref="D1281:F1281" si="384">D1183</f>
        <v>0.18</v>
      </c>
      <c r="E1281" s="37">
        <f t="shared" si="384"/>
        <v>35.528976</v>
      </c>
      <c r="F1281" s="37">
        <f t="shared" si="384"/>
        <v>41.34</v>
      </c>
      <c r="G1281" s="44">
        <f t="shared" si="376"/>
        <v>76.868976000000004</v>
      </c>
      <c r="H1281" s="44">
        <f t="shared" si="360"/>
        <v>26.135451840000002</v>
      </c>
      <c r="I1281" s="45">
        <f t="shared" si="377"/>
        <v>103.00442784000001</v>
      </c>
      <c r="J1281" s="44">
        <f t="shared" si="361"/>
        <v>15.450664176</v>
      </c>
      <c r="K1281" s="46">
        <f t="shared" si="378"/>
        <v>118.45509201600001</v>
      </c>
      <c r="L1281" s="47">
        <f t="shared" si="362"/>
        <v>142.1461104192</v>
      </c>
      <c r="M1281" s="77">
        <f t="shared" si="382"/>
        <v>9.0738000000000003</v>
      </c>
      <c r="N1281" s="48">
        <v>8.52</v>
      </c>
      <c r="O1281" s="49">
        <f t="shared" si="364"/>
        <v>6.5000000000000089</v>
      </c>
      <c r="P1281" s="93">
        <f t="shared" si="365"/>
        <v>0</v>
      </c>
    </row>
    <row r="1282" spans="1:16" ht="47.25" x14ac:dyDescent="0.2">
      <c r="A1282" s="25">
        <v>25102028</v>
      </c>
      <c r="B1282" s="8" t="s">
        <v>1085</v>
      </c>
      <c r="C1282" s="36">
        <f>VLOOKUP(A1282,'[3]Прейскурант 2019'!$A$12:$E$1358,5,0)</f>
        <v>9.86</v>
      </c>
      <c r="D1282" s="37">
        <f t="shared" ref="D1282:F1282" si="385">D1184</f>
        <v>0.18</v>
      </c>
      <c r="E1282" s="37">
        <f t="shared" si="385"/>
        <v>35.528976</v>
      </c>
      <c r="F1282" s="37">
        <f t="shared" si="385"/>
        <v>43.96</v>
      </c>
      <c r="G1282" s="44">
        <f t="shared" si="376"/>
        <v>79.488976000000008</v>
      </c>
      <c r="H1282" s="44">
        <f t="shared" si="360"/>
        <v>27.026251840000004</v>
      </c>
      <c r="I1282" s="45">
        <f t="shared" si="377"/>
        <v>106.51522784000001</v>
      </c>
      <c r="J1282" s="44">
        <f t="shared" si="361"/>
        <v>15.977284176000001</v>
      </c>
      <c r="K1282" s="46">
        <f t="shared" si="378"/>
        <v>122.49251201600001</v>
      </c>
      <c r="L1282" s="47">
        <f t="shared" si="362"/>
        <v>146.99101441920001</v>
      </c>
      <c r="M1282" s="77">
        <f t="shared" si="382"/>
        <v>10.5009</v>
      </c>
      <c r="N1282" s="48">
        <v>9.86</v>
      </c>
      <c r="O1282" s="49">
        <f t="shared" si="364"/>
        <v>6.5000000000000027</v>
      </c>
      <c r="P1282" s="93">
        <f t="shared" si="365"/>
        <v>0</v>
      </c>
    </row>
    <row r="1283" spans="1:16" ht="47.25" x14ac:dyDescent="0.2">
      <c r="A1283" s="25">
        <v>25100026</v>
      </c>
      <c r="B1283" s="1" t="s">
        <v>1086</v>
      </c>
      <c r="C1283" s="36">
        <f>VLOOKUP(A1283,'[3]Прейскурант 2019'!$A$12:$E$1358,5,0)</f>
        <v>11.54</v>
      </c>
      <c r="D1283" s="37">
        <f t="shared" ref="D1283:F1283" si="386">D1185</f>
        <v>0.18</v>
      </c>
      <c r="E1283" s="37">
        <f t="shared" si="386"/>
        <v>35.528976</v>
      </c>
      <c r="F1283" s="37">
        <f t="shared" si="386"/>
        <v>41.34</v>
      </c>
      <c r="G1283" s="44">
        <f t="shared" si="376"/>
        <v>76.868976000000004</v>
      </c>
      <c r="H1283" s="44">
        <f t="shared" si="360"/>
        <v>26.135451840000002</v>
      </c>
      <c r="I1283" s="45">
        <f t="shared" si="377"/>
        <v>103.00442784000001</v>
      </c>
      <c r="J1283" s="44">
        <f t="shared" si="361"/>
        <v>15.450664176</v>
      </c>
      <c r="K1283" s="46">
        <f t="shared" si="378"/>
        <v>118.45509201600001</v>
      </c>
      <c r="L1283" s="47">
        <f t="shared" si="362"/>
        <v>142.1461104192</v>
      </c>
      <c r="M1283" s="77">
        <f t="shared" si="382"/>
        <v>12.290099999999999</v>
      </c>
      <c r="N1283" s="48">
        <v>11.54</v>
      </c>
      <c r="O1283" s="49">
        <f t="shared" si="364"/>
        <v>6.4999999999999991</v>
      </c>
      <c r="P1283" s="93">
        <f t="shared" si="365"/>
        <v>0</v>
      </c>
    </row>
    <row r="1284" spans="1:16" ht="47.25" x14ac:dyDescent="0.2">
      <c r="A1284" s="25">
        <v>25100016</v>
      </c>
      <c r="B1284" s="1" t="s">
        <v>1087</v>
      </c>
      <c r="C1284" s="36">
        <f>VLOOKUP(A1284,'[3]Прейскурант 2019'!$A$12:$E$1358,5,0)</f>
        <v>13.26</v>
      </c>
      <c r="D1284" s="37">
        <f t="shared" ref="D1284:F1284" si="387">D1186</f>
        <v>0.18</v>
      </c>
      <c r="E1284" s="37">
        <f t="shared" si="387"/>
        <v>35.528976</v>
      </c>
      <c r="F1284" s="37">
        <f t="shared" si="387"/>
        <v>41.34</v>
      </c>
      <c r="G1284" s="44">
        <f t="shared" si="376"/>
        <v>76.868976000000004</v>
      </c>
      <c r="H1284" s="44">
        <f t="shared" si="360"/>
        <v>26.135451840000002</v>
      </c>
      <c r="I1284" s="45">
        <f t="shared" si="377"/>
        <v>103.00442784000001</v>
      </c>
      <c r="J1284" s="44">
        <f t="shared" si="361"/>
        <v>15.450664176</v>
      </c>
      <c r="K1284" s="46">
        <f t="shared" si="378"/>
        <v>118.45509201600001</v>
      </c>
      <c r="L1284" s="47">
        <f t="shared" si="362"/>
        <v>142.1461104192</v>
      </c>
      <c r="M1284" s="77">
        <f t="shared" si="382"/>
        <v>14.1219</v>
      </c>
      <c r="N1284" s="48">
        <v>13.26</v>
      </c>
      <c r="O1284" s="49">
        <f t="shared" si="364"/>
        <v>6.5000000000000027</v>
      </c>
      <c r="P1284" s="93">
        <f t="shared" si="365"/>
        <v>0</v>
      </c>
    </row>
    <row r="1285" spans="1:16" ht="47.25" x14ac:dyDescent="0.2">
      <c r="A1285" s="25">
        <v>25100015</v>
      </c>
      <c r="B1285" s="1" t="s">
        <v>1088</v>
      </c>
      <c r="C1285" s="36">
        <f>VLOOKUP(A1285,'[3]Прейскурант 2019'!$A$12:$E$1358,5,0)</f>
        <v>14.38</v>
      </c>
      <c r="D1285" s="37">
        <f t="shared" ref="D1285:F1285" si="388">D1187</f>
        <v>0.18</v>
      </c>
      <c r="E1285" s="37">
        <f t="shared" si="388"/>
        <v>35.528976</v>
      </c>
      <c r="F1285" s="37">
        <f t="shared" si="388"/>
        <v>43.96</v>
      </c>
      <c r="G1285" s="44">
        <f t="shared" si="376"/>
        <v>79.488976000000008</v>
      </c>
      <c r="H1285" s="44">
        <f t="shared" si="360"/>
        <v>27.026251840000004</v>
      </c>
      <c r="I1285" s="45">
        <f t="shared" si="377"/>
        <v>106.51522784000001</v>
      </c>
      <c r="J1285" s="44">
        <f t="shared" si="361"/>
        <v>15.977284176000001</v>
      </c>
      <c r="K1285" s="46">
        <f t="shared" si="378"/>
        <v>122.49251201600001</v>
      </c>
      <c r="L1285" s="47">
        <f t="shared" si="362"/>
        <v>146.99101441920001</v>
      </c>
      <c r="M1285" s="77">
        <f t="shared" si="382"/>
        <v>15.3147</v>
      </c>
      <c r="N1285" s="48">
        <v>14.38</v>
      </c>
      <c r="O1285" s="49">
        <f t="shared" si="364"/>
        <v>6.4999999999999964</v>
      </c>
      <c r="P1285" s="93">
        <f t="shared" si="365"/>
        <v>0</v>
      </c>
    </row>
    <row r="1286" spans="1:16" ht="47.25" x14ac:dyDescent="0.2">
      <c r="A1286" s="25">
        <v>25100014</v>
      </c>
      <c r="B1286" s="1" t="s">
        <v>1089</v>
      </c>
      <c r="C1286" s="36">
        <f>VLOOKUP(A1286,'[3]Прейскурант 2019'!$A$12:$E$1358,5,0)</f>
        <v>16.420000000000002</v>
      </c>
      <c r="D1286" s="37">
        <f t="shared" ref="D1286:F1286" si="389">D1188</f>
        <v>0.18</v>
      </c>
      <c r="E1286" s="37">
        <f t="shared" si="389"/>
        <v>35.528976</v>
      </c>
      <c r="F1286" s="37">
        <f t="shared" si="389"/>
        <v>41.34</v>
      </c>
      <c r="G1286" s="44">
        <f t="shared" si="376"/>
        <v>76.868976000000004</v>
      </c>
      <c r="H1286" s="44">
        <f t="shared" ref="H1286:H1347" si="390">G1286*$H$1</f>
        <v>26.135451840000002</v>
      </c>
      <c r="I1286" s="45">
        <f t="shared" si="377"/>
        <v>103.00442784000001</v>
      </c>
      <c r="J1286" s="44">
        <f t="shared" ref="J1286:J1347" si="391">I1286*$J$1</f>
        <v>15.450664176</v>
      </c>
      <c r="K1286" s="46">
        <f t="shared" si="378"/>
        <v>118.45509201600001</v>
      </c>
      <c r="L1286" s="47">
        <f t="shared" ref="L1286:L1347" si="392">K1286*$L$1+K1286</f>
        <v>142.1461104192</v>
      </c>
      <c r="M1286" s="77">
        <f t="shared" si="382"/>
        <v>17.487300000000001</v>
      </c>
      <c r="N1286" s="48">
        <v>16.420000000000002</v>
      </c>
      <c r="O1286" s="49">
        <f t="shared" ref="O1286:O1347" si="393">(M1286-C1286)/C1286*100</f>
        <v>6.4999999999999964</v>
      </c>
      <c r="P1286" s="93">
        <f t="shared" si="365"/>
        <v>0</v>
      </c>
    </row>
    <row r="1287" spans="1:16" ht="47.25" x14ac:dyDescent="0.2">
      <c r="A1287" s="25">
        <v>25100066</v>
      </c>
      <c r="B1287" s="8" t="s">
        <v>1090</v>
      </c>
      <c r="C1287" s="36">
        <f>VLOOKUP(A1287,'[3]Прейскурант 2019'!$A$12:$E$1358,5,0)</f>
        <v>484</v>
      </c>
      <c r="D1287" s="37">
        <f t="shared" ref="D1287:F1287" si="394">D1189</f>
        <v>0.18</v>
      </c>
      <c r="E1287" s="37">
        <f t="shared" si="394"/>
        <v>35.528976</v>
      </c>
      <c r="F1287" s="37">
        <f t="shared" si="394"/>
        <v>0.97900000000000009</v>
      </c>
      <c r="G1287" s="44">
        <f t="shared" si="376"/>
        <v>36.507975999999999</v>
      </c>
      <c r="H1287" s="44">
        <f t="shared" si="390"/>
        <v>12.41271184</v>
      </c>
      <c r="I1287" s="45">
        <f t="shared" si="377"/>
        <v>48.920687839999999</v>
      </c>
      <c r="J1287" s="44">
        <f t="shared" si="391"/>
        <v>7.3381031759999997</v>
      </c>
      <c r="K1287" s="46">
        <f t="shared" si="378"/>
        <v>56.258791015999996</v>
      </c>
      <c r="L1287" s="47">
        <f t="shared" si="392"/>
        <v>67.510549219200001</v>
      </c>
      <c r="M1287" s="77">
        <f t="shared" si="382"/>
        <v>515.46</v>
      </c>
      <c r="N1287" s="48">
        <v>540</v>
      </c>
      <c r="O1287" s="49">
        <f t="shared" si="393"/>
        <v>6.5000000000000071</v>
      </c>
      <c r="P1287" s="93">
        <f t="shared" si="365"/>
        <v>0.11570247933884303</v>
      </c>
    </row>
    <row r="1288" spans="1:16" ht="94.5" x14ac:dyDescent="0.2">
      <c r="A1288" s="19">
        <v>25100041</v>
      </c>
      <c r="B1288" s="1" t="s">
        <v>1091</v>
      </c>
      <c r="C1288" s="36">
        <f>VLOOKUP(A1288,'[3]Прейскурант 2019'!$A$12:$E$1358,5,0)</f>
        <v>612</v>
      </c>
      <c r="D1288" s="37">
        <f t="shared" ref="D1288:F1288" si="395">D1190</f>
        <v>0.18</v>
      </c>
      <c r="E1288" s="37">
        <f t="shared" si="395"/>
        <v>35.528976</v>
      </c>
      <c r="F1288" s="37">
        <f t="shared" si="395"/>
        <v>41.34</v>
      </c>
      <c r="G1288" s="44">
        <f t="shared" si="376"/>
        <v>76.868976000000004</v>
      </c>
      <c r="H1288" s="44">
        <f t="shared" si="390"/>
        <v>26.135451840000002</v>
      </c>
      <c r="I1288" s="45">
        <f t="shared" si="377"/>
        <v>103.00442784000001</v>
      </c>
      <c r="J1288" s="44">
        <f t="shared" si="391"/>
        <v>15.450664176</v>
      </c>
      <c r="K1288" s="46">
        <f t="shared" si="378"/>
        <v>118.45509201600001</v>
      </c>
      <c r="L1288" s="47">
        <f t="shared" si="392"/>
        <v>142.1461104192</v>
      </c>
      <c r="M1288" s="77">
        <f t="shared" si="382"/>
        <v>651.78</v>
      </c>
      <c r="N1288" s="48">
        <v>700</v>
      </c>
      <c r="O1288" s="49">
        <f t="shared" si="393"/>
        <v>6.4999999999999964</v>
      </c>
      <c r="P1288" s="93">
        <f t="shared" si="365"/>
        <v>0.14379084967320255</v>
      </c>
    </row>
    <row r="1289" spans="1:16" ht="94.5" x14ac:dyDescent="0.2">
      <c r="A1289" s="27">
        <v>25100104</v>
      </c>
      <c r="B1289" s="28" t="s">
        <v>1092</v>
      </c>
      <c r="C1289" s="36">
        <f>VLOOKUP(A1289,'[3]Прейскурант 2019'!$A$12:$E$1358,5,0)</f>
        <v>652</v>
      </c>
      <c r="D1289" s="37">
        <f t="shared" ref="D1289:F1289" si="396">D1191</f>
        <v>0.18</v>
      </c>
      <c r="E1289" s="37">
        <f t="shared" si="396"/>
        <v>35.528976</v>
      </c>
      <c r="F1289" s="37">
        <f t="shared" si="396"/>
        <v>41.34</v>
      </c>
      <c r="G1289" s="44">
        <f t="shared" si="376"/>
        <v>76.868976000000004</v>
      </c>
      <c r="H1289" s="44">
        <f t="shared" si="390"/>
        <v>26.135451840000002</v>
      </c>
      <c r="I1289" s="45">
        <f t="shared" si="377"/>
        <v>103.00442784000001</v>
      </c>
      <c r="J1289" s="44">
        <f t="shared" si="391"/>
        <v>15.450664176</v>
      </c>
      <c r="K1289" s="46">
        <f t="shared" si="378"/>
        <v>118.45509201600001</v>
      </c>
      <c r="L1289" s="47">
        <f t="shared" si="392"/>
        <v>142.1461104192</v>
      </c>
      <c r="M1289" s="77">
        <f t="shared" si="382"/>
        <v>694.38</v>
      </c>
      <c r="N1289" s="48">
        <v>652</v>
      </c>
      <c r="O1289" s="49">
        <f t="shared" si="393"/>
        <v>6.4999999999999991</v>
      </c>
      <c r="P1289" s="93">
        <f t="shared" si="365"/>
        <v>0</v>
      </c>
    </row>
    <row r="1290" spans="1:16" ht="47.25" x14ac:dyDescent="0.2">
      <c r="A1290" s="19">
        <v>25100106</v>
      </c>
      <c r="B1290" s="1" t="s">
        <v>1093</v>
      </c>
      <c r="C1290" s="36">
        <f>VLOOKUP(A1290,'[3]Прейскурант 2019'!$A$12:$E$1358,5,0)</f>
        <v>17.34</v>
      </c>
      <c r="D1290" s="37">
        <f t="shared" ref="D1290:F1290" si="397">D1192</f>
        <v>0.18</v>
      </c>
      <c r="E1290" s="37">
        <f t="shared" si="397"/>
        <v>35.528976</v>
      </c>
      <c r="F1290" s="37">
        <f t="shared" si="397"/>
        <v>41.34</v>
      </c>
      <c r="G1290" s="44">
        <f t="shared" si="376"/>
        <v>76.868976000000004</v>
      </c>
      <c r="H1290" s="44">
        <f t="shared" si="390"/>
        <v>26.135451840000002</v>
      </c>
      <c r="I1290" s="45">
        <f t="shared" si="377"/>
        <v>103.00442784000001</v>
      </c>
      <c r="J1290" s="44">
        <f t="shared" si="391"/>
        <v>15.450664176</v>
      </c>
      <c r="K1290" s="46">
        <f t="shared" si="378"/>
        <v>118.45509201600001</v>
      </c>
      <c r="L1290" s="47">
        <f t="shared" si="392"/>
        <v>142.1461104192</v>
      </c>
      <c r="M1290" s="77">
        <f t="shared" si="382"/>
        <v>18.467099999999999</v>
      </c>
      <c r="N1290" s="48">
        <v>17.34</v>
      </c>
      <c r="O1290" s="49">
        <f t="shared" si="393"/>
        <v>6.499999999999992</v>
      </c>
      <c r="P1290" s="93">
        <f t="shared" ref="P1290:P1347" si="398">(N1290/C1290)-100%</f>
        <v>0</v>
      </c>
    </row>
    <row r="1291" spans="1:16" ht="15.75" x14ac:dyDescent="0.2">
      <c r="A1291" s="269" t="s">
        <v>1094</v>
      </c>
      <c r="B1291" s="270"/>
      <c r="C1291" s="270"/>
      <c r="D1291" s="270"/>
      <c r="E1291" s="270"/>
      <c r="F1291" s="270"/>
      <c r="G1291" s="270"/>
      <c r="H1291" s="270"/>
      <c r="I1291" s="270"/>
      <c r="J1291" s="270"/>
      <c r="K1291" s="270"/>
      <c r="L1291" s="270"/>
      <c r="M1291" s="270"/>
      <c r="N1291" s="270"/>
      <c r="O1291" s="271"/>
    </row>
    <row r="1292" spans="1:16" ht="15.75" x14ac:dyDescent="0.2">
      <c r="A1292" s="25">
        <v>25100057</v>
      </c>
      <c r="B1292" s="8" t="s">
        <v>1095</v>
      </c>
      <c r="C1292" s="36">
        <f>VLOOKUP(A1292,'[3]Прейскурант 2019'!$A$12:$E$1358,5,0)</f>
        <v>2.04</v>
      </c>
      <c r="D1292" s="37">
        <f>D1194</f>
        <v>0.03</v>
      </c>
      <c r="E1292" s="37">
        <f t="shared" ref="E1292:F1292" si="399">E1194</f>
        <v>5.9214960000000003</v>
      </c>
      <c r="F1292" s="37">
        <f t="shared" si="399"/>
        <v>12.48</v>
      </c>
      <c r="G1292" s="44">
        <f t="shared" si="376"/>
        <v>18.401496000000002</v>
      </c>
      <c r="H1292" s="44">
        <f t="shared" si="390"/>
        <v>6.2565086400000007</v>
      </c>
      <c r="I1292" s="45">
        <f t="shared" si="377"/>
        <v>24.658004640000001</v>
      </c>
      <c r="J1292" s="44">
        <f t="shared" si="391"/>
        <v>3.698700696</v>
      </c>
      <c r="K1292" s="46">
        <f t="shared" si="378"/>
        <v>28.356705336000001</v>
      </c>
      <c r="L1292" s="47">
        <f t="shared" si="392"/>
        <v>34.028046403200001</v>
      </c>
      <c r="M1292" s="77">
        <f t="shared" ref="M1292:M1294" si="400">C1292*6.5%+C1292</f>
        <v>2.1726000000000001</v>
      </c>
      <c r="N1292" s="48">
        <v>2.04</v>
      </c>
      <c r="O1292" s="49">
        <f t="shared" si="393"/>
        <v>6.5000000000000027</v>
      </c>
      <c r="P1292" s="93">
        <f t="shared" si="398"/>
        <v>0</v>
      </c>
    </row>
    <row r="1293" spans="1:16" ht="47.25" x14ac:dyDescent="0.2">
      <c r="A1293" s="19">
        <v>25110043</v>
      </c>
      <c r="B1293" s="8" t="s">
        <v>1096</v>
      </c>
      <c r="C1293" s="36">
        <f>VLOOKUP(A1293,'[3]Прейскурант 2019'!$A$12:$E$1358,5,0)</f>
        <v>7.14</v>
      </c>
      <c r="D1293" s="37">
        <f t="shared" ref="D1293:F1293" si="401">D1195</f>
        <v>0.18</v>
      </c>
      <c r="E1293" s="37">
        <f t="shared" si="401"/>
        <v>35.528976</v>
      </c>
      <c r="F1293" s="37">
        <f t="shared" si="401"/>
        <v>13.08</v>
      </c>
      <c r="G1293" s="44">
        <f t="shared" si="376"/>
        <v>48.608975999999998</v>
      </c>
      <c r="H1293" s="44">
        <f t="shared" si="390"/>
        <v>16.527051840000002</v>
      </c>
      <c r="I1293" s="45">
        <f t="shared" si="377"/>
        <v>65.136027839999997</v>
      </c>
      <c r="J1293" s="44">
        <f t="shared" si="391"/>
        <v>9.7704041759999996</v>
      </c>
      <c r="K1293" s="46">
        <f t="shared" si="378"/>
        <v>74.906432015999997</v>
      </c>
      <c r="L1293" s="47">
        <f t="shared" si="392"/>
        <v>89.887718419199999</v>
      </c>
      <c r="M1293" s="77">
        <f t="shared" si="400"/>
        <v>7.6040999999999999</v>
      </c>
      <c r="N1293" s="48">
        <v>8</v>
      </c>
      <c r="O1293" s="49">
        <f t="shared" si="393"/>
        <v>6.5000000000000027</v>
      </c>
      <c r="P1293" s="93">
        <f t="shared" si="398"/>
        <v>0.1204481792717087</v>
      </c>
    </row>
    <row r="1294" spans="1:16" ht="31.5" x14ac:dyDescent="0.2">
      <c r="A1294" s="25">
        <v>25100027</v>
      </c>
      <c r="B1294" s="1" t="s">
        <v>1097</v>
      </c>
      <c r="C1294" s="36">
        <f>VLOOKUP(A1294,'[3]Прейскурант 2019'!$A$12:$E$1358,5,0)</f>
        <v>816</v>
      </c>
      <c r="D1294" s="37">
        <f t="shared" ref="D1294:F1294" si="402">D1196</f>
        <v>1</v>
      </c>
      <c r="E1294" s="37">
        <f t="shared" si="402"/>
        <v>197.38319999999999</v>
      </c>
      <c r="F1294" s="37">
        <f t="shared" si="402"/>
        <v>13.08</v>
      </c>
      <c r="G1294" s="44">
        <f t="shared" si="376"/>
        <v>210.4632</v>
      </c>
      <c r="H1294" s="44">
        <f t="shared" si="390"/>
        <v>71.557488000000006</v>
      </c>
      <c r="I1294" s="45">
        <f t="shared" si="377"/>
        <v>282.02068800000001</v>
      </c>
      <c r="J1294" s="44">
        <f t="shared" si="391"/>
        <v>42.303103200000002</v>
      </c>
      <c r="K1294" s="46">
        <f t="shared" si="378"/>
        <v>324.32379120000002</v>
      </c>
      <c r="L1294" s="47">
        <f t="shared" si="392"/>
        <v>389.18854944000003</v>
      </c>
      <c r="M1294" s="77">
        <f t="shared" si="400"/>
        <v>869.04</v>
      </c>
      <c r="N1294" s="48">
        <v>900</v>
      </c>
      <c r="O1294" s="49">
        <f t="shared" si="393"/>
        <v>6.4999999999999964</v>
      </c>
      <c r="P1294" s="93">
        <f t="shared" si="398"/>
        <v>0.10294117647058831</v>
      </c>
    </row>
    <row r="1295" spans="1:16" ht="15.75" x14ac:dyDescent="0.2">
      <c r="A1295" s="272" t="s">
        <v>1125</v>
      </c>
      <c r="B1295" s="273"/>
      <c r="C1295" s="273"/>
      <c r="D1295" s="273"/>
      <c r="E1295" s="273"/>
      <c r="F1295" s="273"/>
      <c r="G1295" s="273"/>
      <c r="H1295" s="273"/>
      <c r="I1295" s="273"/>
      <c r="J1295" s="273"/>
      <c r="K1295" s="273"/>
      <c r="L1295" s="273"/>
      <c r="M1295" s="273"/>
      <c r="N1295" s="273"/>
      <c r="O1295" s="274"/>
    </row>
    <row r="1296" spans="1:16" ht="15.75" x14ac:dyDescent="0.2">
      <c r="A1296" s="275" t="s">
        <v>1126</v>
      </c>
      <c r="B1296" s="276"/>
      <c r="C1296" s="276"/>
      <c r="D1296" s="276"/>
      <c r="E1296" s="276"/>
      <c r="F1296" s="276"/>
      <c r="G1296" s="276"/>
      <c r="H1296" s="276"/>
      <c r="I1296" s="276"/>
      <c r="J1296" s="276"/>
      <c r="K1296" s="276"/>
      <c r="L1296" s="276"/>
      <c r="M1296" s="276"/>
      <c r="N1296" s="276"/>
      <c r="O1296" s="277"/>
    </row>
    <row r="1297" spans="1:16" ht="15.75" x14ac:dyDescent="0.2">
      <c r="A1297" s="25">
        <v>25110018</v>
      </c>
      <c r="B1297" s="8" t="s">
        <v>1127</v>
      </c>
      <c r="C1297" s="36">
        <v>8.16</v>
      </c>
      <c r="D1297" s="37">
        <f>D1232</f>
        <v>0.3</v>
      </c>
      <c r="E1297" s="37">
        <f t="shared" ref="E1297:F1297" si="403">E1232</f>
        <v>59.214959999999998</v>
      </c>
      <c r="F1297" s="37">
        <f t="shared" si="403"/>
        <v>7.02</v>
      </c>
      <c r="G1297" s="44">
        <f t="shared" si="376"/>
        <v>66.234960000000001</v>
      </c>
      <c r="H1297" s="44">
        <f t="shared" si="390"/>
        <v>22.519886400000001</v>
      </c>
      <c r="I1297" s="45">
        <f t="shared" si="377"/>
        <v>88.754846400000005</v>
      </c>
      <c r="J1297" s="44">
        <f t="shared" si="391"/>
        <v>13.31322696</v>
      </c>
      <c r="K1297" s="46">
        <f t="shared" si="378"/>
        <v>102.06807336</v>
      </c>
      <c r="L1297" s="47">
        <f t="shared" si="392"/>
        <v>122.48168803199999</v>
      </c>
      <c r="M1297" s="77">
        <f t="shared" ref="M1297:M1303" si="404">C1297*6.5%+C1297</f>
        <v>8.6904000000000003</v>
      </c>
      <c r="N1297" s="48">
        <v>8.16</v>
      </c>
      <c r="O1297" s="49">
        <f t="shared" si="393"/>
        <v>6.5000000000000027</v>
      </c>
      <c r="P1297" s="93">
        <f t="shared" si="398"/>
        <v>0</v>
      </c>
    </row>
    <row r="1298" spans="1:16" ht="15.75" x14ac:dyDescent="0.2">
      <c r="A1298" s="25">
        <v>25110017</v>
      </c>
      <c r="B1298" s="8" t="s">
        <v>1068</v>
      </c>
      <c r="C1298" s="36">
        <v>10.62</v>
      </c>
      <c r="D1298" s="37">
        <f t="shared" ref="D1298:F1298" si="405">D1233</f>
        <v>0.3</v>
      </c>
      <c r="E1298" s="37">
        <f t="shared" si="405"/>
        <v>59.214959999999998</v>
      </c>
      <c r="F1298" s="37">
        <f t="shared" si="405"/>
        <v>9.4499999999999993</v>
      </c>
      <c r="G1298" s="44">
        <f t="shared" si="376"/>
        <v>68.664959999999994</v>
      </c>
      <c r="H1298" s="44">
        <f t="shared" si="390"/>
        <v>23.346086400000001</v>
      </c>
      <c r="I1298" s="45">
        <f t="shared" si="377"/>
        <v>92.011046399999998</v>
      </c>
      <c r="J1298" s="44">
        <f t="shared" si="391"/>
        <v>13.801656959999999</v>
      </c>
      <c r="K1298" s="46">
        <f t="shared" si="378"/>
        <v>105.81270336</v>
      </c>
      <c r="L1298" s="47">
        <f t="shared" si="392"/>
        <v>126.97524403200001</v>
      </c>
      <c r="M1298" s="77">
        <f t="shared" si="404"/>
        <v>11.3103</v>
      </c>
      <c r="N1298" s="48">
        <v>10.62</v>
      </c>
      <c r="O1298" s="49">
        <f t="shared" si="393"/>
        <v>6.5000000000000053</v>
      </c>
      <c r="P1298" s="93">
        <f t="shared" si="398"/>
        <v>0</v>
      </c>
    </row>
    <row r="1299" spans="1:16" ht="15.75" x14ac:dyDescent="0.2">
      <c r="A1299" s="25">
        <v>25110020</v>
      </c>
      <c r="B1299" s="8" t="s">
        <v>1128</v>
      </c>
      <c r="C1299" s="36">
        <v>14.28</v>
      </c>
      <c r="D1299" s="37">
        <f t="shared" ref="D1299:F1299" si="406">D1234</f>
        <v>7.0000000000000007E-2</v>
      </c>
      <c r="E1299" s="37">
        <f t="shared" si="406"/>
        <v>13.816824</v>
      </c>
      <c r="F1299" s="37">
        <f t="shared" si="406"/>
        <v>7.02</v>
      </c>
      <c r="G1299" s="44">
        <f t="shared" si="376"/>
        <v>20.836824</v>
      </c>
      <c r="H1299" s="44">
        <f t="shared" si="390"/>
        <v>7.0845201600000003</v>
      </c>
      <c r="I1299" s="45">
        <f t="shared" si="377"/>
        <v>27.92134416</v>
      </c>
      <c r="J1299" s="44">
        <f t="shared" si="391"/>
        <v>4.1882016239999995</v>
      </c>
      <c r="K1299" s="46">
        <f t="shared" si="378"/>
        <v>32.109545783999998</v>
      </c>
      <c r="L1299" s="47">
        <f t="shared" si="392"/>
        <v>38.531454940799996</v>
      </c>
      <c r="M1299" s="77">
        <f t="shared" si="404"/>
        <v>15.2082</v>
      </c>
      <c r="N1299" s="48">
        <v>14.28</v>
      </c>
      <c r="O1299" s="49">
        <f t="shared" si="393"/>
        <v>6.5000000000000027</v>
      </c>
      <c r="P1299" s="93">
        <f t="shared" si="398"/>
        <v>0</v>
      </c>
    </row>
    <row r="1300" spans="1:16" ht="31.5" x14ac:dyDescent="0.2">
      <c r="A1300" s="25">
        <v>25110022</v>
      </c>
      <c r="B1300" s="8" t="s">
        <v>1129</v>
      </c>
      <c r="C1300" s="36">
        <v>15.1</v>
      </c>
      <c r="D1300" s="37">
        <f t="shared" ref="D1300:F1300" si="407">D1235</f>
        <v>7.0000000000000007E-2</v>
      </c>
      <c r="E1300" s="37">
        <f t="shared" si="407"/>
        <v>13.816824</v>
      </c>
      <c r="F1300" s="37">
        <f t="shared" si="407"/>
        <v>4.01</v>
      </c>
      <c r="G1300" s="44">
        <f t="shared" si="376"/>
        <v>17.826824000000002</v>
      </c>
      <c r="H1300" s="44">
        <f t="shared" si="390"/>
        <v>6.0611201600000015</v>
      </c>
      <c r="I1300" s="45">
        <f t="shared" si="377"/>
        <v>23.887944160000004</v>
      </c>
      <c r="J1300" s="44">
        <f t="shared" si="391"/>
        <v>3.5831916240000004</v>
      </c>
      <c r="K1300" s="46">
        <f t="shared" si="378"/>
        <v>27.471135784000005</v>
      </c>
      <c r="L1300" s="47">
        <f t="shared" si="392"/>
        <v>32.965362940800006</v>
      </c>
      <c r="M1300" s="77">
        <f t="shared" si="404"/>
        <v>16.081499999999998</v>
      </c>
      <c r="N1300" s="48">
        <v>15.1</v>
      </c>
      <c r="O1300" s="49">
        <f t="shared" si="393"/>
        <v>6.499999999999992</v>
      </c>
      <c r="P1300" s="93">
        <f t="shared" si="398"/>
        <v>0</v>
      </c>
    </row>
    <row r="1301" spans="1:16" ht="15.75" x14ac:dyDescent="0.2">
      <c r="A1301" s="25">
        <v>25110021</v>
      </c>
      <c r="B1301" s="8" t="s">
        <v>1130</v>
      </c>
      <c r="C1301" s="36">
        <v>17.96</v>
      </c>
      <c r="D1301" s="37">
        <f t="shared" ref="D1301:F1301" si="408">D1236</f>
        <v>7.0000000000000007E-2</v>
      </c>
      <c r="E1301" s="37">
        <f t="shared" si="408"/>
        <v>13.816824</v>
      </c>
      <c r="F1301" s="37">
        <f t="shared" si="408"/>
        <v>4.01</v>
      </c>
      <c r="G1301" s="44">
        <f t="shared" si="376"/>
        <v>17.826824000000002</v>
      </c>
      <c r="H1301" s="44">
        <f t="shared" si="390"/>
        <v>6.0611201600000015</v>
      </c>
      <c r="I1301" s="45">
        <f t="shared" si="377"/>
        <v>23.887944160000004</v>
      </c>
      <c r="J1301" s="44">
        <f t="shared" si="391"/>
        <v>3.5831916240000004</v>
      </c>
      <c r="K1301" s="46">
        <f t="shared" si="378"/>
        <v>27.471135784000005</v>
      </c>
      <c r="L1301" s="47">
        <f t="shared" si="392"/>
        <v>32.965362940800006</v>
      </c>
      <c r="M1301" s="77">
        <f t="shared" si="404"/>
        <v>19.127400000000002</v>
      </c>
      <c r="N1301" s="48">
        <v>17.96</v>
      </c>
      <c r="O1301" s="49">
        <f t="shared" si="393"/>
        <v>6.5000000000000027</v>
      </c>
      <c r="P1301" s="93">
        <f t="shared" si="398"/>
        <v>0</v>
      </c>
    </row>
    <row r="1302" spans="1:16" ht="15.75" x14ac:dyDescent="0.2">
      <c r="A1302" s="25">
        <v>25110019</v>
      </c>
      <c r="B1302" s="8" t="s">
        <v>1131</v>
      </c>
      <c r="C1302" s="36">
        <v>23.66</v>
      </c>
      <c r="D1302" s="37">
        <f t="shared" ref="D1302:F1302" si="409">D1237</f>
        <v>7.0000000000000007E-2</v>
      </c>
      <c r="E1302" s="37">
        <f t="shared" si="409"/>
        <v>13.816824</v>
      </c>
      <c r="F1302" s="37">
        <f t="shared" si="409"/>
        <v>7.02</v>
      </c>
      <c r="G1302" s="44">
        <f t="shared" si="376"/>
        <v>20.836824</v>
      </c>
      <c r="H1302" s="44">
        <f t="shared" si="390"/>
        <v>7.0845201600000003</v>
      </c>
      <c r="I1302" s="45">
        <f t="shared" si="377"/>
        <v>27.92134416</v>
      </c>
      <c r="J1302" s="44">
        <f t="shared" si="391"/>
        <v>4.1882016239999995</v>
      </c>
      <c r="K1302" s="46">
        <f t="shared" si="378"/>
        <v>32.109545783999998</v>
      </c>
      <c r="L1302" s="47">
        <f t="shared" si="392"/>
        <v>38.531454940799996</v>
      </c>
      <c r="M1302" s="77">
        <f t="shared" si="404"/>
        <v>25.197900000000001</v>
      </c>
      <c r="N1302" s="48">
        <v>23.66</v>
      </c>
      <c r="O1302" s="49">
        <f t="shared" si="393"/>
        <v>6.5000000000000018</v>
      </c>
      <c r="P1302" s="93">
        <f t="shared" si="398"/>
        <v>0</v>
      </c>
    </row>
    <row r="1303" spans="1:16" ht="15.75" x14ac:dyDescent="0.2">
      <c r="A1303" s="25">
        <v>25102005</v>
      </c>
      <c r="B1303" s="8" t="s">
        <v>1132</v>
      </c>
      <c r="C1303" s="36">
        <v>24.48</v>
      </c>
      <c r="D1303" s="37">
        <f t="shared" ref="D1303:F1303" si="410">D1238</f>
        <v>7.0000000000000007E-2</v>
      </c>
      <c r="E1303" s="37">
        <f t="shared" si="410"/>
        <v>13.816824</v>
      </c>
      <c r="F1303" s="37">
        <f t="shared" si="410"/>
        <v>13.08</v>
      </c>
      <c r="G1303" s="44">
        <f t="shared" si="376"/>
        <v>26.896824000000002</v>
      </c>
      <c r="H1303" s="44">
        <f t="shared" si="390"/>
        <v>9.1449201600000016</v>
      </c>
      <c r="I1303" s="45">
        <f t="shared" si="377"/>
        <v>36.041744160000007</v>
      </c>
      <c r="J1303" s="44">
        <f t="shared" si="391"/>
        <v>5.4062616240000008</v>
      </c>
      <c r="K1303" s="46">
        <f t="shared" si="378"/>
        <v>41.44800578400001</v>
      </c>
      <c r="L1303" s="47">
        <f t="shared" si="392"/>
        <v>49.737606940800013</v>
      </c>
      <c r="M1303" s="77">
        <f t="shared" si="404"/>
        <v>26.071200000000001</v>
      </c>
      <c r="N1303" s="48">
        <v>24.48</v>
      </c>
      <c r="O1303" s="49">
        <f t="shared" si="393"/>
        <v>6.5000000000000027</v>
      </c>
      <c r="P1303" s="93">
        <f t="shared" si="398"/>
        <v>0</v>
      </c>
    </row>
    <row r="1304" spans="1:16" ht="15" customHeight="1" x14ac:dyDescent="0.25">
      <c r="A1304" s="263" t="s">
        <v>1142</v>
      </c>
      <c r="B1304" s="264"/>
      <c r="C1304" s="264"/>
      <c r="D1304" s="264"/>
      <c r="E1304" s="264"/>
      <c r="F1304" s="264"/>
      <c r="G1304" s="264"/>
      <c r="H1304" s="264"/>
      <c r="I1304" s="264"/>
      <c r="J1304" s="264"/>
      <c r="K1304" s="264"/>
      <c r="L1304" s="264"/>
      <c r="M1304" s="264"/>
      <c r="N1304" s="264"/>
      <c r="O1304" s="265"/>
    </row>
    <row r="1305" spans="1:16" ht="15" customHeight="1" x14ac:dyDescent="0.2">
      <c r="A1305" s="260" t="s">
        <v>1125</v>
      </c>
      <c r="B1305" s="261"/>
      <c r="C1305" s="261"/>
      <c r="D1305" s="261"/>
      <c r="E1305" s="261"/>
      <c r="F1305" s="261"/>
      <c r="G1305" s="261"/>
      <c r="H1305" s="261"/>
      <c r="I1305" s="261"/>
      <c r="J1305" s="261"/>
      <c r="K1305" s="261"/>
      <c r="L1305" s="261"/>
      <c r="M1305" s="261"/>
      <c r="N1305" s="261"/>
      <c r="O1305" s="262"/>
    </row>
    <row r="1306" spans="1:16" ht="31.5" x14ac:dyDescent="0.2">
      <c r="A1306" s="25">
        <v>25001411</v>
      </c>
      <c r="B1306" s="2" t="s">
        <v>1146</v>
      </c>
      <c r="C1306" s="36">
        <f>VLOOKUP(A1306,'[3]Прейскурант 2019'!$A$12:$E$1358,5,0)</f>
        <v>2.17</v>
      </c>
      <c r="D1306" s="69">
        <v>7.0000000000000007E-2</v>
      </c>
      <c r="E1306" s="68">
        <f t="shared" ref="E1306:E1307" si="411">95.95*D1306*1.302</f>
        <v>8.7448830000000015</v>
      </c>
      <c r="F1306" s="55">
        <v>3.88</v>
      </c>
      <c r="G1306" s="44">
        <f t="shared" si="376"/>
        <v>12.624883000000001</v>
      </c>
      <c r="H1306" s="44">
        <f t="shared" si="390"/>
        <v>4.2924602200000006</v>
      </c>
      <c r="I1306" s="45">
        <f t="shared" si="377"/>
        <v>16.917343219999999</v>
      </c>
      <c r="J1306" s="44">
        <f t="shared" si="391"/>
        <v>2.537601483</v>
      </c>
      <c r="K1306" s="46">
        <f t="shared" si="378"/>
        <v>19.454944702999999</v>
      </c>
      <c r="L1306" s="47">
        <f t="shared" si="392"/>
        <v>23.345933643599999</v>
      </c>
      <c r="M1306" s="77">
        <f t="shared" ref="M1306" si="412">C1306*6.5%+C1306</f>
        <v>2.3110499999999998</v>
      </c>
      <c r="N1306" s="48">
        <v>2.31</v>
      </c>
      <c r="O1306" s="49">
        <f t="shared" si="393"/>
        <v>6.4999999999999964</v>
      </c>
      <c r="P1306" s="93">
        <f t="shared" si="398"/>
        <v>6.4516129032258229E-2</v>
      </c>
    </row>
    <row r="1307" spans="1:16" ht="15.75" x14ac:dyDescent="0.2">
      <c r="A1307" s="25">
        <v>25000127</v>
      </c>
      <c r="B1307" s="2" t="s">
        <v>1252</v>
      </c>
      <c r="C1307" s="36">
        <v>4.5599999999999996</v>
      </c>
      <c r="D1307" s="69">
        <v>7.0000000000000007E-2</v>
      </c>
      <c r="E1307" s="68">
        <f t="shared" si="411"/>
        <v>8.7448830000000015</v>
      </c>
      <c r="F1307" s="55">
        <v>1.53</v>
      </c>
      <c r="G1307" s="44">
        <f t="shared" ref="G1307" si="413">E1307+F1307</f>
        <v>10.274883000000001</v>
      </c>
      <c r="H1307" s="44">
        <f t="shared" ref="H1307" si="414">G1307*$H$1</f>
        <v>3.4934602200000007</v>
      </c>
      <c r="I1307" s="45">
        <f t="shared" ref="I1307" si="415">G1307+H1307</f>
        <v>13.768343220000002</v>
      </c>
      <c r="J1307" s="44">
        <f t="shared" ref="J1307" si="416">I1307*$J$1</f>
        <v>2.0652514830000004</v>
      </c>
      <c r="K1307" s="46">
        <f t="shared" ref="K1307" si="417">I1307+J1307</f>
        <v>15.833594703000003</v>
      </c>
      <c r="L1307" s="47">
        <f t="shared" ref="L1307" si="418">K1307*$L$1+K1307</f>
        <v>19.000313643600002</v>
      </c>
      <c r="M1307" s="77">
        <v>4.8600000000000003</v>
      </c>
      <c r="N1307" s="48">
        <v>4.8600000000000003</v>
      </c>
      <c r="O1307" s="49">
        <f t="shared" ref="O1307" si="419">(M1307-C1307)/C1307*100</f>
        <v>6.5789473684210691</v>
      </c>
      <c r="P1307" s="93">
        <f t="shared" ref="P1307" si="420">(N1307/C1307)-100%</f>
        <v>6.578947368421062E-2</v>
      </c>
    </row>
    <row r="1308" spans="1:16" ht="15" customHeight="1" x14ac:dyDescent="0.2">
      <c r="A1308" s="260" t="s">
        <v>974</v>
      </c>
      <c r="B1308" s="261"/>
      <c r="C1308" s="261"/>
      <c r="D1308" s="261"/>
      <c r="E1308" s="261"/>
      <c r="F1308" s="261"/>
      <c r="G1308" s="261"/>
      <c r="H1308" s="261"/>
      <c r="I1308" s="261"/>
      <c r="J1308" s="261"/>
      <c r="K1308" s="261"/>
      <c r="L1308" s="261"/>
      <c r="M1308" s="261"/>
      <c r="N1308" s="261"/>
      <c r="O1308" s="262"/>
    </row>
    <row r="1309" spans="1:16" ht="15.75" x14ac:dyDescent="0.2">
      <c r="A1309" s="25">
        <v>21160002</v>
      </c>
      <c r="B1309" s="2" t="s">
        <v>1147</v>
      </c>
      <c r="C1309" s="36">
        <f>VLOOKUP(A1309,'[3]Прейскурант 2019'!$A$12:$E$1358,5,0)</f>
        <v>16</v>
      </c>
      <c r="D1309" s="70">
        <v>1.5</v>
      </c>
      <c r="E1309" s="68">
        <f>95.95*D1309*1.302</f>
        <v>187.39035000000001</v>
      </c>
      <c r="F1309" s="55"/>
      <c r="G1309" s="44">
        <f t="shared" si="376"/>
        <v>187.39035000000001</v>
      </c>
      <c r="H1309" s="44">
        <f t="shared" si="390"/>
        <v>63.712719000000007</v>
      </c>
      <c r="I1309" s="45">
        <f>(G1309+H1309)/70</f>
        <v>3.5871867000000002</v>
      </c>
      <c r="J1309" s="44">
        <f t="shared" si="391"/>
        <v>0.53807800500000003</v>
      </c>
      <c r="K1309" s="46">
        <f t="shared" si="378"/>
        <v>4.1252647050000002</v>
      </c>
      <c r="L1309" s="47">
        <f t="shared" si="392"/>
        <v>4.9503176460000002</v>
      </c>
      <c r="M1309" s="77">
        <f t="shared" ref="M1309:M1312" si="421">C1309*6.5%+C1309</f>
        <v>17.04</v>
      </c>
      <c r="N1309" s="48">
        <v>17</v>
      </c>
      <c r="O1309" s="49">
        <f t="shared" si="393"/>
        <v>6.4999999999999947</v>
      </c>
      <c r="P1309" s="93">
        <f t="shared" si="398"/>
        <v>6.25E-2</v>
      </c>
    </row>
    <row r="1310" spans="1:16" ht="15.75" x14ac:dyDescent="0.2">
      <c r="A1310" s="91">
        <v>21000033</v>
      </c>
      <c r="B1310" s="2" t="s">
        <v>1143</v>
      </c>
      <c r="C1310" s="36">
        <v>350</v>
      </c>
      <c r="D1310" s="69">
        <v>0.96</v>
      </c>
      <c r="E1310" s="68">
        <f>95.95*D1310*1.302</f>
        <v>119.929824</v>
      </c>
      <c r="F1310" s="55">
        <v>17.399999999999999</v>
      </c>
      <c r="G1310" s="44">
        <f>E1310+F1310</f>
        <v>137.329824</v>
      </c>
      <c r="H1310" s="44">
        <f>G1310*$H$1</f>
        <v>46.692140160000001</v>
      </c>
      <c r="I1310" s="45">
        <f>G1310+H1310</f>
        <v>184.02196416000001</v>
      </c>
      <c r="J1310" s="44">
        <f>I1310*$J$1</f>
        <v>27.603294624</v>
      </c>
      <c r="K1310" s="46">
        <f>I1310+J1310</f>
        <v>211.62525878400001</v>
      </c>
      <c r="L1310" s="47">
        <f>K1310*$L$1+K1310</f>
        <v>253.95031054080002</v>
      </c>
      <c r="M1310" s="77">
        <f t="shared" si="421"/>
        <v>372.75</v>
      </c>
      <c r="N1310" s="48">
        <v>373</v>
      </c>
      <c r="O1310" s="49">
        <f>(M1310-C1310)/C1310*100</f>
        <v>6.5</v>
      </c>
      <c r="P1310" s="93">
        <f t="shared" si="398"/>
        <v>6.5714285714285614E-2</v>
      </c>
    </row>
    <row r="1311" spans="1:16" ht="15.75" x14ac:dyDescent="0.2">
      <c r="A1311" s="91">
        <v>21000034</v>
      </c>
      <c r="B1311" s="2" t="s">
        <v>1144</v>
      </c>
      <c r="C1311" s="36">
        <v>330</v>
      </c>
      <c r="D1311" s="69">
        <v>0.92</v>
      </c>
      <c r="E1311" s="68">
        <f>95.95*D1311*1.302</f>
        <v>114.932748</v>
      </c>
      <c r="F1311" s="55">
        <v>10.6</v>
      </c>
      <c r="G1311" s="44">
        <f>E1311+F1311</f>
        <v>125.532748</v>
      </c>
      <c r="H1311" s="44">
        <f>G1311*$H$1</f>
        <v>42.681134320000005</v>
      </c>
      <c r="I1311" s="45">
        <f>G1311+H1311</f>
        <v>168.21388232000001</v>
      </c>
      <c r="J1311" s="44">
        <f>I1311*$J$1</f>
        <v>25.232082348000002</v>
      </c>
      <c r="K1311" s="46">
        <f>I1311+J1311</f>
        <v>193.44596466800002</v>
      </c>
      <c r="L1311" s="47">
        <f>K1311*$L$1+K1311</f>
        <v>232.13515760160001</v>
      </c>
      <c r="M1311" s="77">
        <f t="shared" si="421"/>
        <v>351.45</v>
      </c>
      <c r="N1311" s="48">
        <v>351</v>
      </c>
      <c r="O1311" s="49">
        <f>(M1311-C1311)/C1311*100</f>
        <v>6.4999999999999964</v>
      </c>
      <c r="P1311" s="93">
        <f t="shared" si="398"/>
        <v>6.3636363636363713E-2</v>
      </c>
    </row>
    <row r="1312" spans="1:16" ht="15.75" x14ac:dyDescent="0.2">
      <c r="A1312" s="91">
        <v>21000035</v>
      </c>
      <c r="B1312" s="2" t="s">
        <v>1145</v>
      </c>
      <c r="C1312" s="36">
        <v>255</v>
      </c>
      <c r="D1312" s="69">
        <v>0.75</v>
      </c>
      <c r="E1312" s="68">
        <f>95.95*D1312*1.302</f>
        <v>93.695175000000006</v>
      </c>
      <c r="F1312" s="55">
        <v>1.6</v>
      </c>
      <c r="G1312" s="44">
        <f>E1312+F1312</f>
        <v>95.295175</v>
      </c>
      <c r="H1312" s="44">
        <f>G1312*$H$1</f>
        <v>32.4003595</v>
      </c>
      <c r="I1312" s="45">
        <f>G1312+H1312</f>
        <v>127.69553450000001</v>
      </c>
      <c r="J1312" s="44">
        <f>I1312*$J$1</f>
        <v>19.154330175000002</v>
      </c>
      <c r="K1312" s="46">
        <f>I1312+J1312</f>
        <v>146.84986467500002</v>
      </c>
      <c r="L1312" s="47">
        <f>K1312*$L$1+K1312</f>
        <v>176.21983761000001</v>
      </c>
      <c r="M1312" s="77">
        <f t="shared" si="421"/>
        <v>271.57499999999999</v>
      </c>
      <c r="N1312" s="48">
        <v>272</v>
      </c>
      <c r="O1312" s="49">
        <f>(M1312-C1312)/C1312*100</f>
        <v>6.4999999999999964</v>
      </c>
      <c r="P1312" s="93">
        <f t="shared" si="398"/>
        <v>6.6666666666666652E-2</v>
      </c>
    </row>
    <row r="1313" spans="1:16" ht="15" customHeight="1" x14ac:dyDescent="0.2">
      <c r="A1313" s="260" t="s">
        <v>1148</v>
      </c>
      <c r="B1313" s="261"/>
      <c r="C1313" s="261"/>
      <c r="D1313" s="261"/>
      <c r="E1313" s="261"/>
      <c r="F1313" s="261"/>
      <c r="G1313" s="261"/>
      <c r="H1313" s="261"/>
      <c r="I1313" s="261"/>
      <c r="J1313" s="261"/>
      <c r="K1313" s="261"/>
      <c r="L1313" s="261"/>
      <c r="M1313" s="261"/>
      <c r="N1313" s="261"/>
      <c r="O1313" s="262"/>
    </row>
    <row r="1314" spans="1:16" ht="15.75" x14ac:dyDescent="0.2">
      <c r="A1314" s="25">
        <v>30160827</v>
      </c>
      <c r="B1314" s="2" t="s">
        <v>1149</v>
      </c>
      <c r="C1314" s="36">
        <f>VLOOKUP(A1314,'[3]Прейскурант 2019'!$A$12:$E$1358,5,0)</f>
        <v>65</v>
      </c>
      <c r="D1314" s="74">
        <v>0.2</v>
      </c>
      <c r="E1314" s="72">
        <f t="shared" ref="E1314:E1317" si="422">162.37*D1314*1.302</f>
        <v>42.281148000000009</v>
      </c>
      <c r="F1314" s="73">
        <v>0</v>
      </c>
      <c r="G1314" s="44">
        <f t="shared" si="376"/>
        <v>42.281148000000009</v>
      </c>
      <c r="H1314" s="44">
        <f t="shared" si="390"/>
        <v>14.375590320000004</v>
      </c>
      <c r="I1314" s="45">
        <f t="shared" si="377"/>
        <v>56.656738320000017</v>
      </c>
      <c r="J1314" s="44">
        <f t="shared" si="391"/>
        <v>8.4985107480000028</v>
      </c>
      <c r="K1314" s="46">
        <f t="shared" si="378"/>
        <v>65.155249068000018</v>
      </c>
      <c r="L1314" s="47">
        <f t="shared" si="392"/>
        <v>78.186298881600024</v>
      </c>
      <c r="M1314" s="77">
        <f t="shared" ref="M1314:M1316" si="423">C1314*6.5%+C1314</f>
        <v>69.224999999999994</v>
      </c>
      <c r="N1314" s="48">
        <v>74</v>
      </c>
      <c r="O1314" s="49">
        <f t="shared" si="393"/>
        <v>6.499999999999992</v>
      </c>
      <c r="P1314" s="93">
        <f t="shared" si="398"/>
        <v>0.13846153846153841</v>
      </c>
    </row>
    <row r="1315" spans="1:16" ht="31.5" x14ac:dyDescent="0.2">
      <c r="A1315" s="25">
        <v>10000187</v>
      </c>
      <c r="B1315" s="2" t="s">
        <v>1150</v>
      </c>
      <c r="C1315" s="36">
        <f>VLOOKUP(A1315,'[3]Прейскурант 2019'!$A$12:$E$1358,5,0)</f>
        <v>290</v>
      </c>
      <c r="D1315" s="71">
        <v>1</v>
      </c>
      <c r="E1315" s="72">
        <f t="shared" si="422"/>
        <v>211.40574000000001</v>
      </c>
      <c r="F1315" s="73">
        <v>12.4</v>
      </c>
      <c r="G1315" s="44">
        <f t="shared" si="376"/>
        <v>223.80574000000001</v>
      </c>
      <c r="H1315" s="44">
        <f t="shared" si="390"/>
        <v>76.093951600000011</v>
      </c>
      <c r="I1315" s="45">
        <f t="shared" si="377"/>
        <v>299.89969160000004</v>
      </c>
      <c r="J1315" s="44">
        <f t="shared" si="391"/>
        <v>44.984953740000002</v>
      </c>
      <c r="K1315" s="46">
        <f t="shared" si="378"/>
        <v>344.88464534000002</v>
      </c>
      <c r="L1315" s="47">
        <f t="shared" si="392"/>
        <v>413.86157440800002</v>
      </c>
      <c r="M1315" s="77">
        <f t="shared" si="423"/>
        <v>308.85000000000002</v>
      </c>
      <c r="N1315" s="48">
        <v>310</v>
      </c>
      <c r="O1315" s="49">
        <f t="shared" si="393"/>
        <v>6.5000000000000071</v>
      </c>
      <c r="P1315" s="93">
        <f t="shared" si="398"/>
        <v>6.8965517241379226E-2</v>
      </c>
    </row>
    <row r="1316" spans="1:16" ht="31.5" x14ac:dyDescent="0.2">
      <c r="A1316" s="25">
        <v>10000188</v>
      </c>
      <c r="B1316" s="2" t="s">
        <v>1151</v>
      </c>
      <c r="C1316" s="36">
        <f>VLOOKUP(A1316,'[3]Прейскурант 2019'!$A$12:$E$1358,5,0)</f>
        <v>535</v>
      </c>
      <c r="D1316" s="71">
        <v>1</v>
      </c>
      <c r="E1316" s="72">
        <f t="shared" si="422"/>
        <v>211.40574000000001</v>
      </c>
      <c r="F1316" s="73">
        <v>16.399999999999999</v>
      </c>
      <c r="G1316" s="44">
        <f t="shared" si="376"/>
        <v>227.80574000000001</v>
      </c>
      <c r="H1316" s="44">
        <f t="shared" si="390"/>
        <v>77.453951600000011</v>
      </c>
      <c r="I1316" s="45">
        <f t="shared" si="377"/>
        <v>305.2596916</v>
      </c>
      <c r="J1316" s="44">
        <f t="shared" si="391"/>
        <v>45.788953739999997</v>
      </c>
      <c r="K1316" s="46">
        <f t="shared" si="378"/>
        <v>351.04864534000001</v>
      </c>
      <c r="L1316" s="47">
        <f t="shared" si="392"/>
        <v>421.25837440800001</v>
      </c>
      <c r="M1316" s="77">
        <f t="shared" si="423"/>
        <v>569.77499999999998</v>
      </c>
      <c r="N1316" s="48">
        <v>570</v>
      </c>
      <c r="O1316" s="49">
        <f t="shared" si="393"/>
        <v>6.4999999999999964</v>
      </c>
      <c r="P1316" s="93">
        <f t="shared" si="398"/>
        <v>6.5420560747663448E-2</v>
      </c>
    </row>
    <row r="1317" spans="1:16" ht="89.1" customHeight="1" x14ac:dyDescent="0.2">
      <c r="A1317" s="25">
        <v>10000189</v>
      </c>
      <c r="B1317" s="80" t="s">
        <v>1240</v>
      </c>
      <c r="C1317" s="36">
        <v>0</v>
      </c>
      <c r="D1317" s="70">
        <v>1</v>
      </c>
      <c r="E1317" s="72">
        <f t="shared" si="422"/>
        <v>211.40574000000001</v>
      </c>
      <c r="F1317" s="92">
        <v>151.16</v>
      </c>
      <c r="G1317" s="44">
        <f t="shared" ref="G1317" si="424">E1317+F1317</f>
        <v>362.56574000000001</v>
      </c>
      <c r="H1317" s="44">
        <f t="shared" ref="H1317" si="425">G1317*$H$1</f>
        <v>123.27235160000001</v>
      </c>
      <c r="I1317" s="45">
        <f t="shared" ref="I1317" si="426">G1317+H1317</f>
        <v>485.83809159999998</v>
      </c>
      <c r="J1317" s="44">
        <f t="shared" ref="J1317" si="427">I1317*$J$1</f>
        <v>72.875713739999995</v>
      </c>
      <c r="K1317" s="46">
        <f t="shared" ref="K1317" si="428">I1317+J1317</f>
        <v>558.71380534000002</v>
      </c>
      <c r="L1317" s="47">
        <f t="shared" ref="L1317" si="429">K1317*$L$1+K1317</f>
        <v>670.45656640800007</v>
      </c>
      <c r="M1317" s="77">
        <v>692</v>
      </c>
      <c r="N1317" s="48">
        <f>N202</f>
        <v>692</v>
      </c>
      <c r="O1317" s="49">
        <v>100</v>
      </c>
      <c r="P1317" s="93">
        <v>1</v>
      </c>
    </row>
    <row r="1318" spans="1:16" ht="15" customHeight="1" x14ac:dyDescent="0.25">
      <c r="A1318" s="263" t="s">
        <v>1152</v>
      </c>
      <c r="B1318" s="264"/>
      <c r="C1318" s="264"/>
      <c r="D1318" s="264"/>
      <c r="E1318" s="264"/>
      <c r="F1318" s="264"/>
      <c r="G1318" s="264"/>
      <c r="H1318" s="264"/>
      <c r="I1318" s="264"/>
      <c r="J1318" s="264"/>
      <c r="K1318" s="264"/>
      <c r="L1318" s="264"/>
      <c r="M1318" s="264"/>
      <c r="N1318" s="264"/>
      <c r="O1318" s="265"/>
    </row>
    <row r="1319" spans="1:16" ht="15" customHeight="1" x14ac:dyDescent="0.2">
      <c r="A1319" s="226" t="s">
        <v>270</v>
      </c>
      <c r="B1319" s="227"/>
      <c r="C1319" s="227"/>
      <c r="D1319" s="227"/>
      <c r="E1319" s="227"/>
      <c r="F1319" s="227"/>
      <c r="G1319" s="227"/>
      <c r="H1319" s="227"/>
      <c r="I1319" s="227"/>
      <c r="J1319" s="227"/>
      <c r="K1319" s="227"/>
      <c r="L1319" s="227"/>
      <c r="M1319" s="227"/>
      <c r="N1319" s="227"/>
      <c r="O1319" s="228"/>
    </row>
    <row r="1320" spans="1:16" ht="15.75" x14ac:dyDescent="0.2">
      <c r="A1320" s="25">
        <v>60000019</v>
      </c>
      <c r="B1320" s="2" t="s">
        <v>1153</v>
      </c>
      <c r="C1320" s="36">
        <f>VLOOKUP(A1320,'[3]Прейскурант 2019'!$A$12:$E$1358,5,0)</f>
        <v>260</v>
      </c>
      <c r="D1320" s="70">
        <v>0.8</v>
      </c>
      <c r="E1320" s="72">
        <f>79.07*D1320*1.302</f>
        <v>82.359312000000003</v>
      </c>
      <c r="F1320" s="55">
        <v>42.85</v>
      </c>
      <c r="G1320" s="44">
        <f t="shared" si="376"/>
        <v>125.20931200000001</v>
      </c>
      <c r="H1320" s="44">
        <f t="shared" si="390"/>
        <v>42.571166080000005</v>
      </c>
      <c r="I1320" s="45">
        <f t="shared" si="377"/>
        <v>167.78047808000002</v>
      </c>
      <c r="J1320" s="44">
        <f t="shared" si="391"/>
        <v>25.167071712000002</v>
      </c>
      <c r="K1320" s="46">
        <f t="shared" si="378"/>
        <v>192.94754979200002</v>
      </c>
      <c r="L1320" s="47">
        <f t="shared" si="392"/>
        <v>231.53705975040003</v>
      </c>
      <c r="M1320" s="77">
        <f t="shared" ref="M1320:M1322" si="430">C1320*6.5%+C1320</f>
        <v>276.89999999999998</v>
      </c>
      <c r="N1320" s="48">
        <v>277</v>
      </c>
      <c r="O1320" s="49">
        <f t="shared" si="393"/>
        <v>6.499999999999992</v>
      </c>
      <c r="P1320" s="93">
        <f t="shared" si="398"/>
        <v>6.5384615384615374E-2</v>
      </c>
    </row>
    <row r="1321" spans="1:16" ht="31.5" x14ac:dyDescent="0.2">
      <c r="A1321" s="25">
        <v>60001305</v>
      </c>
      <c r="B1321" s="2" t="s">
        <v>1154</v>
      </c>
      <c r="C1321" s="36">
        <f>VLOOKUP(A1321,'[3]Прейскурант 2019'!$A$12:$E$1358,5,0)</f>
        <v>333</v>
      </c>
      <c r="D1321" s="37">
        <f>VLOOKUP(A1321,[4]свод!$A$11:$C$1139,3,0)</f>
        <v>2</v>
      </c>
      <c r="E1321" s="72">
        <f t="shared" ref="E1321:E1322" si="431">79.07*D1321*1.302</f>
        <v>205.89828</v>
      </c>
      <c r="F1321" s="75">
        <v>0</v>
      </c>
      <c r="G1321" s="44">
        <f t="shared" si="376"/>
        <v>205.89828</v>
      </c>
      <c r="H1321" s="44">
        <f t="shared" si="390"/>
        <v>70.005415200000002</v>
      </c>
      <c r="I1321" s="45">
        <f t="shared" si="377"/>
        <v>275.90369520000002</v>
      </c>
      <c r="J1321" s="44">
        <f t="shared" si="391"/>
        <v>41.385554280000001</v>
      </c>
      <c r="K1321" s="46">
        <f t="shared" si="378"/>
        <v>317.28924948000002</v>
      </c>
      <c r="L1321" s="47">
        <f t="shared" si="392"/>
        <v>380.74709937600005</v>
      </c>
      <c r="M1321" s="77">
        <f t="shared" si="430"/>
        <v>354.64499999999998</v>
      </c>
      <c r="N1321" s="48">
        <v>355</v>
      </c>
      <c r="O1321" s="49">
        <f t="shared" si="393"/>
        <v>6.4999999999999947</v>
      </c>
      <c r="P1321" s="93">
        <f t="shared" si="398"/>
        <v>6.6066066066066131E-2</v>
      </c>
    </row>
    <row r="1322" spans="1:16" ht="31.5" x14ac:dyDescent="0.2">
      <c r="A1322" s="25">
        <v>60001306</v>
      </c>
      <c r="B1322" s="2" t="s">
        <v>1155</v>
      </c>
      <c r="C1322" s="36">
        <f>VLOOKUP(A1322,'[3]Прейскурант 2019'!$A$12:$E$1358,5,0)</f>
        <v>166</v>
      </c>
      <c r="D1322" s="37">
        <f>VLOOKUP(A1322,[4]свод!$A$11:$C$1139,3,0)</f>
        <v>1</v>
      </c>
      <c r="E1322" s="72">
        <f t="shared" si="431"/>
        <v>102.94914</v>
      </c>
      <c r="F1322" s="75">
        <v>0</v>
      </c>
      <c r="G1322" s="44">
        <f t="shared" si="376"/>
        <v>102.94914</v>
      </c>
      <c r="H1322" s="44">
        <f t="shared" si="390"/>
        <v>35.002707600000001</v>
      </c>
      <c r="I1322" s="45">
        <f t="shared" si="377"/>
        <v>137.95184760000001</v>
      </c>
      <c r="J1322" s="44">
        <f t="shared" si="391"/>
        <v>20.69277714</v>
      </c>
      <c r="K1322" s="46">
        <f t="shared" si="378"/>
        <v>158.64462474000001</v>
      </c>
      <c r="L1322" s="47">
        <f t="shared" si="392"/>
        <v>190.37354968800003</v>
      </c>
      <c r="M1322" s="77">
        <f t="shared" si="430"/>
        <v>176.79</v>
      </c>
      <c r="N1322" s="48">
        <v>177</v>
      </c>
      <c r="O1322" s="49">
        <f t="shared" si="393"/>
        <v>6.4999999999999947</v>
      </c>
      <c r="P1322" s="93">
        <f t="shared" si="398"/>
        <v>6.6265060240963791E-2</v>
      </c>
    </row>
    <row r="1323" spans="1:16" ht="15" customHeight="1" x14ac:dyDescent="0.2">
      <c r="A1323" s="226" t="s">
        <v>981</v>
      </c>
      <c r="B1323" s="227"/>
      <c r="C1323" s="227"/>
      <c r="D1323" s="227"/>
      <c r="E1323" s="227"/>
      <c r="F1323" s="227"/>
      <c r="G1323" s="227"/>
      <c r="H1323" s="227"/>
      <c r="I1323" s="227"/>
      <c r="J1323" s="227"/>
      <c r="K1323" s="227"/>
      <c r="L1323" s="227"/>
      <c r="M1323" s="227"/>
      <c r="N1323" s="227"/>
      <c r="O1323" s="228"/>
    </row>
    <row r="1324" spans="1:16" ht="31.5" x14ac:dyDescent="0.2">
      <c r="A1324" s="25">
        <v>22000059</v>
      </c>
      <c r="B1324" s="2" t="s">
        <v>1156</v>
      </c>
      <c r="C1324" s="36">
        <f>VLOOKUP(A1324,'[3]Прейскурант 2019'!$A$12:$E$1358,5,0)</f>
        <v>53</v>
      </c>
      <c r="D1324" s="37">
        <v>7.0000000000000007E-2</v>
      </c>
      <c r="E1324" s="72">
        <f t="shared" ref="E1324" si="432">79.07*D1324*1.302</f>
        <v>7.206439800000001</v>
      </c>
      <c r="F1324" s="75">
        <v>23.61</v>
      </c>
      <c r="G1324" s="44">
        <f t="shared" si="376"/>
        <v>30.816439800000001</v>
      </c>
      <c r="H1324" s="44">
        <f t="shared" si="390"/>
        <v>10.477589532000001</v>
      </c>
      <c r="I1324" s="45">
        <f t="shared" si="377"/>
        <v>41.294029332000001</v>
      </c>
      <c r="J1324" s="44">
        <f t="shared" si="391"/>
        <v>6.1941043997999996</v>
      </c>
      <c r="K1324" s="46">
        <f t="shared" si="378"/>
        <v>47.488133731799998</v>
      </c>
      <c r="L1324" s="47">
        <f t="shared" si="392"/>
        <v>56.985760478159996</v>
      </c>
      <c r="M1324" s="77">
        <f t="shared" ref="M1324" si="433">C1324*6.5%+C1324</f>
        <v>56.445</v>
      </c>
      <c r="N1324" s="48">
        <v>56</v>
      </c>
      <c r="O1324" s="49">
        <f t="shared" si="393"/>
        <v>6.5</v>
      </c>
      <c r="P1324" s="93">
        <f t="shared" si="398"/>
        <v>5.6603773584905648E-2</v>
      </c>
    </row>
    <row r="1325" spans="1:16" ht="15" customHeight="1" x14ac:dyDescent="0.25">
      <c r="A1325" s="263" t="s">
        <v>1157</v>
      </c>
      <c r="B1325" s="264"/>
      <c r="C1325" s="264"/>
      <c r="D1325" s="264"/>
      <c r="E1325" s="264"/>
      <c r="F1325" s="264"/>
      <c r="G1325" s="264"/>
      <c r="H1325" s="264"/>
      <c r="I1325" s="264"/>
      <c r="J1325" s="264"/>
      <c r="K1325" s="264"/>
      <c r="L1325" s="264"/>
      <c r="M1325" s="264"/>
      <c r="N1325" s="264"/>
      <c r="O1325" s="265"/>
    </row>
    <row r="1326" spans="1:16" ht="63" x14ac:dyDescent="0.25">
      <c r="A1326" s="25">
        <v>60000031</v>
      </c>
      <c r="B1326" s="15" t="s">
        <v>1158</v>
      </c>
      <c r="C1326" s="36">
        <f>VLOOKUP(A1326,'[3]Прейскурант 2019'!$A$12:$E$1358,5,0)</f>
        <v>661</v>
      </c>
      <c r="D1326" s="70">
        <v>2.14</v>
      </c>
      <c r="E1326" s="72">
        <f>77.19*D1326*1.302</f>
        <v>215.0729532</v>
      </c>
      <c r="F1326" s="55">
        <v>153.24</v>
      </c>
      <c r="G1326" s="44">
        <f t="shared" ref="G1326:G1347" si="434">E1326+F1326</f>
        <v>368.31295320000004</v>
      </c>
      <c r="H1326" s="44">
        <f t="shared" si="390"/>
        <v>125.22640408800002</v>
      </c>
      <c r="I1326" s="45">
        <f t="shared" ref="I1326:I1347" si="435">G1326+H1326</f>
        <v>493.53935728800008</v>
      </c>
      <c r="J1326" s="44">
        <f t="shared" si="391"/>
        <v>74.030903593200009</v>
      </c>
      <c r="K1326" s="46">
        <f t="shared" ref="K1326:K1347" si="436">I1326+J1326</f>
        <v>567.57026088120006</v>
      </c>
      <c r="L1326" s="47">
        <f t="shared" si="392"/>
        <v>681.08431305744011</v>
      </c>
      <c r="M1326" s="77">
        <f t="shared" ref="M1326:M1338" si="437">C1326*6.5%+C1326</f>
        <v>703.96500000000003</v>
      </c>
      <c r="N1326" s="48">
        <v>704</v>
      </c>
      <c r="O1326" s="49">
        <f t="shared" si="393"/>
        <v>6.5000000000000044</v>
      </c>
      <c r="P1326" s="93">
        <f t="shared" si="398"/>
        <v>6.5052950075642935E-2</v>
      </c>
    </row>
    <row r="1327" spans="1:16" ht="47.25" x14ac:dyDescent="0.25">
      <c r="A1327" s="25">
        <v>60000032</v>
      </c>
      <c r="B1327" s="15" t="s">
        <v>1159</v>
      </c>
      <c r="C1327" s="36">
        <f>VLOOKUP(A1327,'[3]Прейскурант 2019'!$A$12:$E$1358,5,0)</f>
        <v>290</v>
      </c>
      <c r="D1327" s="70">
        <v>1.5</v>
      </c>
      <c r="E1327" s="72">
        <f t="shared" ref="E1327:E1344" si="438">77.19*D1327*1.302</f>
        <v>150.75207</v>
      </c>
      <c r="F1327" s="55">
        <v>3.16</v>
      </c>
      <c r="G1327" s="44">
        <f t="shared" si="434"/>
        <v>153.91207</v>
      </c>
      <c r="H1327" s="44">
        <f t="shared" si="390"/>
        <v>52.330103800000003</v>
      </c>
      <c r="I1327" s="45">
        <f t="shared" si="435"/>
        <v>206.24217379999999</v>
      </c>
      <c r="J1327" s="44">
        <f t="shared" si="391"/>
        <v>30.936326069999996</v>
      </c>
      <c r="K1327" s="46">
        <f t="shared" si="436"/>
        <v>237.17849987</v>
      </c>
      <c r="L1327" s="47">
        <f t="shared" si="392"/>
        <v>284.61419984399998</v>
      </c>
      <c r="M1327" s="77">
        <f t="shared" si="437"/>
        <v>308.85000000000002</v>
      </c>
      <c r="N1327" s="48">
        <v>309</v>
      </c>
      <c r="O1327" s="49">
        <f t="shared" si="393"/>
        <v>6.5000000000000071</v>
      </c>
      <c r="P1327" s="93">
        <f t="shared" si="398"/>
        <v>6.5517241379310365E-2</v>
      </c>
    </row>
    <row r="1328" spans="1:16" ht="47.25" x14ac:dyDescent="0.25">
      <c r="A1328" s="67">
        <v>60000033</v>
      </c>
      <c r="B1328" s="15" t="s">
        <v>1160</v>
      </c>
      <c r="C1328" s="36">
        <f>VLOOKUP(A1328,'[3]Прейскурант 2019'!$A$12:$E$1358,5,0)</f>
        <v>290</v>
      </c>
      <c r="D1328" s="70">
        <v>1</v>
      </c>
      <c r="E1328" s="72">
        <f t="shared" si="438"/>
        <v>100.50138</v>
      </c>
      <c r="F1328" s="55">
        <v>12.87</v>
      </c>
      <c r="G1328" s="44">
        <f t="shared" si="434"/>
        <v>113.37138</v>
      </c>
      <c r="H1328" s="44">
        <f t="shared" si="390"/>
        <v>38.546269200000005</v>
      </c>
      <c r="I1328" s="45">
        <f t="shared" si="435"/>
        <v>151.9176492</v>
      </c>
      <c r="J1328" s="44">
        <f t="shared" si="391"/>
        <v>22.787647379999999</v>
      </c>
      <c r="K1328" s="46">
        <f t="shared" si="436"/>
        <v>174.70529658000001</v>
      </c>
      <c r="L1328" s="47">
        <f t="shared" si="392"/>
        <v>209.64635589600002</v>
      </c>
      <c r="M1328" s="77">
        <f t="shared" si="437"/>
        <v>308.85000000000002</v>
      </c>
      <c r="N1328" s="48">
        <v>309</v>
      </c>
      <c r="O1328" s="49">
        <f t="shared" si="393"/>
        <v>6.5000000000000071</v>
      </c>
      <c r="P1328" s="93">
        <f t="shared" si="398"/>
        <v>6.5517241379310365E-2</v>
      </c>
    </row>
    <row r="1329" spans="1:16" ht="47.25" x14ac:dyDescent="0.2">
      <c r="A1329" s="67">
        <v>60000034</v>
      </c>
      <c r="B1329" s="29" t="s">
        <v>1161</v>
      </c>
      <c r="C1329" s="36">
        <f>VLOOKUP(A1329,'[3]Прейскурант 2019'!$A$12:$E$1358,5,0)</f>
        <v>290</v>
      </c>
      <c r="D1329" s="76">
        <v>3</v>
      </c>
      <c r="E1329" s="72">
        <f t="shared" si="438"/>
        <v>301.50414000000001</v>
      </c>
      <c r="F1329" s="55">
        <v>181.66</v>
      </c>
      <c r="G1329" s="44">
        <f t="shared" si="434"/>
        <v>483.16413999999997</v>
      </c>
      <c r="H1329" s="44">
        <f t="shared" si="390"/>
        <v>164.27580760000001</v>
      </c>
      <c r="I1329" s="45">
        <f t="shared" si="435"/>
        <v>647.43994759999998</v>
      </c>
      <c r="J1329" s="44">
        <f t="shared" si="391"/>
        <v>97.115992139999989</v>
      </c>
      <c r="K1329" s="46">
        <f t="shared" si="436"/>
        <v>744.55593973999999</v>
      </c>
      <c r="L1329" s="47">
        <f t="shared" si="392"/>
        <v>893.46712768800001</v>
      </c>
      <c r="M1329" s="77">
        <f t="shared" si="437"/>
        <v>308.85000000000002</v>
      </c>
      <c r="N1329" s="48">
        <v>309</v>
      </c>
      <c r="O1329" s="49">
        <f t="shared" si="393"/>
        <v>6.5000000000000071</v>
      </c>
      <c r="P1329" s="93">
        <f t="shared" si="398"/>
        <v>6.5517241379310365E-2</v>
      </c>
    </row>
    <row r="1330" spans="1:16" ht="31.5" x14ac:dyDescent="0.2">
      <c r="A1330" s="25">
        <v>60001108</v>
      </c>
      <c r="B1330" s="2" t="s">
        <v>1162</v>
      </c>
      <c r="C1330" s="36">
        <f>VLOOKUP(A1330,'[3]Прейскурант 2019'!$A$12:$E$1358,5,0)</f>
        <v>204</v>
      </c>
      <c r="D1330" s="76">
        <v>1</v>
      </c>
      <c r="E1330" s="72">
        <f t="shared" si="438"/>
        <v>100.50138</v>
      </c>
      <c r="F1330" s="55">
        <v>3.7000000000000002E-3</v>
      </c>
      <c r="G1330" s="44">
        <f t="shared" si="434"/>
        <v>100.50507999999999</v>
      </c>
      <c r="H1330" s="44">
        <f t="shared" si="390"/>
        <v>34.171727199999999</v>
      </c>
      <c r="I1330" s="45">
        <f t="shared" si="435"/>
        <v>134.67680719999998</v>
      </c>
      <c r="J1330" s="44">
        <f t="shared" si="391"/>
        <v>20.201521079999996</v>
      </c>
      <c r="K1330" s="46">
        <f t="shared" si="436"/>
        <v>154.87832827999998</v>
      </c>
      <c r="L1330" s="47">
        <f t="shared" si="392"/>
        <v>185.85399393599997</v>
      </c>
      <c r="M1330" s="77">
        <f t="shared" si="437"/>
        <v>217.26</v>
      </c>
      <c r="N1330" s="48">
        <v>217</v>
      </c>
      <c r="O1330" s="49">
        <f t="shared" si="393"/>
        <v>6.4999999999999964</v>
      </c>
      <c r="P1330" s="93">
        <f t="shared" si="398"/>
        <v>6.3725490196078427E-2</v>
      </c>
    </row>
    <row r="1331" spans="1:16" ht="15.75" x14ac:dyDescent="0.2">
      <c r="A1331" s="26">
        <v>60001009</v>
      </c>
      <c r="B1331" s="5" t="s">
        <v>1163</v>
      </c>
      <c r="C1331" s="36">
        <f>VLOOKUP(A1331,'[3]Прейскурант 2019'!$A$12:$E$1358,5,0)</f>
        <v>810</v>
      </c>
      <c r="D1331" s="76">
        <v>1</v>
      </c>
      <c r="E1331" s="72">
        <f t="shared" si="438"/>
        <v>100.50138</v>
      </c>
      <c r="F1331" s="55">
        <v>0.32</v>
      </c>
      <c r="G1331" s="44">
        <f t="shared" si="434"/>
        <v>100.82137999999999</v>
      </c>
      <c r="H1331" s="44">
        <f t="shared" si="390"/>
        <v>34.279269200000002</v>
      </c>
      <c r="I1331" s="45">
        <f t="shared" si="435"/>
        <v>135.10064919999999</v>
      </c>
      <c r="J1331" s="44">
        <f t="shared" si="391"/>
        <v>20.265097379999997</v>
      </c>
      <c r="K1331" s="46">
        <f t="shared" si="436"/>
        <v>155.36574657999998</v>
      </c>
      <c r="L1331" s="47">
        <f t="shared" si="392"/>
        <v>186.43889589599996</v>
      </c>
      <c r="M1331" s="77">
        <f t="shared" si="437"/>
        <v>862.65</v>
      </c>
      <c r="N1331" s="48">
        <v>863</v>
      </c>
      <c r="O1331" s="49">
        <f t="shared" si="393"/>
        <v>6.4999999999999973</v>
      </c>
      <c r="P1331" s="93">
        <f t="shared" si="398"/>
        <v>6.543209876543199E-2</v>
      </c>
    </row>
    <row r="1332" spans="1:16" ht="31.5" x14ac:dyDescent="0.2">
      <c r="A1332" s="26">
        <v>60001016</v>
      </c>
      <c r="B1332" s="5" t="s">
        <v>1164</v>
      </c>
      <c r="C1332" s="36">
        <f>VLOOKUP(A1332,'[3]Прейскурант 2019'!$A$12:$E$1358,5,0)</f>
        <v>188</v>
      </c>
      <c r="D1332" s="76">
        <v>1.5</v>
      </c>
      <c r="E1332" s="72">
        <f t="shared" si="438"/>
        <v>150.75207</v>
      </c>
      <c r="F1332" s="55">
        <v>2.83</v>
      </c>
      <c r="G1332" s="44">
        <f t="shared" si="434"/>
        <v>153.58207000000002</v>
      </c>
      <c r="H1332" s="44">
        <f t="shared" si="390"/>
        <v>52.217903800000009</v>
      </c>
      <c r="I1332" s="45">
        <f t="shared" si="435"/>
        <v>205.79997380000003</v>
      </c>
      <c r="J1332" s="44">
        <f t="shared" si="391"/>
        <v>30.869996070000003</v>
      </c>
      <c r="K1332" s="46">
        <f t="shared" si="436"/>
        <v>236.66996987000005</v>
      </c>
      <c r="L1332" s="47">
        <f t="shared" si="392"/>
        <v>284.00396384400005</v>
      </c>
      <c r="M1332" s="77">
        <f t="shared" si="437"/>
        <v>200.22</v>
      </c>
      <c r="N1332" s="48">
        <v>200</v>
      </c>
      <c r="O1332" s="49">
        <f t="shared" si="393"/>
        <v>6.4999999999999991</v>
      </c>
      <c r="P1332" s="93">
        <f t="shared" si="398"/>
        <v>6.3829787234042534E-2</v>
      </c>
    </row>
    <row r="1333" spans="1:16" ht="31.5" x14ac:dyDescent="0.2">
      <c r="A1333" s="26">
        <v>60001021</v>
      </c>
      <c r="B1333" s="5" t="s">
        <v>1165</v>
      </c>
      <c r="C1333" s="36">
        <f>VLOOKUP(A1333,'[3]Прейскурант 2019'!$A$12:$E$1358,5,0)</f>
        <v>188</v>
      </c>
      <c r="D1333" s="76">
        <v>1.5</v>
      </c>
      <c r="E1333" s="72">
        <f t="shared" si="438"/>
        <v>150.75207</v>
      </c>
      <c r="F1333" s="55">
        <v>2.83</v>
      </c>
      <c r="G1333" s="44">
        <f t="shared" si="434"/>
        <v>153.58207000000002</v>
      </c>
      <c r="H1333" s="44">
        <f t="shared" si="390"/>
        <v>52.217903800000009</v>
      </c>
      <c r="I1333" s="45">
        <f t="shared" si="435"/>
        <v>205.79997380000003</v>
      </c>
      <c r="J1333" s="44">
        <f t="shared" si="391"/>
        <v>30.869996070000003</v>
      </c>
      <c r="K1333" s="46">
        <f t="shared" si="436"/>
        <v>236.66996987000005</v>
      </c>
      <c r="L1333" s="47">
        <f t="shared" si="392"/>
        <v>284.00396384400005</v>
      </c>
      <c r="M1333" s="77">
        <f t="shared" si="437"/>
        <v>200.22</v>
      </c>
      <c r="N1333" s="48">
        <v>200</v>
      </c>
      <c r="O1333" s="49">
        <f t="shared" si="393"/>
        <v>6.4999999999999991</v>
      </c>
      <c r="P1333" s="93">
        <f t="shared" si="398"/>
        <v>6.3829787234042534E-2</v>
      </c>
    </row>
    <row r="1334" spans="1:16" ht="31.5" x14ac:dyDescent="0.2">
      <c r="A1334" s="30">
        <v>60000109</v>
      </c>
      <c r="B1334" s="31" t="s">
        <v>445</v>
      </c>
      <c r="C1334" s="36">
        <f>VLOOKUP(A1334,'[3]Прейскурант 2019'!$A$12:$E$1358,5,0)</f>
        <v>1605</v>
      </c>
      <c r="D1334" s="76">
        <v>5.25</v>
      </c>
      <c r="E1334" s="72">
        <f t="shared" si="438"/>
        <v>527.63224500000001</v>
      </c>
      <c r="F1334" s="55">
        <v>195.13</v>
      </c>
      <c r="G1334" s="44">
        <f t="shared" si="434"/>
        <v>722.76224500000001</v>
      </c>
      <c r="H1334" s="44">
        <f t="shared" si="390"/>
        <v>245.73916330000003</v>
      </c>
      <c r="I1334" s="45">
        <f t="shared" si="435"/>
        <v>968.50140830000009</v>
      </c>
      <c r="J1334" s="44">
        <f t="shared" si="391"/>
        <v>145.27521124500001</v>
      </c>
      <c r="K1334" s="46">
        <f t="shared" si="436"/>
        <v>1113.7766195450001</v>
      </c>
      <c r="L1334" s="47">
        <f t="shared" si="392"/>
        <v>1336.5319434540002</v>
      </c>
      <c r="M1334" s="77">
        <f t="shared" si="437"/>
        <v>1709.325</v>
      </c>
      <c r="N1334" s="48">
        <v>1709</v>
      </c>
      <c r="O1334" s="49">
        <f t="shared" si="393"/>
        <v>6.5000000000000027</v>
      </c>
      <c r="P1334" s="93">
        <f t="shared" si="398"/>
        <v>6.4797507788161957E-2</v>
      </c>
    </row>
    <row r="1335" spans="1:16" ht="31.5" x14ac:dyDescent="0.2">
      <c r="A1335" s="32">
        <v>60000007</v>
      </c>
      <c r="B1335" s="9" t="s">
        <v>1166</v>
      </c>
      <c r="C1335" s="36">
        <f>VLOOKUP(A1335,'[3]Прейскурант 2019'!$A$12:$E$1358,5,0)</f>
        <v>280</v>
      </c>
      <c r="D1335" s="76">
        <v>1.5</v>
      </c>
      <c r="E1335" s="72">
        <f t="shared" si="438"/>
        <v>150.75207</v>
      </c>
      <c r="F1335" s="55">
        <v>0</v>
      </c>
      <c r="G1335" s="44">
        <f t="shared" si="434"/>
        <v>150.75207</v>
      </c>
      <c r="H1335" s="44">
        <f t="shared" si="390"/>
        <v>51.255703800000006</v>
      </c>
      <c r="I1335" s="45">
        <f t="shared" si="435"/>
        <v>202.0077738</v>
      </c>
      <c r="J1335" s="44">
        <f t="shared" si="391"/>
        <v>30.301166069999997</v>
      </c>
      <c r="K1335" s="46">
        <f t="shared" si="436"/>
        <v>232.30893986999999</v>
      </c>
      <c r="L1335" s="47">
        <f t="shared" si="392"/>
        <v>278.77072784400002</v>
      </c>
      <c r="M1335" s="77">
        <f t="shared" si="437"/>
        <v>298.2</v>
      </c>
      <c r="N1335" s="48">
        <v>298</v>
      </c>
      <c r="O1335" s="49">
        <f t="shared" si="393"/>
        <v>6.4999999999999964</v>
      </c>
      <c r="P1335" s="93">
        <f t="shared" si="398"/>
        <v>6.4285714285714279E-2</v>
      </c>
    </row>
    <row r="1336" spans="1:16" ht="31.5" x14ac:dyDescent="0.2">
      <c r="A1336" s="32">
        <v>60000008</v>
      </c>
      <c r="B1336" s="9" t="s">
        <v>1167</v>
      </c>
      <c r="C1336" s="36">
        <f>VLOOKUP(A1336,'[3]Прейскурант 2019'!$A$12:$E$1358,5,0)</f>
        <v>280</v>
      </c>
      <c r="D1336" s="76">
        <v>1.5</v>
      </c>
      <c r="E1336" s="72">
        <f t="shared" si="438"/>
        <v>150.75207</v>
      </c>
      <c r="F1336" s="55">
        <v>0</v>
      </c>
      <c r="G1336" s="44">
        <f t="shared" si="434"/>
        <v>150.75207</v>
      </c>
      <c r="H1336" s="44">
        <f t="shared" si="390"/>
        <v>51.255703800000006</v>
      </c>
      <c r="I1336" s="45">
        <f t="shared" si="435"/>
        <v>202.0077738</v>
      </c>
      <c r="J1336" s="44">
        <f t="shared" si="391"/>
        <v>30.301166069999997</v>
      </c>
      <c r="K1336" s="46">
        <f t="shared" si="436"/>
        <v>232.30893986999999</v>
      </c>
      <c r="L1336" s="47">
        <f t="shared" si="392"/>
        <v>278.77072784400002</v>
      </c>
      <c r="M1336" s="77">
        <f t="shared" si="437"/>
        <v>298.2</v>
      </c>
      <c r="N1336" s="48">
        <v>298</v>
      </c>
      <c r="O1336" s="49">
        <f t="shared" si="393"/>
        <v>6.4999999999999964</v>
      </c>
      <c r="P1336" s="93">
        <f t="shared" si="398"/>
        <v>6.4285714285714279E-2</v>
      </c>
    </row>
    <row r="1337" spans="1:16" ht="31.5" x14ac:dyDescent="0.2">
      <c r="A1337" s="32">
        <v>60000009</v>
      </c>
      <c r="B1337" s="9" t="s">
        <v>1168</v>
      </c>
      <c r="C1337" s="36">
        <f>VLOOKUP(A1337,'[3]Прейскурант 2019'!$A$12:$E$1358,5,0)</f>
        <v>745</v>
      </c>
      <c r="D1337" s="76">
        <v>4</v>
      </c>
      <c r="E1337" s="72">
        <f t="shared" si="438"/>
        <v>402.00551999999999</v>
      </c>
      <c r="F1337" s="55">
        <v>0</v>
      </c>
      <c r="G1337" s="44">
        <f t="shared" si="434"/>
        <v>402.00551999999999</v>
      </c>
      <c r="H1337" s="44">
        <f t="shared" si="390"/>
        <v>136.6818768</v>
      </c>
      <c r="I1337" s="45">
        <f t="shared" si="435"/>
        <v>538.68739679999999</v>
      </c>
      <c r="J1337" s="44">
        <f t="shared" si="391"/>
        <v>80.803109519999992</v>
      </c>
      <c r="K1337" s="46">
        <f t="shared" si="436"/>
        <v>619.49050632000001</v>
      </c>
      <c r="L1337" s="47">
        <f t="shared" si="392"/>
        <v>743.38860758400006</v>
      </c>
      <c r="M1337" s="77">
        <f t="shared" si="437"/>
        <v>793.42499999999995</v>
      </c>
      <c r="N1337" s="48">
        <v>793</v>
      </c>
      <c r="O1337" s="49">
        <f t="shared" si="393"/>
        <v>6.4999999999999929</v>
      </c>
      <c r="P1337" s="93">
        <f t="shared" si="398"/>
        <v>6.4429530201342233E-2</v>
      </c>
    </row>
    <row r="1338" spans="1:16" ht="31.5" x14ac:dyDescent="0.2">
      <c r="A1338" s="32">
        <v>60000011</v>
      </c>
      <c r="B1338" s="9" t="s">
        <v>1169</v>
      </c>
      <c r="C1338" s="36">
        <f>VLOOKUP(A1338,'[3]Прейскурант 2019'!$A$12:$E$1358,5,0)</f>
        <v>280</v>
      </c>
      <c r="D1338" s="76">
        <v>1.5</v>
      </c>
      <c r="E1338" s="72">
        <f t="shared" si="438"/>
        <v>150.75207</v>
      </c>
      <c r="F1338" s="55">
        <v>0</v>
      </c>
      <c r="G1338" s="44">
        <f t="shared" si="434"/>
        <v>150.75207</v>
      </c>
      <c r="H1338" s="44">
        <f t="shared" si="390"/>
        <v>51.255703800000006</v>
      </c>
      <c r="I1338" s="45">
        <f t="shared" si="435"/>
        <v>202.0077738</v>
      </c>
      <c r="J1338" s="44">
        <f t="shared" si="391"/>
        <v>30.301166069999997</v>
      </c>
      <c r="K1338" s="46">
        <f t="shared" si="436"/>
        <v>232.30893986999999</v>
      </c>
      <c r="L1338" s="47">
        <f t="shared" si="392"/>
        <v>278.77072784400002</v>
      </c>
      <c r="M1338" s="77">
        <f t="shared" si="437"/>
        <v>298.2</v>
      </c>
      <c r="N1338" s="48">
        <v>298</v>
      </c>
      <c r="O1338" s="49">
        <f t="shared" si="393"/>
        <v>6.4999999999999964</v>
      </c>
      <c r="P1338" s="93">
        <f t="shared" si="398"/>
        <v>6.4285714285714279E-2</v>
      </c>
    </row>
    <row r="1339" spans="1:16" ht="31.5" x14ac:dyDescent="0.25">
      <c r="A1339" s="101">
        <v>60000124</v>
      </c>
      <c r="B1339" s="9" t="s">
        <v>1255</v>
      </c>
      <c r="C1339" s="36">
        <v>0</v>
      </c>
      <c r="D1339" s="76">
        <v>0.5</v>
      </c>
      <c r="E1339" s="72">
        <f t="shared" si="438"/>
        <v>50.250689999999999</v>
      </c>
      <c r="F1339" s="55">
        <v>8.24</v>
      </c>
      <c r="G1339" s="44">
        <f t="shared" si="434"/>
        <v>58.490690000000001</v>
      </c>
      <c r="H1339" s="44">
        <f t="shared" si="390"/>
        <v>19.8868346</v>
      </c>
      <c r="I1339" s="45">
        <f t="shared" si="435"/>
        <v>78.377524600000001</v>
      </c>
      <c r="J1339" s="44">
        <f t="shared" si="391"/>
        <v>11.756628689999999</v>
      </c>
      <c r="K1339" s="46">
        <f t="shared" si="436"/>
        <v>90.13415329</v>
      </c>
      <c r="L1339" s="47">
        <f t="shared" si="392"/>
        <v>108.16098394799999</v>
      </c>
      <c r="M1339" s="77">
        <v>110</v>
      </c>
      <c r="N1339" s="48">
        <v>110</v>
      </c>
      <c r="O1339" s="49"/>
    </row>
    <row r="1340" spans="1:16" ht="15.75" x14ac:dyDescent="0.25">
      <c r="A1340" s="101">
        <v>60000125</v>
      </c>
      <c r="B1340" s="9" t="s">
        <v>1256</v>
      </c>
      <c r="C1340" s="36">
        <v>0</v>
      </c>
      <c r="D1340" s="76">
        <v>1</v>
      </c>
      <c r="E1340" s="72">
        <f t="shared" si="438"/>
        <v>100.50138</v>
      </c>
      <c r="F1340" s="55">
        <v>1.67</v>
      </c>
      <c r="G1340" s="44">
        <f t="shared" si="434"/>
        <v>102.17138</v>
      </c>
      <c r="H1340" s="44">
        <f t="shared" si="390"/>
        <v>34.738269200000005</v>
      </c>
      <c r="I1340" s="45">
        <f t="shared" si="435"/>
        <v>136.90964919999999</v>
      </c>
      <c r="J1340" s="44">
        <f t="shared" si="391"/>
        <v>20.536447379999998</v>
      </c>
      <c r="K1340" s="46">
        <f t="shared" si="436"/>
        <v>157.44609657999999</v>
      </c>
      <c r="L1340" s="47">
        <f t="shared" si="392"/>
        <v>188.93531589599999</v>
      </c>
      <c r="M1340" s="77">
        <v>190</v>
      </c>
      <c r="N1340" s="48">
        <v>190</v>
      </c>
      <c r="O1340" s="49"/>
    </row>
    <row r="1341" spans="1:16" ht="31.5" x14ac:dyDescent="0.25">
      <c r="A1341" s="101">
        <v>60000126</v>
      </c>
      <c r="B1341" s="9" t="s">
        <v>1257</v>
      </c>
      <c r="C1341" s="36">
        <v>0</v>
      </c>
      <c r="D1341" s="76">
        <v>0.5</v>
      </c>
      <c r="E1341" s="72">
        <f t="shared" si="438"/>
        <v>50.250689999999999</v>
      </c>
      <c r="F1341" s="55">
        <v>0</v>
      </c>
      <c r="G1341" s="44">
        <f t="shared" si="434"/>
        <v>50.250689999999999</v>
      </c>
      <c r="H1341" s="44">
        <f t="shared" si="390"/>
        <v>17.0852346</v>
      </c>
      <c r="I1341" s="45">
        <f t="shared" si="435"/>
        <v>67.335924599999998</v>
      </c>
      <c r="J1341" s="44">
        <f t="shared" si="391"/>
        <v>10.100388689999999</v>
      </c>
      <c r="K1341" s="46">
        <f t="shared" si="436"/>
        <v>77.436313290000001</v>
      </c>
      <c r="L1341" s="47">
        <f t="shared" si="392"/>
        <v>92.923575948000007</v>
      </c>
      <c r="M1341" s="77">
        <v>95</v>
      </c>
      <c r="N1341" s="48">
        <v>95</v>
      </c>
      <c r="O1341" s="49"/>
    </row>
    <row r="1342" spans="1:16" ht="15.75" x14ac:dyDescent="0.25">
      <c r="A1342" s="101">
        <v>60000127</v>
      </c>
      <c r="B1342" s="9" t="s">
        <v>1258</v>
      </c>
      <c r="C1342" s="36">
        <v>0</v>
      </c>
      <c r="D1342" s="76">
        <v>0.5</v>
      </c>
      <c r="E1342" s="72">
        <f t="shared" si="438"/>
        <v>50.250689999999999</v>
      </c>
      <c r="F1342" s="55">
        <v>0</v>
      </c>
      <c r="G1342" s="44">
        <f t="shared" si="434"/>
        <v>50.250689999999999</v>
      </c>
      <c r="H1342" s="44">
        <f t="shared" si="390"/>
        <v>17.0852346</v>
      </c>
      <c r="I1342" s="45">
        <f t="shared" si="435"/>
        <v>67.335924599999998</v>
      </c>
      <c r="J1342" s="44">
        <f t="shared" si="391"/>
        <v>10.100388689999999</v>
      </c>
      <c r="K1342" s="46">
        <f t="shared" si="436"/>
        <v>77.436313290000001</v>
      </c>
      <c r="L1342" s="47">
        <f t="shared" si="392"/>
        <v>92.923575948000007</v>
      </c>
      <c r="M1342" s="77">
        <v>95</v>
      </c>
      <c r="N1342" s="48">
        <v>95</v>
      </c>
      <c r="O1342" s="49"/>
    </row>
    <row r="1343" spans="1:16" ht="31.5" x14ac:dyDescent="0.25">
      <c r="A1343" s="101">
        <v>60000128</v>
      </c>
      <c r="B1343" s="9" t="s">
        <v>1259</v>
      </c>
      <c r="C1343" s="36">
        <v>0</v>
      </c>
      <c r="D1343" s="76">
        <v>1</v>
      </c>
      <c r="E1343" s="72">
        <f t="shared" si="438"/>
        <v>100.50138</v>
      </c>
      <c r="F1343" s="55">
        <v>12.05</v>
      </c>
      <c r="G1343" s="44">
        <f t="shared" si="434"/>
        <v>112.55137999999999</v>
      </c>
      <c r="H1343" s="44">
        <f t="shared" si="390"/>
        <v>38.267469200000001</v>
      </c>
      <c r="I1343" s="45">
        <f t="shared" si="435"/>
        <v>150.81884919999999</v>
      </c>
      <c r="J1343" s="44">
        <f t="shared" si="391"/>
        <v>22.622827379999997</v>
      </c>
      <c r="K1343" s="46">
        <f t="shared" si="436"/>
        <v>173.44167657999998</v>
      </c>
      <c r="L1343" s="47">
        <f t="shared" si="392"/>
        <v>208.13001189599998</v>
      </c>
      <c r="M1343" s="77">
        <v>210</v>
      </c>
      <c r="N1343" s="48">
        <v>210</v>
      </c>
      <c r="O1343" s="49"/>
    </row>
    <row r="1344" spans="1:16" ht="31.5" x14ac:dyDescent="0.25">
      <c r="A1344" s="101">
        <v>60000129</v>
      </c>
      <c r="B1344" s="9" t="s">
        <v>1260</v>
      </c>
      <c r="C1344" s="36">
        <v>0</v>
      </c>
      <c r="D1344" s="76">
        <v>0.25</v>
      </c>
      <c r="E1344" s="72">
        <f t="shared" si="438"/>
        <v>25.125344999999999</v>
      </c>
      <c r="F1344" s="55">
        <v>0</v>
      </c>
      <c r="G1344" s="44">
        <f t="shared" ref="G1344" si="439">E1344+F1344</f>
        <v>25.125344999999999</v>
      </c>
      <c r="H1344" s="44">
        <f t="shared" ref="H1344" si="440">G1344*$H$1</f>
        <v>8.5426172999999999</v>
      </c>
      <c r="I1344" s="45">
        <f t="shared" ref="I1344" si="441">G1344+H1344</f>
        <v>33.667962299999999</v>
      </c>
      <c r="J1344" s="44">
        <f t="shared" ref="J1344" si="442">I1344*$J$1</f>
        <v>5.0501943449999995</v>
      </c>
      <c r="K1344" s="46">
        <f t="shared" ref="K1344" si="443">I1344+J1344</f>
        <v>38.718156645000001</v>
      </c>
      <c r="L1344" s="47">
        <f t="shared" ref="L1344" si="444">K1344*$L$1+K1344</f>
        <v>46.461787974000003</v>
      </c>
      <c r="M1344" s="77">
        <v>50</v>
      </c>
      <c r="N1344" s="48">
        <v>50</v>
      </c>
      <c r="O1344" s="49"/>
    </row>
    <row r="1345" spans="1:16" ht="15" customHeight="1" x14ac:dyDescent="0.25">
      <c r="A1345" s="278" t="s">
        <v>1170</v>
      </c>
      <c r="B1345" s="278"/>
      <c r="C1345" s="278"/>
      <c r="D1345" s="278"/>
      <c r="E1345" s="278"/>
      <c r="F1345" s="278"/>
      <c r="G1345" s="278"/>
      <c r="H1345" s="278"/>
      <c r="I1345" s="278"/>
      <c r="J1345" s="278"/>
      <c r="K1345" s="278"/>
      <c r="L1345" s="278"/>
      <c r="M1345" s="278"/>
      <c r="N1345" s="278"/>
      <c r="O1345" s="278"/>
    </row>
    <row r="1346" spans="1:16" ht="94.5" x14ac:dyDescent="0.25">
      <c r="A1346" s="33" t="s">
        <v>1171</v>
      </c>
      <c r="B1346" s="34" t="s">
        <v>1264</v>
      </c>
      <c r="C1346" s="36">
        <f>VLOOKUP(A1346,'[3]Прейскурант 2019'!$A$12:$E$1358,5,0)</f>
        <v>15000</v>
      </c>
      <c r="D1346" s="37">
        <v>24</v>
      </c>
      <c r="E1346" s="72">
        <f>718.8*D1346*1.302</f>
        <v>22461.062399999995</v>
      </c>
      <c r="F1346" s="44">
        <f>VLOOKUP(A1346,'[2]себ-ть 2019 год'!$A$2:$Q$1337,6,0)</f>
        <v>1095.5999999999999</v>
      </c>
      <c r="G1346" s="44">
        <f t="shared" si="434"/>
        <v>23556.662399999994</v>
      </c>
      <c r="H1346" s="44">
        <f t="shared" si="390"/>
        <v>8009.2652159999989</v>
      </c>
      <c r="I1346" s="45">
        <f t="shared" si="435"/>
        <v>31565.927615999994</v>
      </c>
      <c r="J1346" s="44">
        <f t="shared" si="391"/>
        <v>4734.8891423999985</v>
      </c>
      <c r="K1346" s="46">
        <f t="shared" si="436"/>
        <v>36300.816758399989</v>
      </c>
      <c r="L1346" s="47">
        <f t="shared" si="392"/>
        <v>43560.980110079989</v>
      </c>
      <c r="M1346" s="77">
        <f t="shared" ref="M1346:M1347" si="445">C1346*6.5%+C1346</f>
        <v>15975</v>
      </c>
      <c r="N1346" s="48">
        <v>16000</v>
      </c>
      <c r="O1346" s="49">
        <f t="shared" si="393"/>
        <v>6.5</v>
      </c>
      <c r="P1346" s="93">
        <f t="shared" si="398"/>
        <v>6.6666666666666652E-2</v>
      </c>
    </row>
    <row r="1347" spans="1:16" ht="94.5" x14ac:dyDescent="0.25">
      <c r="A1347" s="33" t="s">
        <v>1172</v>
      </c>
      <c r="B1347" s="34" t="s">
        <v>1265</v>
      </c>
      <c r="C1347" s="36">
        <f>VLOOKUP(A1347,'[3]Прейскурант 2019'!$A$12:$E$1358,5,0)</f>
        <v>12000</v>
      </c>
      <c r="D1347" s="37">
        <v>24</v>
      </c>
      <c r="E1347" s="72">
        <f>718.8*D1347*1.302</f>
        <v>22461.062399999995</v>
      </c>
      <c r="F1347" s="44">
        <f>VLOOKUP(A1347,'[2]себ-ть 2019 год'!$A$2:$Q$1337,6,0)</f>
        <v>795.6</v>
      </c>
      <c r="G1347" s="44">
        <f t="shared" si="434"/>
        <v>23256.662399999994</v>
      </c>
      <c r="H1347" s="44">
        <f t="shared" si="390"/>
        <v>7907.2652159999989</v>
      </c>
      <c r="I1347" s="45">
        <f t="shared" si="435"/>
        <v>31163.927615999994</v>
      </c>
      <c r="J1347" s="44">
        <f t="shared" si="391"/>
        <v>4674.5891423999992</v>
      </c>
      <c r="K1347" s="46">
        <f t="shared" si="436"/>
        <v>35838.516758399994</v>
      </c>
      <c r="L1347" s="47">
        <f t="shared" si="392"/>
        <v>43006.220110079994</v>
      </c>
      <c r="M1347" s="77">
        <f t="shared" si="445"/>
        <v>12780</v>
      </c>
      <c r="N1347" s="48">
        <v>13000</v>
      </c>
      <c r="O1347" s="49">
        <f t="shared" si="393"/>
        <v>6.5</v>
      </c>
      <c r="P1347" s="93">
        <f t="shared" si="398"/>
        <v>8.3333333333333259E-2</v>
      </c>
    </row>
  </sheetData>
  <mergeCells count="102">
    <mergeCell ref="A1052:O1052"/>
    <mergeCell ref="A1066:O1066"/>
    <mergeCell ref="A1067:O1067"/>
    <mergeCell ref="A1086:O1086"/>
    <mergeCell ref="A1109:O1109"/>
    <mergeCell ref="A1110:O1110"/>
    <mergeCell ref="A1120:O1120"/>
    <mergeCell ref="A1149:O1149"/>
    <mergeCell ref="A1150:O1150"/>
    <mergeCell ref="A1319:O1319"/>
    <mergeCell ref="A1323:O1323"/>
    <mergeCell ref="A1325:O1325"/>
    <mergeCell ref="A1345:O1345"/>
    <mergeCell ref="A4:O4"/>
    <mergeCell ref="A32:O32"/>
    <mergeCell ref="A38:O38"/>
    <mergeCell ref="A46:O46"/>
    <mergeCell ref="A48:O48"/>
    <mergeCell ref="A49:O49"/>
    <mergeCell ref="A63:O63"/>
    <mergeCell ref="A77:O77"/>
    <mergeCell ref="A95:O95"/>
    <mergeCell ref="A106:O106"/>
    <mergeCell ref="A113:O113"/>
    <mergeCell ref="A128:O128"/>
    <mergeCell ref="A135:O135"/>
    <mergeCell ref="A141:O141"/>
    <mergeCell ref="A145:O145"/>
    <mergeCell ref="A147:O147"/>
    <mergeCell ref="A149:O149"/>
    <mergeCell ref="A151:O151"/>
    <mergeCell ref="A152:O152"/>
    <mergeCell ref="A200:O200"/>
    <mergeCell ref="A1313:O1313"/>
    <mergeCell ref="A1318:O1318"/>
    <mergeCell ref="A1249:O1249"/>
    <mergeCell ref="A1169:O1169"/>
    <mergeCell ref="A1180:O1180"/>
    <mergeCell ref="A1193:O1193"/>
    <mergeCell ref="A1203:O1203"/>
    <mergeCell ref="A1223:O1223"/>
    <mergeCell ref="A1230:O1230"/>
    <mergeCell ref="A1231:O1231"/>
    <mergeCell ref="A1243:O1243"/>
    <mergeCell ref="A1250:O1250"/>
    <mergeCell ref="A1268:O1268"/>
    <mergeCell ref="A1278:O1278"/>
    <mergeCell ref="A1291:O1291"/>
    <mergeCell ref="A1295:O1295"/>
    <mergeCell ref="A1296:O1296"/>
    <mergeCell ref="A1304:O1304"/>
    <mergeCell ref="A1305:O1305"/>
    <mergeCell ref="A1308:O1308"/>
    <mergeCell ref="O2:O3"/>
    <mergeCell ref="A2:A3"/>
    <mergeCell ref="B2:B3"/>
    <mergeCell ref="C2:C3"/>
    <mergeCell ref="D2:D3"/>
    <mergeCell ref="J2:J3"/>
    <mergeCell ref="K2:K3"/>
    <mergeCell ref="L2:L3"/>
    <mergeCell ref="M2:M3"/>
    <mergeCell ref="N2:N3"/>
    <mergeCell ref="A855:O855"/>
    <mergeCell ref="A867:O867"/>
    <mergeCell ref="A882:O882"/>
    <mergeCell ref="A885:O885"/>
    <mergeCell ref="A888:O888"/>
    <mergeCell ref="A891:O891"/>
    <mergeCell ref="A999:O999"/>
    <mergeCell ref="A1040:O1040"/>
    <mergeCell ref="A203:O203"/>
    <mergeCell ref="A213:O213"/>
    <mergeCell ref="A632:O632"/>
    <mergeCell ref="A677:O677"/>
    <mergeCell ref="A695:O695"/>
    <mergeCell ref="A709:O709"/>
    <mergeCell ref="A733:O733"/>
    <mergeCell ref="A739:O739"/>
    <mergeCell ref="A773:O773"/>
    <mergeCell ref="A809:O809"/>
    <mergeCell ref="A852:O852"/>
    <mergeCell ref="A215:O215"/>
    <mergeCell ref="A216:O216"/>
    <mergeCell ref="A241:O241"/>
    <mergeCell ref="A260:O260"/>
    <mergeCell ref="A265:O265"/>
    <mergeCell ref="A276:O276"/>
    <mergeCell ref="A288:O288"/>
    <mergeCell ref="A304:O304"/>
    <mergeCell ref="A854:O854"/>
    <mergeCell ref="A510:O510"/>
    <mergeCell ref="A579:O579"/>
    <mergeCell ref="A605:O605"/>
    <mergeCell ref="A310:O310"/>
    <mergeCell ref="A317:O317"/>
    <mergeCell ref="A319:O319"/>
    <mergeCell ref="A321:O321"/>
    <mergeCell ref="A323:O323"/>
    <mergeCell ref="A327:O327"/>
    <mergeCell ref="A329:O329"/>
    <mergeCell ref="A330:O330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1568"/>
  <sheetViews>
    <sheetView tabSelected="1" view="pageBreakPreview" topLeftCell="A1283" zoomScale="78" zoomScaleNormal="75" zoomScaleSheetLayoutView="78" workbookViewId="0">
      <selection activeCell="D1286" sqref="D1286"/>
    </sheetView>
  </sheetViews>
  <sheetFormatPr defaultRowHeight="18.75" x14ac:dyDescent="0.3"/>
  <cols>
    <col min="1" max="1" width="15.5703125" style="218" customWidth="1"/>
    <col min="2" max="2" width="54" style="219" customWidth="1"/>
    <col min="3" max="3" width="14.42578125" style="210" customWidth="1"/>
    <col min="4" max="4" width="15.5703125" style="211" customWidth="1"/>
    <col min="5" max="5" width="15.28515625" style="112" customWidth="1"/>
    <col min="6" max="6" width="36" style="113" customWidth="1"/>
  </cols>
  <sheetData>
    <row r="1" spans="1:6" hidden="1" x14ac:dyDescent="0.3">
      <c r="A1" s="310" t="s">
        <v>1346</v>
      </c>
      <c r="B1" s="310"/>
      <c r="C1" s="310"/>
      <c r="D1" s="310"/>
    </row>
    <row r="2" spans="1:6" hidden="1" x14ac:dyDescent="0.3">
      <c r="A2" s="310" t="s">
        <v>1506</v>
      </c>
      <c r="B2" s="310"/>
      <c r="C2" s="310"/>
      <c r="D2" s="310"/>
    </row>
    <row r="3" spans="1:6" hidden="1" x14ac:dyDescent="0.3">
      <c r="A3" s="311" t="s">
        <v>1343</v>
      </c>
      <c r="B3" s="311"/>
      <c r="C3" s="311"/>
      <c r="D3" s="311"/>
    </row>
    <row r="4" spans="1:6" hidden="1" x14ac:dyDescent="0.3">
      <c r="A4" s="311" t="s">
        <v>1349</v>
      </c>
      <c r="B4" s="311"/>
      <c r="C4" s="311"/>
      <c r="D4" s="311"/>
    </row>
    <row r="5" spans="1:6" hidden="1" x14ac:dyDescent="0.3">
      <c r="A5" s="311" t="s">
        <v>1347</v>
      </c>
      <c r="B5" s="311"/>
      <c r="C5" s="311"/>
      <c r="D5" s="311"/>
    </row>
    <row r="6" spans="1:6" hidden="1" x14ac:dyDescent="0.3">
      <c r="A6" s="311" t="s">
        <v>1348</v>
      </c>
      <c r="B6" s="311"/>
      <c r="C6" s="311"/>
      <c r="D6" s="311"/>
    </row>
    <row r="7" spans="1:6" hidden="1" x14ac:dyDescent="0.3">
      <c r="A7" s="311" t="s">
        <v>1507</v>
      </c>
      <c r="B7" s="311"/>
      <c r="C7" s="311"/>
      <c r="D7" s="311"/>
    </row>
    <row r="8" spans="1:6" x14ac:dyDescent="0.2">
      <c r="A8" s="316" t="s">
        <v>1344</v>
      </c>
      <c r="B8" s="316"/>
      <c r="C8" s="316"/>
      <c r="D8" s="316"/>
      <c r="E8" s="316"/>
      <c r="F8" s="316"/>
    </row>
    <row r="9" spans="1:6" ht="27.75" customHeight="1" x14ac:dyDescent="0.2">
      <c r="A9" s="317" t="s">
        <v>1848</v>
      </c>
      <c r="B9" s="317"/>
      <c r="C9" s="317"/>
      <c r="D9" s="317"/>
      <c r="E9" s="317"/>
      <c r="F9" s="317"/>
    </row>
    <row r="10" spans="1:6" ht="12.75" x14ac:dyDescent="0.2">
      <c r="A10" s="312" t="s">
        <v>1173</v>
      </c>
      <c r="B10" s="313" t="s">
        <v>1174</v>
      </c>
      <c r="C10" s="314" t="s">
        <v>1345</v>
      </c>
      <c r="D10" s="315" t="s">
        <v>1871</v>
      </c>
      <c r="E10" s="305" t="s">
        <v>1872</v>
      </c>
      <c r="F10" s="315" t="s">
        <v>1588</v>
      </c>
    </row>
    <row r="11" spans="1:6" ht="70.5" customHeight="1" x14ac:dyDescent="0.2">
      <c r="A11" s="312"/>
      <c r="B11" s="313"/>
      <c r="C11" s="314"/>
      <c r="D11" s="315"/>
      <c r="E11" s="305"/>
      <c r="F11" s="315"/>
    </row>
    <row r="12" spans="1:6" x14ac:dyDescent="0.2">
      <c r="A12" s="286" t="s">
        <v>1364</v>
      </c>
      <c r="B12" s="286"/>
      <c r="C12" s="286"/>
      <c r="D12" s="286"/>
      <c r="E12" s="286"/>
      <c r="F12" s="286"/>
    </row>
    <row r="13" spans="1:6" x14ac:dyDescent="0.2">
      <c r="A13" s="303" t="s">
        <v>1295</v>
      </c>
      <c r="B13" s="303"/>
      <c r="C13" s="303"/>
      <c r="D13" s="303"/>
      <c r="E13" s="303"/>
      <c r="F13" s="303"/>
    </row>
    <row r="14" spans="1:6" ht="56.25" x14ac:dyDescent="0.2">
      <c r="A14" s="121">
        <v>10000646</v>
      </c>
      <c r="B14" s="129" t="s">
        <v>1849</v>
      </c>
      <c r="C14" s="114" t="s">
        <v>1568</v>
      </c>
      <c r="D14" s="115">
        <f>E14/1.22</f>
        <v>1064.7540983606557</v>
      </c>
      <c r="E14" s="116">
        <f>VLOOKUP(A14,[5]Лист3!$A:$O,13,0)</f>
        <v>1299</v>
      </c>
      <c r="F14" s="117" t="s">
        <v>1606</v>
      </c>
    </row>
    <row r="15" spans="1:6" ht="56.25" x14ac:dyDescent="0.2">
      <c r="A15" s="121">
        <v>10001312</v>
      </c>
      <c r="B15" s="122" t="s">
        <v>1850</v>
      </c>
      <c r="C15" s="118" t="s">
        <v>1568</v>
      </c>
      <c r="D15" s="115">
        <f t="shared" ref="D15:D46" si="0">E15/1.22</f>
        <v>1357.377049180328</v>
      </c>
      <c r="E15" s="116">
        <f>VLOOKUP(A15,[5]Лист3!$A:$O,13,0)</f>
        <v>1656</v>
      </c>
      <c r="F15" s="120" t="s">
        <v>1606</v>
      </c>
    </row>
    <row r="16" spans="1:6" ht="56.25" x14ac:dyDescent="0.2">
      <c r="A16" s="121">
        <v>10000146</v>
      </c>
      <c r="B16" s="122" t="s">
        <v>1851</v>
      </c>
      <c r="C16" s="118" t="s">
        <v>1568</v>
      </c>
      <c r="D16" s="115">
        <f t="shared" si="0"/>
        <v>1357.377049180328</v>
      </c>
      <c r="E16" s="116">
        <f>VLOOKUP(A16,[5]Лист3!$A:$O,13,0)</f>
        <v>1656</v>
      </c>
      <c r="F16" s="120" t="s">
        <v>1606</v>
      </c>
    </row>
    <row r="17" spans="1:6" ht="37.5" x14ac:dyDescent="0.2">
      <c r="A17" s="121">
        <v>10000150</v>
      </c>
      <c r="B17" s="122" t="s">
        <v>1852</v>
      </c>
      <c r="C17" s="118" t="s">
        <v>1568</v>
      </c>
      <c r="D17" s="115">
        <f t="shared" si="0"/>
        <v>600</v>
      </c>
      <c r="E17" s="116">
        <f>VLOOKUP(A17,[5]Лист3!$A:$O,13,0)</f>
        <v>732</v>
      </c>
      <c r="F17" s="120" t="s">
        <v>1606</v>
      </c>
    </row>
    <row r="18" spans="1:6" ht="37.5" x14ac:dyDescent="0.2">
      <c r="A18" s="121">
        <v>10000167</v>
      </c>
      <c r="B18" s="122" t="s">
        <v>1853</v>
      </c>
      <c r="C18" s="118" t="s">
        <v>1568</v>
      </c>
      <c r="D18" s="115">
        <f t="shared" si="0"/>
        <v>919.67213114754099</v>
      </c>
      <c r="E18" s="116">
        <f>VLOOKUP(A18,[5]Лист3!$A:$O,13,0)</f>
        <v>1122</v>
      </c>
      <c r="F18" s="120" t="s">
        <v>1606</v>
      </c>
    </row>
    <row r="19" spans="1:6" ht="56.25" x14ac:dyDescent="0.2">
      <c r="A19" s="121">
        <v>10000817</v>
      </c>
      <c r="B19" s="122" t="s">
        <v>1854</v>
      </c>
      <c r="C19" s="118" t="s">
        <v>1568</v>
      </c>
      <c r="D19" s="115">
        <f t="shared" si="0"/>
        <v>831.14754098360663</v>
      </c>
      <c r="E19" s="116">
        <f>VLOOKUP(A19,[5]Лист3!$A:$O,13,0)</f>
        <v>1014</v>
      </c>
      <c r="F19" s="120" t="s">
        <v>1606</v>
      </c>
    </row>
    <row r="20" spans="1:6" ht="56.25" x14ac:dyDescent="0.2">
      <c r="A20" s="121">
        <v>10000147</v>
      </c>
      <c r="B20" s="122" t="s">
        <v>1855</v>
      </c>
      <c r="C20" s="118" t="s">
        <v>1568</v>
      </c>
      <c r="D20" s="115">
        <f t="shared" si="0"/>
        <v>831.14754098360663</v>
      </c>
      <c r="E20" s="116">
        <f>VLOOKUP(A20,[5]Лист3!$A:$O,13,0)</f>
        <v>1014</v>
      </c>
      <c r="F20" s="120" t="s">
        <v>1606</v>
      </c>
    </row>
    <row r="21" spans="1:6" ht="93.75" x14ac:dyDescent="0.2">
      <c r="A21" s="121">
        <v>10001304</v>
      </c>
      <c r="B21" s="122" t="s">
        <v>1856</v>
      </c>
      <c r="C21" s="118" t="s">
        <v>1568</v>
      </c>
      <c r="D21" s="115">
        <f t="shared" si="0"/>
        <v>700.81967213114751</v>
      </c>
      <c r="E21" s="116">
        <f>VLOOKUP(A21,[5]Лист3!$A:$O,13,0)</f>
        <v>855</v>
      </c>
      <c r="F21" s="120" t="s">
        <v>1606</v>
      </c>
    </row>
    <row r="22" spans="1:6" ht="93.75" x14ac:dyDescent="0.2">
      <c r="A22" s="121">
        <v>10001306</v>
      </c>
      <c r="B22" s="122" t="s">
        <v>1857</v>
      </c>
      <c r="C22" s="118" t="s">
        <v>1568</v>
      </c>
      <c r="D22" s="115">
        <f t="shared" si="0"/>
        <v>678.68852459016398</v>
      </c>
      <c r="E22" s="116">
        <f>VLOOKUP(A22,[5]Лист3!$A:$O,13,0)</f>
        <v>828</v>
      </c>
      <c r="F22" s="120" t="s">
        <v>1606</v>
      </c>
    </row>
    <row r="23" spans="1:6" ht="56.25" x14ac:dyDescent="0.2">
      <c r="A23" s="121">
        <v>10000804</v>
      </c>
      <c r="B23" s="122" t="s">
        <v>1858</v>
      </c>
      <c r="C23" s="118" t="s">
        <v>1568</v>
      </c>
      <c r="D23" s="115">
        <f t="shared" si="0"/>
        <v>769.67213114754099</v>
      </c>
      <c r="E23" s="116">
        <f>VLOOKUP(A23,[5]Лист3!$A:$O,13,0)</f>
        <v>939</v>
      </c>
      <c r="F23" s="120" t="s">
        <v>1606</v>
      </c>
    </row>
    <row r="24" spans="1:6" ht="56.25" x14ac:dyDescent="0.2">
      <c r="A24" s="121">
        <v>10001301</v>
      </c>
      <c r="B24" s="122" t="s">
        <v>1859</v>
      </c>
      <c r="C24" s="118" t="s">
        <v>1568</v>
      </c>
      <c r="D24" s="115">
        <f t="shared" si="0"/>
        <v>801.63934426229514</v>
      </c>
      <c r="E24" s="116">
        <f>VLOOKUP(A24,[5]Лист3!$A:$O,13,0)</f>
        <v>978</v>
      </c>
      <c r="F24" s="120" t="s">
        <v>1606</v>
      </c>
    </row>
    <row r="25" spans="1:6" ht="56.25" x14ac:dyDescent="0.2">
      <c r="A25" s="121">
        <v>10001302</v>
      </c>
      <c r="B25" s="122" t="s">
        <v>1860</v>
      </c>
      <c r="C25" s="118" t="s">
        <v>1568</v>
      </c>
      <c r="D25" s="115">
        <f t="shared" si="0"/>
        <v>747.54098360655735</v>
      </c>
      <c r="E25" s="116">
        <f>VLOOKUP(A25,[5]Лист3!$A:$O,13,0)</f>
        <v>912</v>
      </c>
      <c r="F25" s="120" t="s">
        <v>1606</v>
      </c>
    </row>
    <row r="26" spans="1:6" ht="56.25" x14ac:dyDescent="0.2">
      <c r="A26" s="121">
        <v>10001309</v>
      </c>
      <c r="B26" s="122" t="s">
        <v>1861</v>
      </c>
      <c r="C26" s="118" t="s">
        <v>1568</v>
      </c>
      <c r="D26" s="115">
        <f t="shared" si="0"/>
        <v>747.54098360655735</v>
      </c>
      <c r="E26" s="116">
        <f>VLOOKUP(A26,[5]Лист3!$A:$O,13,0)</f>
        <v>912</v>
      </c>
      <c r="F26" s="120" t="s">
        <v>1606</v>
      </c>
    </row>
    <row r="27" spans="1:6" ht="56.25" x14ac:dyDescent="0.2">
      <c r="A27" s="121">
        <v>10000831</v>
      </c>
      <c r="B27" s="122" t="s">
        <v>1862</v>
      </c>
      <c r="C27" s="114" t="s">
        <v>1568</v>
      </c>
      <c r="D27" s="115">
        <f t="shared" si="0"/>
        <v>1121.311475409836</v>
      </c>
      <c r="E27" s="116">
        <f>VLOOKUP(A27,[5]Лист3!$A:$O,13,0)</f>
        <v>1368</v>
      </c>
      <c r="F27" s="117" t="s">
        <v>1606</v>
      </c>
    </row>
    <row r="28" spans="1:6" ht="56.25" x14ac:dyDescent="0.2">
      <c r="A28" s="121">
        <v>10000148</v>
      </c>
      <c r="B28" s="122" t="s">
        <v>1863</v>
      </c>
      <c r="C28" s="118" t="s">
        <v>1568</v>
      </c>
      <c r="D28" s="115">
        <f t="shared" si="0"/>
        <v>1121.311475409836</v>
      </c>
      <c r="E28" s="116">
        <f>VLOOKUP(A28,[5]Лист3!$A:$O,13,0)</f>
        <v>1368</v>
      </c>
      <c r="F28" s="120" t="s">
        <v>1606</v>
      </c>
    </row>
    <row r="29" spans="1:6" ht="56.25" x14ac:dyDescent="0.2">
      <c r="A29" s="121">
        <v>10000800</v>
      </c>
      <c r="B29" s="122" t="s">
        <v>1864</v>
      </c>
      <c r="C29" s="118" t="s">
        <v>1568</v>
      </c>
      <c r="D29" s="115">
        <f t="shared" si="0"/>
        <v>919.67213114754099</v>
      </c>
      <c r="E29" s="116">
        <f>VLOOKUP(A29,[5]Лист3!$A:$O,13,0)</f>
        <v>1122</v>
      </c>
      <c r="F29" s="120" t="s">
        <v>1606</v>
      </c>
    </row>
    <row r="30" spans="1:6" ht="56.25" x14ac:dyDescent="0.2">
      <c r="A30" s="121">
        <v>10000149</v>
      </c>
      <c r="B30" s="122" t="s">
        <v>1865</v>
      </c>
      <c r="C30" s="118" t="s">
        <v>1568</v>
      </c>
      <c r="D30" s="115">
        <f t="shared" si="0"/>
        <v>919.67213114754099</v>
      </c>
      <c r="E30" s="116">
        <f>VLOOKUP(A30,[5]Лист3!$A:$O,13,0)</f>
        <v>1122</v>
      </c>
      <c r="F30" s="120" t="s">
        <v>1606</v>
      </c>
    </row>
    <row r="31" spans="1:6" ht="56.25" x14ac:dyDescent="0.2">
      <c r="A31" s="121">
        <v>10000816</v>
      </c>
      <c r="B31" s="122" t="s">
        <v>1866</v>
      </c>
      <c r="C31" s="118" t="s">
        <v>1568</v>
      </c>
      <c r="D31" s="115">
        <f t="shared" si="0"/>
        <v>855.73770491803282</v>
      </c>
      <c r="E31" s="116">
        <f>VLOOKUP(A31,[5]Лист3!$A:$O,13,0)</f>
        <v>1044</v>
      </c>
      <c r="F31" s="120" t="s">
        <v>1606</v>
      </c>
    </row>
    <row r="32" spans="1:6" ht="37.5" x14ac:dyDescent="0.2">
      <c r="A32" s="121">
        <v>10000806</v>
      </c>
      <c r="B32" s="122" t="s">
        <v>1867</v>
      </c>
      <c r="C32" s="118" t="s">
        <v>1568</v>
      </c>
      <c r="D32" s="115">
        <f t="shared" si="0"/>
        <v>831.14754098360663</v>
      </c>
      <c r="E32" s="116">
        <f>VLOOKUP(A32,[5]Лист3!$A:$O,13,0)</f>
        <v>1014</v>
      </c>
      <c r="F32" s="120" t="s">
        <v>1606</v>
      </c>
    </row>
    <row r="33" spans="1:6" ht="37.5" x14ac:dyDescent="0.2">
      <c r="A33" s="121">
        <v>10000807</v>
      </c>
      <c r="B33" s="122" t="s">
        <v>1868</v>
      </c>
      <c r="C33" s="118" t="s">
        <v>1568</v>
      </c>
      <c r="D33" s="115">
        <f t="shared" si="0"/>
        <v>720.49180327868851</v>
      </c>
      <c r="E33" s="116">
        <f>VLOOKUP(A33,[5]Лист3!$A:$O,13,0)</f>
        <v>879</v>
      </c>
      <c r="F33" s="120" t="s">
        <v>1606</v>
      </c>
    </row>
    <row r="34" spans="1:6" ht="56.25" x14ac:dyDescent="0.2">
      <c r="A34" s="121">
        <v>10000994</v>
      </c>
      <c r="B34" s="122" t="s">
        <v>1869</v>
      </c>
      <c r="C34" s="118" t="s">
        <v>1568</v>
      </c>
      <c r="D34" s="115">
        <f t="shared" si="0"/>
        <v>831.14754098360663</v>
      </c>
      <c r="E34" s="116">
        <f>VLOOKUP(A34,[5]Лист3!$A:$O,13,0)</f>
        <v>1014</v>
      </c>
      <c r="F34" s="120" t="s">
        <v>1606</v>
      </c>
    </row>
    <row r="35" spans="1:6" ht="56.25" x14ac:dyDescent="0.2">
      <c r="A35" s="121">
        <v>10000992</v>
      </c>
      <c r="B35" s="122" t="s">
        <v>1870</v>
      </c>
      <c r="C35" s="114" t="s">
        <v>1568</v>
      </c>
      <c r="D35" s="115">
        <f t="shared" si="0"/>
        <v>1413.9344262295083</v>
      </c>
      <c r="E35" s="116">
        <f>VLOOKUP(A35,[5]Лист3!$A:$O,13,0)</f>
        <v>1725</v>
      </c>
      <c r="F35" s="117" t="s">
        <v>1606</v>
      </c>
    </row>
    <row r="36" spans="1:6" ht="93.75" x14ac:dyDescent="0.2">
      <c r="A36" s="121">
        <v>20000795</v>
      </c>
      <c r="B36" s="122" t="s">
        <v>1596</v>
      </c>
      <c r="C36" s="118" t="s">
        <v>1568</v>
      </c>
      <c r="D36" s="115">
        <f t="shared" si="0"/>
        <v>919.67213114754099</v>
      </c>
      <c r="E36" s="116">
        <f>VLOOKUP(A36,[5]Лист3!$A:$O,13,0)</f>
        <v>1122</v>
      </c>
      <c r="F36" s="120" t="s">
        <v>1606</v>
      </c>
    </row>
    <row r="37" spans="1:6" ht="56.25" x14ac:dyDescent="0.2">
      <c r="A37" s="123">
        <v>20000798</v>
      </c>
      <c r="B37" s="124" t="s">
        <v>1296</v>
      </c>
      <c r="C37" s="114" t="s">
        <v>1568</v>
      </c>
      <c r="D37" s="115">
        <f t="shared" si="0"/>
        <v>961.47540983606564</v>
      </c>
      <c r="E37" s="116">
        <f>VLOOKUP(A37,[5]Лист3!$A:$O,13,0)</f>
        <v>1173</v>
      </c>
      <c r="F37" s="117" t="s">
        <v>1606</v>
      </c>
    </row>
    <row r="38" spans="1:6" ht="93.75" x14ac:dyDescent="0.2">
      <c r="A38" s="121">
        <v>20000803</v>
      </c>
      <c r="B38" s="122" t="s">
        <v>1597</v>
      </c>
      <c r="C38" s="114" t="s">
        <v>1568</v>
      </c>
      <c r="D38" s="115">
        <f t="shared" si="0"/>
        <v>592.62295081967216</v>
      </c>
      <c r="E38" s="116">
        <f>VLOOKUP(A38,[5]Лист3!$A:$O,13,0)</f>
        <v>723</v>
      </c>
      <c r="F38" s="117" t="s">
        <v>1606</v>
      </c>
    </row>
    <row r="39" spans="1:6" ht="75" x14ac:dyDescent="0.2">
      <c r="A39" s="121">
        <v>20000804</v>
      </c>
      <c r="B39" s="122" t="s">
        <v>1598</v>
      </c>
      <c r="C39" s="118" t="s">
        <v>1568</v>
      </c>
      <c r="D39" s="115">
        <f t="shared" si="0"/>
        <v>649.18032786885249</v>
      </c>
      <c r="E39" s="116">
        <f>VLOOKUP(A39,[5]Лист3!$A:$O,13,0)</f>
        <v>792</v>
      </c>
      <c r="F39" s="120" t="s">
        <v>1606</v>
      </c>
    </row>
    <row r="40" spans="1:6" ht="56.25" x14ac:dyDescent="0.2">
      <c r="A40" s="123">
        <v>20000805</v>
      </c>
      <c r="B40" s="124" t="s">
        <v>64</v>
      </c>
      <c r="C40" s="118" t="s">
        <v>1568</v>
      </c>
      <c r="D40" s="115">
        <f t="shared" si="0"/>
        <v>575.40983606557381</v>
      </c>
      <c r="E40" s="116">
        <f>VLOOKUP(A40,[5]Лист3!$A:$O,13,0)</f>
        <v>702</v>
      </c>
      <c r="F40" s="120" t="s">
        <v>1606</v>
      </c>
    </row>
    <row r="41" spans="1:6" ht="75" x14ac:dyDescent="0.2">
      <c r="A41" s="123">
        <v>20000806</v>
      </c>
      <c r="B41" s="124" t="s">
        <v>65</v>
      </c>
      <c r="C41" s="118" t="s">
        <v>1568</v>
      </c>
      <c r="D41" s="115">
        <f t="shared" si="0"/>
        <v>575.40983606557381</v>
      </c>
      <c r="E41" s="116">
        <f>VLOOKUP(A41,[5]Лист3!$A:$O,13,0)</f>
        <v>702</v>
      </c>
      <c r="F41" s="120" t="s">
        <v>1606</v>
      </c>
    </row>
    <row r="42" spans="1:6" ht="56.25" x14ac:dyDescent="0.2">
      <c r="A42" s="123">
        <v>20000807</v>
      </c>
      <c r="B42" s="124" t="s">
        <v>66</v>
      </c>
      <c r="C42" s="118" t="s">
        <v>1568</v>
      </c>
      <c r="D42" s="115">
        <f t="shared" si="0"/>
        <v>622.13114754098365</v>
      </c>
      <c r="E42" s="116">
        <f>VLOOKUP(A42,[5]Лист3!$A:$O,13,0)</f>
        <v>759</v>
      </c>
      <c r="F42" s="120" t="s">
        <v>1606</v>
      </c>
    </row>
    <row r="43" spans="1:6" ht="56.25" x14ac:dyDescent="0.2">
      <c r="A43" s="123">
        <v>20000813</v>
      </c>
      <c r="B43" s="124" t="s">
        <v>70</v>
      </c>
      <c r="C43" s="118" t="s">
        <v>1568</v>
      </c>
      <c r="D43" s="115">
        <f t="shared" si="0"/>
        <v>678.68852459016398</v>
      </c>
      <c r="E43" s="116">
        <f>VLOOKUP(A43,[5]Лист3!$A:$O,13,0)</f>
        <v>828</v>
      </c>
      <c r="F43" s="120" t="s">
        <v>1606</v>
      </c>
    </row>
    <row r="44" spans="1:6" ht="56.25" x14ac:dyDescent="0.2">
      <c r="A44" s="123">
        <v>20000814</v>
      </c>
      <c r="B44" s="124" t="s">
        <v>71</v>
      </c>
      <c r="C44" s="118" t="s">
        <v>1568</v>
      </c>
      <c r="D44" s="115">
        <f t="shared" si="0"/>
        <v>676.22950819672133</v>
      </c>
      <c r="E44" s="116">
        <f>VLOOKUP(A44,[5]Лист3!$A:$O,13,0)</f>
        <v>825</v>
      </c>
      <c r="F44" s="120" t="s">
        <v>1606</v>
      </c>
    </row>
    <row r="45" spans="1:6" ht="56.25" x14ac:dyDescent="0.2">
      <c r="A45" s="123">
        <v>20000952</v>
      </c>
      <c r="B45" s="124" t="s">
        <v>72</v>
      </c>
      <c r="C45" s="118" t="s">
        <v>1568</v>
      </c>
      <c r="D45" s="115">
        <f t="shared" si="0"/>
        <v>609.8360655737705</v>
      </c>
      <c r="E45" s="116">
        <f>VLOOKUP(A45,[5]Лист3!$A:$O,13,0)</f>
        <v>744</v>
      </c>
      <c r="F45" s="120" t="s">
        <v>1606</v>
      </c>
    </row>
    <row r="46" spans="1:6" ht="37.5" x14ac:dyDescent="0.2">
      <c r="A46" s="125">
        <v>20000172</v>
      </c>
      <c r="B46" s="126" t="s">
        <v>76</v>
      </c>
      <c r="C46" s="118" t="s">
        <v>1568</v>
      </c>
      <c r="D46" s="115">
        <f t="shared" si="0"/>
        <v>681.14754098360652</v>
      </c>
      <c r="E46" s="116">
        <f>VLOOKUP(A46,[5]Лист3!$A:$O,13,0)</f>
        <v>831</v>
      </c>
      <c r="F46" s="120" t="s">
        <v>1606</v>
      </c>
    </row>
    <row r="47" spans="1:6" x14ac:dyDescent="0.2">
      <c r="A47" s="306" t="s">
        <v>16</v>
      </c>
      <c r="B47" s="306"/>
      <c r="C47" s="306"/>
      <c r="D47" s="306"/>
      <c r="E47" s="306"/>
      <c r="F47" s="306"/>
    </row>
    <row r="48" spans="1:6" ht="56.25" x14ac:dyDescent="0.2">
      <c r="A48" s="123">
        <v>10000801</v>
      </c>
      <c r="B48" s="124" t="s">
        <v>17</v>
      </c>
      <c r="C48" s="118" t="s">
        <v>1568</v>
      </c>
      <c r="D48" s="119">
        <f>E48/1.22</f>
        <v>1455.7377049180329</v>
      </c>
      <c r="E48" s="116">
        <f>VLOOKUP(A48,[5]Лист3!$A:$O,13,0)</f>
        <v>1776</v>
      </c>
      <c r="F48" s="120" t="s">
        <v>1607</v>
      </c>
    </row>
    <row r="49" spans="1:6" ht="56.25" x14ac:dyDescent="0.2">
      <c r="A49" s="121">
        <v>10000823</v>
      </c>
      <c r="B49" s="122" t="s">
        <v>1873</v>
      </c>
      <c r="C49" s="118" t="s">
        <v>1568</v>
      </c>
      <c r="D49" s="119">
        <f t="shared" ref="D49:D116" si="1">E49/1.22</f>
        <v>804.09836065573768</v>
      </c>
      <c r="E49" s="116">
        <f>VLOOKUP(A49,[5]Лист3!$A:$O,13,0)</f>
        <v>981</v>
      </c>
      <c r="F49" s="120" t="s">
        <v>1607</v>
      </c>
    </row>
    <row r="50" spans="1:6" ht="56.25" x14ac:dyDescent="0.2">
      <c r="A50" s="123">
        <v>20000765</v>
      </c>
      <c r="B50" s="124" t="s">
        <v>46</v>
      </c>
      <c r="C50" s="118" t="s">
        <v>1568</v>
      </c>
      <c r="D50" s="119">
        <f t="shared" si="1"/>
        <v>720.49180327868851</v>
      </c>
      <c r="E50" s="116">
        <f>VLOOKUP(A50,[5]Лист3!$A:$O,13,0)</f>
        <v>879</v>
      </c>
      <c r="F50" s="120" t="s">
        <v>1607</v>
      </c>
    </row>
    <row r="51" spans="1:6" ht="56.25" x14ac:dyDescent="0.2">
      <c r="A51" s="121">
        <v>20000767</v>
      </c>
      <c r="B51" s="122" t="s">
        <v>1594</v>
      </c>
      <c r="C51" s="114" t="s">
        <v>1568</v>
      </c>
      <c r="D51" s="119">
        <f t="shared" si="1"/>
        <v>720.49180327868851</v>
      </c>
      <c r="E51" s="116">
        <f>VLOOKUP(A51,[5]Лист3!$A:$O,13,0)</f>
        <v>879</v>
      </c>
      <c r="F51" s="117" t="s">
        <v>1607</v>
      </c>
    </row>
    <row r="52" spans="1:6" ht="56.25" x14ac:dyDescent="0.2">
      <c r="A52" s="121">
        <v>20000071</v>
      </c>
      <c r="B52" s="122" t="s">
        <v>1595</v>
      </c>
      <c r="C52" s="114" t="s">
        <v>1568</v>
      </c>
      <c r="D52" s="119">
        <f t="shared" si="1"/>
        <v>720.49180327868851</v>
      </c>
      <c r="E52" s="116">
        <f>VLOOKUP(A52,[5]Лист3!$A:$O,13,0)</f>
        <v>879</v>
      </c>
      <c r="F52" s="120" t="s">
        <v>1607</v>
      </c>
    </row>
    <row r="53" spans="1:6" ht="37.5" x14ac:dyDescent="0.2">
      <c r="A53" s="123">
        <v>20000769</v>
      </c>
      <c r="B53" s="124" t="s">
        <v>48</v>
      </c>
      <c r="C53" s="118" t="s">
        <v>1568</v>
      </c>
      <c r="D53" s="119">
        <f t="shared" si="1"/>
        <v>966.39344262295083</v>
      </c>
      <c r="E53" s="116">
        <f>VLOOKUP(A53,[5]Лист3!$A:$O,13,0)</f>
        <v>1179</v>
      </c>
      <c r="F53" s="120" t="s">
        <v>1607</v>
      </c>
    </row>
    <row r="54" spans="1:6" ht="37.5" x14ac:dyDescent="0.2">
      <c r="A54" s="123">
        <v>20000780</v>
      </c>
      <c r="B54" s="124" t="s">
        <v>49</v>
      </c>
      <c r="C54" s="118" t="s">
        <v>1568</v>
      </c>
      <c r="D54" s="119">
        <f t="shared" si="1"/>
        <v>464.75409836065575</v>
      </c>
      <c r="E54" s="116">
        <f>VLOOKUP(A54,[5]Лист3!$A:$O,13,0)</f>
        <v>567</v>
      </c>
      <c r="F54" s="120" t="s">
        <v>1607</v>
      </c>
    </row>
    <row r="55" spans="1:6" ht="37.5" x14ac:dyDescent="0.2">
      <c r="A55" s="123">
        <v>20000781</v>
      </c>
      <c r="B55" s="124" t="s">
        <v>50</v>
      </c>
      <c r="C55" s="118" t="s">
        <v>1568</v>
      </c>
      <c r="D55" s="119">
        <f t="shared" si="1"/>
        <v>614.7540983606558</v>
      </c>
      <c r="E55" s="116">
        <f>VLOOKUP(A55,[5]Лист3!$A:$O,13,0)</f>
        <v>750</v>
      </c>
      <c r="F55" s="120" t="s">
        <v>1607</v>
      </c>
    </row>
    <row r="56" spans="1:6" ht="37.5" x14ac:dyDescent="0.2">
      <c r="A56" s="123">
        <v>20000792</v>
      </c>
      <c r="B56" s="124" t="s">
        <v>51</v>
      </c>
      <c r="C56" s="118" t="s">
        <v>1568</v>
      </c>
      <c r="D56" s="119">
        <f t="shared" si="1"/>
        <v>769.67213114754099</v>
      </c>
      <c r="E56" s="116">
        <f>VLOOKUP(A56,[5]Лист3!$A:$O,13,0)</f>
        <v>939</v>
      </c>
      <c r="F56" s="120" t="s">
        <v>1607</v>
      </c>
    </row>
    <row r="57" spans="1:6" ht="37.5" x14ac:dyDescent="0.2">
      <c r="A57" s="123">
        <v>20000793</v>
      </c>
      <c r="B57" s="124" t="s">
        <v>52</v>
      </c>
      <c r="C57" s="118" t="s">
        <v>1568</v>
      </c>
      <c r="D57" s="119">
        <f t="shared" si="1"/>
        <v>855.73770491803282</v>
      </c>
      <c r="E57" s="116">
        <f>VLOOKUP(A57,[5]Лист3!$A:$O,13,0)</f>
        <v>1044</v>
      </c>
      <c r="F57" s="120" t="s">
        <v>1607</v>
      </c>
    </row>
    <row r="58" spans="1:6" ht="37.5" x14ac:dyDescent="0.2">
      <c r="A58" s="123">
        <v>20000794</v>
      </c>
      <c r="B58" s="124" t="s">
        <v>53</v>
      </c>
      <c r="C58" s="118" t="s">
        <v>1568</v>
      </c>
      <c r="D58" s="119">
        <f t="shared" si="1"/>
        <v>1057.377049180328</v>
      </c>
      <c r="E58" s="116">
        <f>VLOOKUP(A58,[5]Лист3!$A:$O,13,0)</f>
        <v>1290</v>
      </c>
      <c r="F58" s="120" t="s">
        <v>1607</v>
      </c>
    </row>
    <row r="59" spans="1:6" ht="56.25" x14ac:dyDescent="0.2">
      <c r="A59" s="123">
        <v>20001093</v>
      </c>
      <c r="B59" s="124" t="s">
        <v>54</v>
      </c>
      <c r="C59" s="118" t="s">
        <v>1568</v>
      </c>
      <c r="D59" s="119">
        <f t="shared" si="1"/>
        <v>764.7540983606558</v>
      </c>
      <c r="E59" s="116">
        <f>VLOOKUP(A59,[5]Лист3!$A:$O,13,0)</f>
        <v>933</v>
      </c>
      <c r="F59" s="120" t="s">
        <v>1607</v>
      </c>
    </row>
    <row r="60" spans="1:6" ht="56.25" x14ac:dyDescent="0.2">
      <c r="A60" s="123">
        <v>20001094</v>
      </c>
      <c r="B60" s="124" t="s">
        <v>55</v>
      </c>
      <c r="C60" s="118" t="s">
        <v>1568</v>
      </c>
      <c r="D60" s="119">
        <f t="shared" si="1"/>
        <v>764.7540983606558</v>
      </c>
      <c r="E60" s="116">
        <f>VLOOKUP(A60,[5]Лист3!$A:$O,13,0)</f>
        <v>933</v>
      </c>
      <c r="F60" s="120" t="s">
        <v>1607</v>
      </c>
    </row>
    <row r="61" spans="1:6" ht="56.25" x14ac:dyDescent="0.2">
      <c r="A61" s="123">
        <v>20001095</v>
      </c>
      <c r="B61" s="124" t="s">
        <v>56</v>
      </c>
      <c r="C61" s="118" t="s">
        <v>1568</v>
      </c>
      <c r="D61" s="119">
        <f t="shared" si="1"/>
        <v>764.7540983606558</v>
      </c>
      <c r="E61" s="116">
        <f>VLOOKUP(A61,[5]Лист3!$A:$O,13,0)</f>
        <v>933</v>
      </c>
      <c r="F61" s="120" t="s">
        <v>1607</v>
      </c>
    </row>
    <row r="62" spans="1:6" ht="56.25" x14ac:dyDescent="0.2">
      <c r="A62" s="123">
        <v>20001096</v>
      </c>
      <c r="B62" s="124" t="s">
        <v>57</v>
      </c>
      <c r="C62" s="118" t="s">
        <v>1568</v>
      </c>
      <c r="D62" s="119">
        <f t="shared" si="1"/>
        <v>764.7540983606558</v>
      </c>
      <c r="E62" s="116">
        <f>VLOOKUP(A62,[5]Лист3!$A:$O,13,0)</f>
        <v>933</v>
      </c>
      <c r="F62" s="120" t="s">
        <v>1607</v>
      </c>
    </row>
    <row r="63" spans="1:6" ht="56.25" x14ac:dyDescent="0.2">
      <c r="A63" s="123">
        <v>20001097</v>
      </c>
      <c r="B63" s="124" t="s">
        <v>58</v>
      </c>
      <c r="C63" s="118" t="s">
        <v>1568</v>
      </c>
      <c r="D63" s="119">
        <f t="shared" si="1"/>
        <v>764.7540983606558</v>
      </c>
      <c r="E63" s="116">
        <f>VLOOKUP(A63,[5]Лист3!$A:$O,13,0)</f>
        <v>933</v>
      </c>
      <c r="F63" s="120" t="s">
        <v>1607</v>
      </c>
    </row>
    <row r="64" spans="1:6" ht="18.75" customHeight="1" x14ac:dyDescent="0.2">
      <c r="A64" s="321" t="s">
        <v>22</v>
      </c>
      <c r="B64" s="322"/>
      <c r="C64" s="322"/>
      <c r="D64" s="322"/>
      <c r="E64" s="322"/>
      <c r="F64" s="323"/>
    </row>
    <row r="65" spans="1:6" ht="56.25" x14ac:dyDescent="0.2">
      <c r="A65" s="123">
        <v>10000810</v>
      </c>
      <c r="B65" s="124" t="s">
        <v>25</v>
      </c>
      <c r="C65" s="118" t="s">
        <v>1568</v>
      </c>
      <c r="D65" s="119">
        <f>E65/1.22</f>
        <v>1470.4918032786886</v>
      </c>
      <c r="E65" s="222">
        <v>1794</v>
      </c>
      <c r="F65" s="120" t="s">
        <v>1944</v>
      </c>
    </row>
    <row r="66" spans="1:6" ht="37.5" x14ac:dyDescent="0.2">
      <c r="A66" s="134">
        <v>10000818</v>
      </c>
      <c r="B66" s="126" t="s">
        <v>1943</v>
      </c>
      <c r="C66" s="118" t="s">
        <v>1568</v>
      </c>
      <c r="D66" s="119">
        <f>E66/1.22</f>
        <v>3777.0491803278687</v>
      </c>
      <c r="E66" s="222">
        <v>4608</v>
      </c>
      <c r="F66" s="120" t="s">
        <v>1944</v>
      </c>
    </row>
    <row r="67" spans="1:6" x14ac:dyDescent="0.2">
      <c r="A67" s="306" t="s">
        <v>32</v>
      </c>
      <c r="B67" s="306"/>
      <c r="C67" s="306"/>
      <c r="D67" s="306"/>
      <c r="E67" s="306"/>
      <c r="F67" s="306"/>
    </row>
    <row r="68" spans="1:6" ht="37.5" x14ac:dyDescent="0.2">
      <c r="A68" s="123">
        <v>10000177</v>
      </c>
      <c r="B68" s="124" t="s">
        <v>30</v>
      </c>
      <c r="C68" s="118" t="s">
        <v>1568</v>
      </c>
      <c r="D68" s="119">
        <f t="shared" si="1"/>
        <v>373.77049180327867</v>
      </c>
      <c r="E68" s="116">
        <f>VLOOKUP(A68,[5]Лист3!$A:$O,13,0)</f>
        <v>456</v>
      </c>
      <c r="F68" s="120" t="s">
        <v>1620</v>
      </c>
    </row>
    <row r="69" spans="1:6" ht="37.5" x14ac:dyDescent="0.2">
      <c r="A69" s="123">
        <v>20000762</v>
      </c>
      <c r="B69" s="124" t="s">
        <v>33</v>
      </c>
      <c r="C69" s="118" t="s">
        <v>1568</v>
      </c>
      <c r="D69" s="119">
        <f t="shared" si="1"/>
        <v>595.08196721311481</v>
      </c>
      <c r="E69" s="116">
        <f>VLOOKUP(A69,[5]Лист3!$A:$O,13,0)</f>
        <v>726</v>
      </c>
      <c r="F69" s="120" t="s">
        <v>1620</v>
      </c>
    </row>
    <row r="70" spans="1:6" ht="56.25" x14ac:dyDescent="0.2">
      <c r="A70" s="123">
        <v>20000766</v>
      </c>
      <c r="B70" s="124" t="s">
        <v>34</v>
      </c>
      <c r="C70" s="118" t="s">
        <v>1568</v>
      </c>
      <c r="D70" s="119">
        <f t="shared" si="1"/>
        <v>895.08196721311481</v>
      </c>
      <c r="E70" s="116">
        <f>VLOOKUP(A70,[5]Лист3!$A:$O,13,0)</f>
        <v>1092</v>
      </c>
      <c r="F70" s="120" t="s">
        <v>1620</v>
      </c>
    </row>
    <row r="71" spans="1:6" ht="56.25" x14ac:dyDescent="0.2">
      <c r="A71" s="123">
        <v>20000768</v>
      </c>
      <c r="B71" s="124" t="s">
        <v>35</v>
      </c>
      <c r="C71" s="118" t="s">
        <v>1568</v>
      </c>
      <c r="D71" s="119">
        <f t="shared" si="1"/>
        <v>745.08196721311481</v>
      </c>
      <c r="E71" s="116">
        <f>VLOOKUP(A71,[5]Лист3!$A:$O,13,0)</f>
        <v>909</v>
      </c>
      <c r="F71" s="120" t="s">
        <v>1620</v>
      </c>
    </row>
    <row r="72" spans="1:6" ht="56.25" x14ac:dyDescent="0.2">
      <c r="A72" s="123">
        <v>20000784</v>
      </c>
      <c r="B72" s="124" t="s">
        <v>36</v>
      </c>
      <c r="C72" s="118" t="s">
        <v>1568</v>
      </c>
      <c r="D72" s="119">
        <f t="shared" si="1"/>
        <v>4600.8196721311479</v>
      </c>
      <c r="E72" s="116">
        <f>VLOOKUP(A72,[5]Лист3!$A:$O,13,0)</f>
        <v>5613</v>
      </c>
      <c r="F72" s="120" t="s">
        <v>1620</v>
      </c>
    </row>
    <row r="73" spans="1:6" ht="37.5" x14ac:dyDescent="0.2">
      <c r="A73" s="121">
        <v>20000788</v>
      </c>
      <c r="B73" s="122" t="s">
        <v>1591</v>
      </c>
      <c r="C73" s="114" t="s">
        <v>1568</v>
      </c>
      <c r="D73" s="119">
        <f t="shared" si="1"/>
        <v>1824.5901639344263</v>
      </c>
      <c r="E73" s="116">
        <f>VLOOKUP(A73,[5]Лист3!$A:$O,13,0)</f>
        <v>2226</v>
      </c>
      <c r="F73" s="117" t="s">
        <v>1620</v>
      </c>
    </row>
    <row r="74" spans="1:6" ht="37.5" x14ac:dyDescent="0.2">
      <c r="A74" s="123">
        <v>20000789</v>
      </c>
      <c r="B74" s="124" t="s">
        <v>38</v>
      </c>
      <c r="C74" s="118" t="s">
        <v>1568</v>
      </c>
      <c r="D74" s="119">
        <f t="shared" si="1"/>
        <v>1792.6229508196723</v>
      </c>
      <c r="E74" s="116">
        <f>VLOOKUP(A74,[5]Лист3!$A:$O,13,0)</f>
        <v>2187</v>
      </c>
      <c r="F74" s="120" t="s">
        <v>1620</v>
      </c>
    </row>
    <row r="75" spans="1:6" ht="56.25" x14ac:dyDescent="0.2">
      <c r="A75" s="123">
        <v>20000790</v>
      </c>
      <c r="B75" s="124" t="s">
        <v>39</v>
      </c>
      <c r="C75" s="118" t="s">
        <v>1568</v>
      </c>
      <c r="D75" s="119">
        <f t="shared" si="1"/>
        <v>2144.2622950819673</v>
      </c>
      <c r="E75" s="116">
        <f>VLOOKUP(A75,[5]Лист3!$A:$O,13,0)</f>
        <v>2616</v>
      </c>
      <c r="F75" s="120" t="s">
        <v>1620</v>
      </c>
    </row>
    <row r="76" spans="1:6" ht="37.5" x14ac:dyDescent="0.2">
      <c r="A76" s="123">
        <v>20001098</v>
      </c>
      <c r="B76" s="124" t="s">
        <v>40</v>
      </c>
      <c r="C76" s="118" t="s">
        <v>1568</v>
      </c>
      <c r="D76" s="119">
        <f t="shared" si="1"/>
        <v>764.7540983606558</v>
      </c>
      <c r="E76" s="116">
        <f>VLOOKUP(A76,[5]Лист3!$A:$O,13,0)</f>
        <v>933</v>
      </c>
      <c r="F76" s="120" t="s">
        <v>1620</v>
      </c>
    </row>
    <row r="77" spans="1:6" ht="37.5" x14ac:dyDescent="0.2">
      <c r="A77" s="123">
        <v>20000763</v>
      </c>
      <c r="B77" s="124" t="s">
        <v>41</v>
      </c>
      <c r="C77" s="118" t="s">
        <v>1568</v>
      </c>
      <c r="D77" s="119">
        <f t="shared" si="1"/>
        <v>3041.8032786885246</v>
      </c>
      <c r="E77" s="116">
        <f>VLOOKUP(A77,[5]Лист3!$A:$O,13,0)</f>
        <v>3711</v>
      </c>
      <c r="F77" s="120" t="s">
        <v>1624</v>
      </c>
    </row>
    <row r="78" spans="1:6" x14ac:dyDescent="0.2">
      <c r="A78" s="123">
        <v>20000764</v>
      </c>
      <c r="B78" s="124" t="s">
        <v>42</v>
      </c>
      <c r="C78" s="118" t="s">
        <v>1568</v>
      </c>
      <c r="D78" s="119">
        <f t="shared" si="1"/>
        <v>3186.8852459016393</v>
      </c>
      <c r="E78" s="116">
        <f>VLOOKUP(A78,[5]Лист3!$A:$O,13,0)</f>
        <v>3888</v>
      </c>
      <c r="F78" s="120" t="s">
        <v>1624</v>
      </c>
    </row>
    <row r="79" spans="1:6" ht="75" x14ac:dyDescent="0.2">
      <c r="A79" s="121">
        <v>20000783</v>
      </c>
      <c r="B79" s="122" t="s">
        <v>1592</v>
      </c>
      <c r="C79" s="114" t="s">
        <v>1568</v>
      </c>
      <c r="D79" s="119">
        <f t="shared" si="1"/>
        <v>4101.6393442622948</v>
      </c>
      <c r="E79" s="116">
        <f>VLOOKUP(A79,[5]Лист3!$A:$O,13,0)</f>
        <v>5004</v>
      </c>
      <c r="F79" s="117" t="s">
        <v>1624</v>
      </c>
    </row>
    <row r="80" spans="1:6" ht="75" x14ac:dyDescent="0.2">
      <c r="A80" s="121">
        <v>20000801</v>
      </c>
      <c r="B80" s="122" t="s">
        <v>1593</v>
      </c>
      <c r="C80" s="114" t="s">
        <v>1568</v>
      </c>
      <c r="D80" s="119">
        <f t="shared" si="1"/>
        <v>4603.2786885245905</v>
      </c>
      <c r="E80" s="116">
        <f>VLOOKUP(A80,[5]Лист3!$A:$O,13,0)</f>
        <v>5616</v>
      </c>
      <c r="F80" s="117" t="s">
        <v>1624</v>
      </c>
    </row>
    <row r="81" spans="1:6" x14ac:dyDescent="0.2">
      <c r="A81" s="125">
        <v>20000956</v>
      </c>
      <c r="B81" s="124" t="s">
        <v>45</v>
      </c>
      <c r="C81" s="118" t="s">
        <v>1568</v>
      </c>
      <c r="D81" s="119">
        <f t="shared" si="1"/>
        <v>420.49180327868851</v>
      </c>
      <c r="E81" s="116">
        <f>VLOOKUP(A81,[5]Лист3!$A:$O,13,0)</f>
        <v>513</v>
      </c>
      <c r="F81" s="127"/>
    </row>
    <row r="82" spans="1:6" x14ac:dyDescent="0.2">
      <c r="A82" s="308" t="s">
        <v>1392</v>
      </c>
      <c r="B82" s="308"/>
      <c r="C82" s="308"/>
      <c r="D82" s="308"/>
      <c r="E82" s="308"/>
      <c r="F82" s="308"/>
    </row>
    <row r="83" spans="1:6" ht="93.75" x14ac:dyDescent="0.2">
      <c r="A83" s="128">
        <v>40000090</v>
      </c>
      <c r="B83" s="122" t="s">
        <v>1945</v>
      </c>
      <c r="C83" s="118" t="s">
        <v>1568</v>
      </c>
      <c r="D83" s="119">
        <f t="shared" si="1"/>
        <v>1428.688524590164</v>
      </c>
      <c r="E83" s="116">
        <f>VLOOKUP(A83,[5]Лист3!$A:$O,13,0)</f>
        <v>1743</v>
      </c>
      <c r="F83" s="120" t="s">
        <v>1625</v>
      </c>
    </row>
    <row r="84" spans="1:6" ht="56.25" x14ac:dyDescent="0.2">
      <c r="A84" s="128">
        <v>40000091</v>
      </c>
      <c r="B84" s="122" t="s">
        <v>1267</v>
      </c>
      <c r="C84" s="118" t="s">
        <v>1568</v>
      </c>
      <c r="D84" s="119">
        <f t="shared" si="1"/>
        <v>1377.049180327869</v>
      </c>
      <c r="E84" s="116">
        <f>VLOOKUP(A84,[5]Лист3!$A:$O,13,0)</f>
        <v>1680</v>
      </c>
      <c r="F84" s="120" t="s">
        <v>1625</v>
      </c>
    </row>
    <row r="85" spans="1:6" ht="37.5" x14ac:dyDescent="0.2">
      <c r="A85" s="128">
        <v>40000116</v>
      </c>
      <c r="B85" s="122" t="s">
        <v>1956</v>
      </c>
      <c r="C85" s="118" t="s">
        <v>1568</v>
      </c>
      <c r="D85" s="119">
        <f t="shared" ref="D85" si="2">E85/1.22</f>
        <v>1377.049180327869</v>
      </c>
      <c r="E85" s="116">
        <v>1680</v>
      </c>
      <c r="F85" s="120" t="s">
        <v>1625</v>
      </c>
    </row>
    <row r="86" spans="1:6" ht="37.5" x14ac:dyDescent="0.2">
      <c r="A86" s="128">
        <v>40000004</v>
      </c>
      <c r="B86" s="129" t="s">
        <v>1558</v>
      </c>
      <c r="C86" s="118" t="s">
        <v>1568</v>
      </c>
      <c r="D86" s="119">
        <f t="shared" si="1"/>
        <v>796.72131147540983</v>
      </c>
      <c r="E86" s="116">
        <f>VLOOKUP(A86,[5]Лист3!$A:$O,13,0)</f>
        <v>972</v>
      </c>
      <c r="F86" s="120" t="s">
        <v>1625</v>
      </c>
    </row>
    <row r="87" spans="1:6" ht="56.25" x14ac:dyDescent="0.2">
      <c r="A87" s="128">
        <v>40000005</v>
      </c>
      <c r="B87" s="124" t="s">
        <v>133</v>
      </c>
      <c r="C87" s="118" t="s">
        <v>1568</v>
      </c>
      <c r="D87" s="119">
        <f t="shared" si="1"/>
        <v>796.72131147540983</v>
      </c>
      <c r="E87" s="116">
        <f>VLOOKUP(A87,[5]Лист3!$A:$O,13,0)</f>
        <v>972</v>
      </c>
      <c r="F87" s="120" t="s">
        <v>1625</v>
      </c>
    </row>
    <row r="88" spans="1:6" ht="37.5" x14ac:dyDescent="0.2">
      <c r="A88" s="128">
        <v>40000006</v>
      </c>
      <c r="B88" s="124" t="s">
        <v>134</v>
      </c>
      <c r="C88" s="118" t="s">
        <v>1568</v>
      </c>
      <c r="D88" s="119">
        <f t="shared" si="1"/>
        <v>796.72131147540983</v>
      </c>
      <c r="E88" s="116">
        <f>VLOOKUP(A88,[5]Лист3!$A:$O,13,0)</f>
        <v>972</v>
      </c>
      <c r="F88" s="120" t="s">
        <v>1625</v>
      </c>
    </row>
    <row r="89" spans="1:6" ht="56.25" x14ac:dyDescent="0.2">
      <c r="A89" s="128">
        <v>40000034</v>
      </c>
      <c r="B89" s="124" t="s">
        <v>145</v>
      </c>
      <c r="C89" s="118" t="s">
        <v>1568</v>
      </c>
      <c r="D89" s="119">
        <f t="shared" si="1"/>
        <v>1357.377049180328</v>
      </c>
      <c r="E89" s="116">
        <f>VLOOKUP(A89,[5]Лист3!$A:$O,13,0)</f>
        <v>1656</v>
      </c>
      <c r="F89" s="120" t="s">
        <v>1625</v>
      </c>
    </row>
    <row r="90" spans="1:6" ht="75" x14ac:dyDescent="0.2">
      <c r="A90" s="128">
        <v>40000041</v>
      </c>
      <c r="B90" s="130" t="s">
        <v>147</v>
      </c>
      <c r="C90" s="118" t="s">
        <v>1568</v>
      </c>
      <c r="D90" s="119">
        <f t="shared" si="1"/>
        <v>1025.4098360655737</v>
      </c>
      <c r="E90" s="116">
        <f>VLOOKUP(A90,[5]Лист3!$A:$O,13,0)</f>
        <v>1251</v>
      </c>
      <c r="F90" s="120" t="s">
        <v>1625</v>
      </c>
    </row>
    <row r="91" spans="1:6" ht="37.5" x14ac:dyDescent="0.2">
      <c r="A91" s="128">
        <v>40000043</v>
      </c>
      <c r="B91" s="124" t="s">
        <v>148</v>
      </c>
      <c r="C91" s="118" t="s">
        <v>1568</v>
      </c>
      <c r="D91" s="119">
        <f t="shared" si="1"/>
        <v>759.8360655737705</v>
      </c>
      <c r="E91" s="116">
        <f>VLOOKUP(A91,[5]Лист3!$A:$O,13,0)</f>
        <v>927</v>
      </c>
      <c r="F91" s="120" t="s">
        <v>1625</v>
      </c>
    </row>
    <row r="92" spans="1:6" ht="56.25" x14ac:dyDescent="0.2">
      <c r="A92" s="128">
        <v>40000044</v>
      </c>
      <c r="B92" s="124" t="s">
        <v>149</v>
      </c>
      <c r="C92" s="118" t="s">
        <v>1568</v>
      </c>
      <c r="D92" s="119">
        <f t="shared" si="1"/>
        <v>1364.7540983606557</v>
      </c>
      <c r="E92" s="116">
        <f>VLOOKUP(A92,[5]Лист3!$A:$O,13,0)</f>
        <v>1665</v>
      </c>
      <c r="F92" s="120" t="s">
        <v>1625</v>
      </c>
    </row>
    <row r="93" spans="1:6" ht="37.5" x14ac:dyDescent="0.2">
      <c r="A93" s="128">
        <v>40000045</v>
      </c>
      <c r="B93" s="124" t="s">
        <v>150</v>
      </c>
      <c r="C93" s="118" t="s">
        <v>1568</v>
      </c>
      <c r="D93" s="119">
        <f t="shared" si="1"/>
        <v>725.40983606557381</v>
      </c>
      <c r="E93" s="116">
        <f>VLOOKUP(A93,[5]Лист3!$A:$O,13,0)</f>
        <v>885</v>
      </c>
      <c r="F93" s="120" t="s">
        <v>1625</v>
      </c>
    </row>
    <row r="94" spans="1:6" ht="37.5" x14ac:dyDescent="0.2">
      <c r="A94" s="136">
        <v>40000048</v>
      </c>
      <c r="B94" s="173" t="s">
        <v>1874</v>
      </c>
      <c r="C94" s="118" t="s">
        <v>1568</v>
      </c>
      <c r="D94" s="119">
        <f t="shared" si="1"/>
        <v>836.06557377049182</v>
      </c>
      <c r="E94" s="116">
        <f>VLOOKUP(A94,[5]Лист3!$A:$O,13,0)</f>
        <v>1020</v>
      </c>
      <c r="F94" s="120" t="s">
        <v>1625</v>
      </c>
    </row>
    <row r="95" spans="1:6" ht="37.5" x14ac:dyDescent="0.2">
      <c r="A95" s="131">
        <v>40000035</v>
      </c>
      <c r="B95" s="126" t="s">
        <v>153</v>
      </c>
      <c r="C95" s="118" t="s">
        <v>1568</v>
      </c>
      <c r="D95" s="119">
        <f t="shared" si="1"/>
        <v>2306.5573770491806</v>
      </c>
      <c r="E95" s="116">
        <f>VLOOKUP(A95,[5]Лист3!$A:$O,13,0)</f>
        <v>2814</v>
      </c>
      <c r="F95" s="120" t="s">
        <v>1625</v>
      </c>
    </row>
    <row r="96" spans="1:6" ht="131.25" x14ac:dyDescent="0.2">
      <c r="A96" s="132">
        <v>40000056</v>
      </c>
      <c r="B96" s="133" t="s">
        <v>154</v>
      </c>
      <c r="C96" s="118" t="s">
        <v>1568</v>
      </c>
      <c r="D96" s="119">
        <f t="shared" si="1"/>
        <v>2080.3278688524592</v>
      </c>
      <c r="E96" s="116">
        <f>VLOOKUP(A96,[5]Лист3!$A:$O,13,0)</f>
        <v>2538</v>
      </c>
      <c r="F96" s="120" t="s">
        <v>1625</v>
      </c>
    </row>
    <row r="97" spans="1:6" ht="56.25" x14ac:dyDescent="0.2">
      <c r="A97" s="132">
        <v>40000057</v>
      </c>
      <c r="B97" s="133" t="s">
        <v>155</v>
      </c>
      <c r="C97" s="118" t="s">
        <v>1568</v>
      </c>
      <c r="D97" s="119">
        <f t="shared" si="1"/>
        <v>1974.5901639344263</v>
      </c>
      <c r="E97" s="116">
        <f>VLOOKUP(A97,[5]Лист3!$A:$O,13,0)</f>
        <v>2409</v>
      </c>
      <c r="F97" s="120" t="s">
        <v>1625</v>
      </c>
    </row>
    <row r="98" spans="1:6" ht="75" x14ac:dyDescent="0.2">
      <c r="A98" s="134">
        <v>40000036</v>
      </c>
      <c r="B98" s="135" t="s">
        <v>1839</v>
      </c>
      <c r="C98" s="118" t="s">
        <v>1568</v>
      </c>
      <c r="D98" s="119">
        <f t="shared" si="1"/>
        <v>1559.016393442623</v>
      </c>
      <c r="E98" s="116">
        <f>VLOOKUP(A98,[5]Лист3!$A:$O,13,0)</f>
        <v>1902</v>
      </c>
      <c r="F98" s="120" t="s">
        <v>1625</v>
      </c>
    </row>
    <row r="99" spans="1:6" ht="37.5" x14ac:dyDescent="0.2">
      <c r="A99" s="134">
        <v>40000038</v>
      </c>
      <c r="B99" s="135" t="s">
        <v>157</v>
      </c>
      <c r="C99" s="118" t="s">
        <v>1568</v>
      </c>
      <c r="D99" s="119">
        <f t="shared" si="1"/>
        <v>1559.016393442623</v>
      </c>
      <c r="E99" s="116">
        <f>VLOOKUP(A99,[5]Лист3!$A:$O,13,0)</f>
        <v>1902</v>
      </c>
      <c r="F99" s="120" t="s">
        <v>1625</v>
      </c>
    </row>
    <row r="100" spans="1:6" ht="56.25" x14ac:dyDescent="0.2">
      <c r="A100" s="136">
        <v>40000856</v>
      </c>
      <c r="B100" s="122" t="s">
        <v>1875</v>
      </c>
      <c r="C100" s="118" t="s">
        <v>1568</v>
      </c>
      <c r="D100" s="119">
        <f t="shared" si="1"/>
        <v>927.04918032786884</v>
      </c>
      <c r="E100" s="116">
        <f>VLOOKUP(A100,[5]Лист3!$A:$O,13,0)</f>
        <v>1131</v>
      </c>
      <c r="F100" s="120" t="s">
        <v>1625</v>
      </c>
    </row>
    <row r="101" spans="1:6" ht="56.25" x14ac:dyDescent="0.2">
      <c r="A101" s="128">
        <v>40000857</v>
      </c>
      <c r="B101" s="130" t="s">
        <v>159</v>
      </c>
      <c r="C101" s="118" t="s">
        <v>1568</v>
      </c>
      <c r="D101" s="119">
        <f t="shared" si="1"/>
        <v>927.04918032786884</v>
      </c>
      <c r="E101" s="116">
        <f>VLOOKUP(A101,[5]Лист3!$A:$O,13,0)</f>
        <v>1131</v>
      </c>
      <c r="F101" s="120" t="s">
        <v>1625</v>
      </c>
    </row>
    <row r="102" spans="1:6" ht="37.5" x14ac:dyDescent="0.2">
      <c r="A102" s="128">
        <v>40000861</v>
      </c>
      <c r="B102" s="130" t="s">
        <v>162</v>
      </c>
      <c r="C102" s="118" t="s">
        <v>1568</v>
      </c>
      <c r="D102" s="119">
        <f t="shared" si="1"/>
        <v>855.73770491803282</v>
      </c>
      <c r="E102" s="116">
        <f>VLOOKUP(A102,[5]Лист3!$A:$O,13,0)</f>
        <v>1044</v>
      </c>
      <c r="F102" s="120" t="s">
        <v>1625</v>
      </c>
    </row>
    <row r="103" spans="1:6" ht="56.25" x14ac:dyDescent="0.2">
      <c r="A103" s="128">
        <v>40000082</v>
      </c>
      <c r="B103" s="130" t="s">
        <v>1239</v>
      </c>
      <c r="C103" s="118" t="s">
        <v>1568</v>
      </c>
      <c r="D103" s="119">
        <f t="shared" si="1"/>
        <v>855.73770491803282</v>
      </c>
      <c r="E103" s="116">
        <f>VLOOKUP(A103,[5]Лист3!$A:$O,13,0)</f>
        <v>1044</v>
      </c>
      <c r="F103" s="120" t="s">
        <v>1625</v>
      </c>
    </row>
    <row r="104" spans="1:6" ht="93.75" x14ac:dyDescent="0.2">
      <c r="A104" s="128">
        <v>40000083</v>
      </c>
      <c r="B104" s="130" t="s">
        <v>163</v>
      </c>
      <c r="C104" s="118" t="s">
        <v>1568</v>
      </c>
      <c r="D104" s="119">
        <f t="shared" si="1"/>
        <v>855.73770491803282</v>
      </c>
      <c r="E104" s="116">
        <f>VLOOKUP(A104,[5]Лист3!$A:$O,13,0)</f>
        <v>1044</v>
      </c>
      <c r="F104" s="120" t="s">
        <v>1625</v>
      </c>
    </row>
    <row r="105" spans="1:6" ht="37.5" x14ac:dyDescent="0.2">
      <c r="A105" s="128">
        <v>40000864</v>
      </c>
      <c r="B105" s="124" t="s">
        <v>165</v>
      </c>
      <c r="C105" s="118" t="s">
        <v>1568</v>
      </c>
      <c r="D105" s="119">
        <f t="shared" si="1"/>
        <v>836.06557377049182</v>
      </c>
      <c r="E105" s="116">
        <f>VLOOKUP(A105,[5]Лист3!$A:$O,13,0)</f>
        <v>1020</v>
      </c>
      <c r="F105" s="120" t="s">
        <v>1625</v>
      </c>
    </row>
    <row r="106" spans="1:6" ht="56.25" x14ac:dyDescent="0.2">
      <c r="A106" s="136">
        <v>40000883</v>
      </c>
      <c r="B106" s="122" t="s">
        <v>1589</v>
      </c>
      <c r="C106" s="118" t="s">
        <v>1568</v>
      </c>
      <c r="D106" s="119">
        <f t="shared" si="1"/>
        <v>759.8360655737705</v>
      </c>
      <c r="E106" s="116">
        <f>VLOOKUP(A106,[5]Лист3!$A:$O,13,0)</f>
        <v>927</v>
      </c>
      <c r="F106" s="120" t="s">
        <v>1625</v>
      </c>
    </row>
    <row r="107" spans="1:6" ht="37.5" x14ac:dyDescent="0.2">
      <c r="A107" s="128">
        <v>40000884</v>
      </c>
      <c r="B107" s="137" t="s">
        <v>167</v>
      </c>
      <c r="C107" s="114" t="s">
        <v>1568</v>
      </c>
      <c r="D107" s="119">
        <f t="shared" si="1"/>
        <v>836.06557377049182</v>
      </c>
      <c r="E107" s="116">
        <f>VLOOKUP(A107,[5]Лист3!$A:$O,13,0)</f>
        <v>1020</v>
      </c>
      <c r="F107" s="120" t="s">
        <v>1625</v>
      </c>
    </row>
    <row r="108" spans="1:6" ht="37.5" x14ac:dyDescent="0.2">
      <c r="A108" s="128">
        <v>40000885</v>
      </c>
      <c r="B108" s="124" t="s">
        <v>168</v>
      </c>
      <c r="C108" s="118" t="s">
        <v>1568</v>
      </c>
      <c r="D108" s="119">
        <f t="shared" si="1"/>
        <v>1109.016393442623</v>
      </c>
      <c r="E108" s="116">
        <f>VLOOKUP(A108,[5]Лист3!$A:$O,13,0)</f>
        <v>1353</v>
      </c>
      <c r="F108" s="120" t="s">
        <v>1625</v>
      </c>
    </row>
    <row r="109" spans="1:6" ht="56.25" x14ac:dyDescent="0.2">
      <c r="A109" s="128">
        <v>40000894</v>
      </c>
      <c r="B109" s="137" t="s">
        <v>169</v>
      </c>
      <c r="C109" s="118" t="s">
        <v>1568</v>
      </c>
      <c r="D109" s="119">
        <f t="shared" si="1"/>
        <v>1200</v>
      </c>
      <c r="E109" s="116">
        <f>VLOOKUP(A109,[5]Лист3!$A:$O,13,0)</f>
        <v>1464</v>
      </c>
      <c r="F109" s="120" t="s">
        <v>1625</v>
      </c>
    </row>
    <row r="110" spans="1:6" ht="75" x14ac:dyDescent="0.2">
      <c r="A110" s="136">
        <v>40000895</v>
      </c>
      <c r="B110" s="122" t="s">
        <v>1840</v>
      </c>
      <c r="C110" s="118" t="s">
        <v>1568</v>
      </c>
      <c r="D110" s="119">
        <f t="shared" si="1"/>
        <v>1200</v>
      </c>
      <c r="E110" s="116">
        <f>VLOOKUP(A110,[5]Лист3!$A:$O,13,0)</f>
        <v>1464</v>
      </c>
      <c r="F110" s="120" t="s">
        <v>1625</v>
      </c>
    </row>
    <row r="111" spans="1:6" ht="37.5" x14ac:dyDescent="0.2">
      <c r="A111" s="128">
        <v>40000896</v>
      </c>
      <c r="B111" s="124" t="s">
        <v>171</v>
      </c>
      <c r="C111" s="114" t="s">
        <v>1568</v>
      </c>
      <c r="D111" s="119">
        <f t="shared" si="1"/>
        <v>816.39344262295083</v>
      </c>
      <c r="E111" s="116">
        <f>VLOOKUP(A111,[5]Лист3!$A:$O,13,0)</f>
        <v>996</v>
      </c>
      <c r="F111" s="120" t="s">
        <v>1625</v>
      </c>
    </row>
    <row r="112" spans="1:6" ht="56.25" x14ac:dyDescent="0.2">
      <c r="A112" s="132">
        <v>40000897</v>
      </c>
      <c r="B112" s="133" t="s">
        <v>172</v>
      </c>
      <c r="C112" s="118" t="s">
        <v>1568</v>
      </c>
      <c r="D112" s="119">
        <f t="shared" si="1"/>
        <v>1736.0655737704919</v>
      </c>
      <c r="E112" s="116">
        <f>VLOOKUP(A112,[5]Лист3!$A:$O,13,0)</f>
        <v>2118</v>
      </c>
      <c r="F112" s="120" t="s">
        <v>1625</v>
      </c>
    </row>
    <row r="113" spans="1:6" ht="56.25" x14ac:dyDescent="0.2">
      <c r="A113" s="138">
        <v>40000054</v>
      </c>
      <c r="B113" s="135" t="s">
        <v>173</v>
      </c>
      <c r="C113" s="118" t="s">
        <v>1568</v>
      </c>
      <c r="D113" s="119">
        <f t="shared" si="1"/>
        <v>1559.016393442623</v>
      </c>
      <c r="E113" s="116">
        <f>VLOOKUP(A113,[5]Лист3!$A:$O,13,0)</f>
        <v>1902</v>
      </c>
      <c r="F113" s="120" t="s">
        <v>1625</v>
      </c>
    </row>
    <row r="114" spans="1:6" ht="56.25" x14ac:dyDescent="0.2">
      <c r="A114" s="139">
        <v>40000965</v>
      </c>
      <c r="B114" s="124" t="s">
        <v>174</v>
      </c>
      <c r="C114" s="118" t="s">
        <v>1568</v>
      </c>
      <c r="D114" s="119">
        <f t="shared" si="1"/>
        <v>1559.016393442623</v>
      </c>
      <c r="E114" s="116">
        <f>VLOOKUP(A114,[5]Лист3!$A:$O,13,0)</f>
        <v>1902</v>
      </c>
      <c r="F114" s="120" t="s">
        <v>1625</v>
      </c>
    </row>
    <row r="115" spans="1:6" ht="75" x14ac:dyDescent="0.2">
      <c r="A115" s="140">
        <v>40000097</v>
      </c>
      <c r="B115" s="122" t="s">
        <v>1876</v>
      </c>
      <c r="C115" s="118" t="s">
        <v>1568</v>
      </c>
      <c r="D115" s="119">
        <f t="shared" si="1"/>
        <v>1300.8196721311476</v>
      </c>
      <c r="E115" s="116">
        <f>VLOOKUP(A115,[5]Лист3!$A:$O,13,0)</f>
        <v>1587</v>
      </c>
      <c r="F115" s="120" t="s">
        <v>1625</v>
      </c>
    </row>
    <row r="116" spans="1:6" ht="75" x14ac:dyDescent="0.2">
      <c r="A116" s="140">
        <v>40000100</v>
      </c>
      <c r="B116" s="122" t="s">
        <v>1877</v>
      </c>
      <c r="C116" s="118" t="s">
        <v>1568</v>
      </c>
      <c r="D116" s="119">
        <f t="shared" si="1"/>
        <v>1300.8196721311476</v>
      </c>
      <c r="E116" s="116">
        <f>VLOOKUP(A116,[5]Лист3!$A:$O,13,0)</f>
        <v>1587</v>
      </c>
      <c r="F116" s="120" t="s">
        <v>1625</v>
      </c>
    </row>
    <row r="117" spans="1:6" ht="56.25" x14ac:dyDescent="0.2">
      <c r="A117" s="140">
        <v>40000103</v>
      </c>
      <c r="B117" s="122" t="s">
        <v>1878</v>
      </c>
      <c r="C117" s="118" t="s">
        <v>1568</v>
      </c>
      <c r="D117" s="119">
        <f t="shared" ref="D117:D120" si="3">E117/1.22</f>
        <v>1300.8196721311476</v>
      </c>
      <c r="E117" s="116">
        <f>VLOOKUP(A117,[5]Лист3!$A:$O,13,0)</f>
        <v>1587</v>
      </c>
      <c r="F117" s="120" t="s">
        <v>1625</v>
      </c>
    </row>
    <row r="118" spans="1:6" ht="56.25" x14ac:dyDescent="0.2">
      <c r="A118" s="139">
        <v>40000104</v>
      </c>
      <c r="B118" s="124" t="s">
        <v>1298</v>
      </c>
      <c r="C118" s="118" t="s">
        <v>1568</v>
      </c>
      <c r="D118" s="119">
        <f t="shared" si="3"/>
        <v>3268.032786885246</v>
      </c>
      <c r="E118" s="116">
        <f>VLOOKUP(A118,[5]Лист3!$A:$O,13,0)</f>
        <v>3987</v>
      </c>
      <c r="F118" s="120" t="s">
        <v>1625</v>
      </c>
    </row>
    <row r="119" spans="1:6" ht="56.25" x14ac:dyDescent="0.2">
      <c r="A119" s="139">
        <v>40000113</v>
      </c>
      <c r="B119" s="124" t="s">
        <v>1567</v>
      </c>
      <c r="C119" s="118" t="s">
        <v>1568</v>
      </c>
      <c r="D119" s="119">
        <f t="shared" si="3"/>
        <v>1234.4262295081967</v>
      </c>
      <c r="E119" s="116">
        <f>VLOOKUP(A119,[5]Лист3!$A:$O,13,0)</f>
        <v>1506</v>
      </c>
      <c r="F119" s="120" t="s">
        <v>1625</v>
      </c>
    </row>
    <row r="120" spans="1:6" ht="93.75" x14ac:dyDescent="0.2">
      <c r="A120" s="139">
        <v>40000115</v>
      </c>
      <c r="B120" s="124" t="s">
        <v>1948</v>
      </c>
      <c r="C120" s="118" t="s">
        <v>1568</v>
      </c>
      <c r="D120" s="119">
        <f t="shared" si="3"/>
        <v>1242.6229508196723</v>
      </c>
      <c r="E120" s="116">
        <v>1516</v>
      </c>
      <c r="F120" s="120" t="s">
        <v>1625</v>
      </c>
    </row>
    <row r="121" spans="1:6" x14ac:dyDescent="0.2">
      <c r="A121" s="308" t="s">
        <v>1393</v>
      </c>
      <c r="B121" s="308"/>
      <c r="C121" s="308"/>
      <c r="D121" s="308"/>
      <c r="E121" s="308"/>
      <c r="F121" s="308"/>
    </row>
    <row r="122" spans="1:6" ht="93.75" x14ac:dyDescent="0.2">
      <c r="A122" s="139">
        <v>40000078</v>
      </c>
      <c r="B122" s="124" t="s">
        <v>177</v>
      </c>
      <c r="C122" s="118" t="s">
        <v>1568</v>
      </c>
      <c r="D122" s="119">
        <f t="shared" ref="D122:D123" si="4">E122/1.22</f>
        <v>811.47540983606564</v>
      </c>
      <c r="E122" s="116">
        <f>VLOOKUP(A122,[5]Лист3!$A:$O,13,0)</f>
        <v>990</v>
      </c>
      <c r="F122" s="120" t="s">
        <v>1625</v>
      </c>
    </row>
    <row r="123" spans="1:6" ht="112.5" x14ac:dyDescent="0.2">
      <c r="A123" s="139">
        <v>40000958</v>
      </c>
      <c r="B123" s="124" t="s">
        <v>178</v>
      </c>
      <c r="C123" s="118" t="s">
        <v>1568</v>
      </c>
      <c r="D123" s="119">
        <f t="shared" si="4"/>
        <v>1109.016393442623</v>
      </c>
      <c r="E123" s="116">
        <f>VLOOKUP(A123,[5]Лист3!$A:$O,13,0)</f>
        <v>1353</v>
      </c>
      <c r="F123" s="120" t="s">
        <v>1625</v>
      </c>
    </row>
    <row r="124" spans="1:6" x14ac:dyDescent="0.2">
      <c r="A124" s="308" t="s">
        <v>1394</v>
      </c>
      <c r="B124" s="308"/>
      <c r="C124" s="308"/>
      <c r="D124" s="308"/>
      <c r="E124" s="308"/>
      <c r="F124" s="308"/>
    </row>
    <row r="125" spans="1:6" ht="56.25" x14ac:dyDescent="0.2">
      <c r="A125" s="128">
        <v>40000855</v>
      </c>
      <c r="B125" s="124" t="s">
        <v>179</v>
      </c>
      <c r="C125" s="118" t="s">
        <v>1568</v>
      </c>
      <c r="D125" s="119">
        <f t="shared" ref="D125:D132" si="5">E125/1.22</f>
        <v>5832.7868852459014</v>
      </c>
      <c r="E125" s="116">
        <f>VLOOKUP(A125,[5]Лист3!$A:$O,13,0)</f>
        <v>7116</v>
      </c>
      <c r="F125" s="120" t="s">
        <v>1625</v>
      </c>
    </row>
    <row r="126" spans="1:6" ht="56.25" x14ac:dyDescent="0.2">
      <c r="A126" s="139">
        <v>40000956</v>
      </c>
      <c r="B126" s="124" t="s">
        <v>180</v>
      </c>
      <c r="C126" s="118" t="s">
        <v>1568</v>
      </c>
      <c r="D126" s="119">
        <f t="shared" si="5"/>
        <v>4903.2786885245905</v>
      </c>
      <c r="E126" s="116">
        <f>VLOOKUP(A126,[5]Лист3!$A:$O,13,0)</f>
        <v>5982</v>
      </c>
      <c r="F126" s="120" t="s">
        <v>1625</v>
      </c>
    </row>
    <row r="127" spans="1:6" ht="56.25" x14ac:dyDescent="0.2">
      <c r="A127" s="140">
        <v>40000957</v>
      </c>
      <c r="B127" s="122" t="s">
        <v>1590</v>
      </c>
      <c r="C127" s="114" t="s">
        <v>1568</v>
      </c>
      <c r="D127" s="119">
        <f t="shared" si="5"/>
        <v>3927.0491803278687</v>
      </c>
      <c r="E127" s="116">
        <f>VLOOKUP(A127,[5]Лист3!$A:$O,13,0)</f>
        <v>4791</v>
      </c>
      <c r="F127" s="120" t="s">
        <v>1625</v>
      </c>
    </row>
    <row r="128" spans="1:6" ht="56.25" x14ac:dyDescent="0.2">
      <c r="A128" s="139">
        <v>40000952</v>
      </c>
      <c r="B128" s="133" t="s">
        <v>183</v>
      </c>
      <c r="C128" s="118" t="s">
        <v>1568</v>
      </c>
      <c r="D128" s="119">
        <f t="shared" si="5"/>
        <v>2697.5409836065573</v>
      </c>
      <c r="E128" s="116">
        <f>VLOOKUP(A128,[5]Лист3!$A:$O,13,0)</f>
        <v>3291</v>
      </c>
      <c r="F128" s="120" t="s">
        <v>1625</v>
      </c>
    </row>
    <row r="129" spans="1:6" ht="56.25" x14ac:dyDescent="0.2">
      <c r="A129" s="139">
        <v>40000953</v>
      </c>
      <c r="B129" s="133" t="s">
        <v>1879</v>
      </c>
      <c r="C129" s="118" t="s">
        <v>1568</v>
      </c>
      <c r="D129" s="119">
        <f t="shared" si="5"/>
        <v>2697.5409836065573</v>
      </c>
      <c r="E129" s="116">
        <f>VLOOKUP(A129,[5]Лист3!$A:$O,13,0)</f>
        <v>3291</v>
      </c>
      <c r="F129" s="120" t="s">
        <v>1625</v>
      </c>
    </row>
    <row r="130" spans="1:6" ht="56.25" x14ac:dyDescent="0.2">
      <c r="A130" s="139">
        <v>40000080</v>
      </c>
      <c r="B130" s="133" t="s">
        <v>185</v>
      </c>
      <c r="C130" s="118" t="s">
        <v>1568</v>
      </c>
      <c r="D130" s="119">
        <f t="shared" si="5"/>
        <v>2697.5409836065573</v>
      </c>
      <c r="E130" s="116">
        <f>VLOOKUP(A130,[5]Лист3!$A:$O,13,0)</f>
        <v>3291</v>
      </c>
      <c r="F130" s="120" t="s">
        <v>1625</v>
      </c>
    </row>
    <row r="131" spans="1:6" ht="37.5" x14ac:dyDescent="0.2">
      <c r="A131" s="139">
        <v>40000081</v>
      </c>
      <c r="B131" s="133" t="s">
        <v>186</v>
      </c>
      <c r="C131" s="118" t="s">
        <v>1568</v>
      </c>
      <c r="D131" s="119">
        <f t="shared" si="5"/>
        <v>2697.5409836065573</v>
      </c>
      <c r="E131" s="116">
        <f>VLOOKUP(A131,[5]Лист3!$A:$O,13,0)</f>
        <v>3291</v>
      </c>
      <c r="F131" s="120" t="s">
        <v>1625</v>
      </c>
    </row>
    <row r="132" spans="1:6" ht="75" x14ac:dyDescent="0.2">
      <c r="A132" s="139">
        <v>40000954</v>
      </c>
      <c r="B132" s="133" t="s">
        <v>187</v>
      </c>
      <c r="C132" s="118" t="s">
        <v>1568</v>
      </c>
      <c r="D132" s="119">
        <f t="shared" si="5"/>
        <v>2572.1311475409839</v>
      </c>
      <c r="E132" s="116">
        <f>VLOOKUP(A132,[5]Лист3!$A:$O,13,0)</f>
        <v>3138</v>
      </c>
      <c r="F132" s="120" t="s">
        <v>1625</v>
      </c>
    </row>
    <row r="133" spans="1:6" x14ac:dyDescent="0.2">
      <c r="A133" s="309" t="s">
        <v>188</v>
      </c>
      <c r="B133" s="309"/>
      <c r="C133" s="309"/>
      <c r="D133" s="309"/>
      <c r="E133" s="309"/>
      <c r="F133" s="309"/>
    </row>
    <row r="134" spans="1:6" ht="37.5" x14ac:dyDescent="0.2">
      <c r="A134" s="128">
        <v>40000647</v>
      </c>
      <c r="B134" s="141" t="s">
        <v>189</v>
      </c>
      <c r="C134" s="118" t="s">
        <v>1568</v>
      </c>
      <c r="D134" s="119">
        <f t="shared" ref="D134" si="6">E134/1.22</f>
        <v>334.42622950819674</v>
      </c>
      <c r="E134" s="116">
        <f>VLOOKUP(A134,[5]Лист3!$A:$O,13,0)</f>
        <v>408</v>
      </c>
      <c r="F134" s="120" t="s">
        <v>1625</v>
      </c>
    </row>
    <row r="135" spans="1:6" x14ac:dyDescent="0.2">
      <c r="A135" s="286" t="s">
        <v>77</v>
      </c>
      <c r="B135" s="286"/>
      <c r="C135" s="286"/>
      <c r="D135" s="286"/>
      <c r="E135" s="286"/>
      <c r="F135" s="286"/>
    </row>
    <row r="136" spans="1:6" ht="37.5" x14ac:dyDescent="0.2">
      <c r="A136" s="134">
        <v>30000823</v>
      </c>
      <c r="B136" s="126" t="s">
        <v>78</v>
      </c>
      <c r="C136" s="118" t="s">
        <v>1568</v>
      </c>
      <c r="D136" s="119">
        <f t="shared" ref="D136:D145" si="7">E136/1.22</f>
        <v>199.18032786885246</v>
      </c>
      <c r="E136" s="116">
        <f>VLOOKUP(A136,[5]Лист3!$A:$O,13,0)</f>
        <v>243</v>
      </c>
      <c r="F136" s="120" t="s">
        <v>1602</v>
      </c>
    </row>
    <row r="137" spans="1:6" ht="37.5" x14ac:dyDescent="0.2">
      <c r="A137" s="134">
        <v>30000824</v>
      </c>
      <c r="B137" s="126" t="s">
        <v>79</v>
      </c>
      <c r="C137" s="118" t="s">
        <v>1568</v>
      </c>
      <c r="D137" s="119">
        <f t="shared" si="7"/>
        <v>459.8360655737705</v>
      </c>
      <c r="E137" s="116">
        <f>VLOOKUP(A137,[5]Лист3!$A:$O,13,0)</f>
        <v>561</v>
      </c>
      <c r="F137" s="120" t="s">
        <v>1602</v>
      </c>
    </row>
    <row r="138" spans="1:6" ht="37.5" x14ac:dyDescent="0.2">
      <c r="A138" s="134">
        <v>30000825</v>
      </c>
      <c r="B138" s="126" t="s">
        <v>80</v>
      </c>
      <c r="C138" s="118" t="s">
        <v>1568</v>
      </c>
      <c r="D138" s="119">
        <f t="shared" si="7"/>
        <v>420.49180327868851</v>
      </c>
      <c r="E138" s="116">
        <f>VLOOKUP(A138,[5]Лист3!$A:$O,13,0)</f>
        <v>513</v>
      </c>
      <c r="F138" s="120" t="s">
        <v>1602</v>
      </c>
    </row>
    <row r="139" spans="1:6" ht="37.5" x14ac:dyDescent="0.2">
      <c r="A139" s="134">
        <v>30000826</v>
      </c>
      <c r="B139" s="126" t="s">
        <v>81</v>
      </c>
      <c r="C139" s="118" t="s">
        <v>1568</v>
      </c>
      <c r="D139" s="119">
        <f t="shared" si="7"/>
        <v>511.47540983606558</v>
      </c>
      <c r="E139" s="116">
        <f>VLOOKUP(A139,[5]Лист3!$A:$O,13,0)</f>
        <v>624</v>
      </c>
      <c r="F139" s="120" t="s">
        <v>1602</v>
      </c>
    </row>
    <row r="140" spans="1:6" x14ac:dyDescent="0.2">
      <c r="A140" s="134">
        <v>30000827</v>
      </c>
      <c r="B140" s="126" t="s">
        <v>82</v>
      </c>
      <c r="C140" s="118" t="s">
        <v>1568</v>
      </c>
      <c r="D140" s="119">
        <f t="shared" si="7"/>
        <v>199.18032786885246</v>
      </c>
      <c r="E140" s="116">
        <f>VLOOKUP(A140,[5]Лист3!$A:$O,13,0)</f>
        <v>243</v>
      </c>
      <c r="F140" s="120" t="s">
        <v>1602</v>
      </c>
    </row>
    <row r="141" spans="1:6" x14ac:dyDescent="0.2">
      <c r="A141" s="134">
        <v>30000828</v>
      </c>
      <c r="B141" s="126" t="s">
        <v>83</v>
      </c>
      <c r="C141" s="118" t="s">
        <v>1568</v>
      </c>
      <c r="D141" s="119">
        <f t="shared" si="7"/>
        <v>277.86885245901641</v>
      </c>
      <c r="E141" s="116">
        <f>VLOOKUP(A141,[5]Лист3!$A:$O,13,0)</f>
        <v>339</v>
      </c>
      <c r="F141" s="120" t="s">
        <v>1602</v>
      </c>
    </row>
    <row r="142" spans="1:6" ht="37.5" x14ac:dyDescent="0.2">
      <c r="A142" s="134">
        <v>30000830</v>
      </c>
      <c r="B142" s="126" t="s">
        <v>84</v>
      </c>
      <c r="C142" s="118" t="s">
        <v>1568</v>
      </c>
      <c r="D142" s="119">
        <f t="shared" si="7"/>
        <v>381.14754098360658</v>
      </c>
      <c r="E142" s="116">
        <f>VLOOKUP(A142,[5]Лист3!$A:$O,13,0)</f>
        <v>465</v>
      </c>
      <c r="F142" s="120" t="s">
        <v>1602</v>
      </c>
    </row>
    <row r="143" spans="1:6" ht="56.25" x14ac:dyDescent="0.2">
      <c r="A143" s="134">
        <v>30000831</v>
      </c>
      <c r="B143" s="126" t="s">
        <v>1880</v>
      </c>
      <c r="C143" s="118" t="s">
        <v>1568</v>
      </c>
      <c r="D143" s="119">
        <f t="shared" si="7"/>
        <v>614.7540983606558</v>
      </c>
      <c r="E143" s="116">
        <f>VLOOKUP(A143,[5]Лист3!$A:$O,13,0)</f>
        <v>750</v>
      </c>
      <c r="F143" s="120" t="s">
        <v>1602</v>
      </c>
    </row>
    <row r="144" spans="1:6" ht="37.5" x14ac:dyDescent="0.2">
      <c r="A144" s="134">
        <v>30000855</v>
      </c>
      <c r="B144" s="126" t="s">
        <v>86</v>
      </c>
      <c r="C144" s="118" t="s">
        <v>1568</v>
      </c>
      <c r="D144" s="119">
        <f t="shared" si="7"/>
        <v>663.93442622950818</v>
      </c>
      <c r="E144" s="116">
        <f>VLOOKUP(A144,[5]Лист3!$A:$O,13,0)</f>
        <v>810</v>
      </c>
      <c r="F144" s="120" t="s">
        <v>1602</v>
      </c>
    </row>
    <row r="145" spans="1:6" x14ac:dyDescent="0.2">
      <c r="A145" s="131">
        <v>30000166</v>
      </c>
      <c r="B145" s="126" t="s">
        <v>1390</v>
      </c>
      <c r="C145" s="118" t="s">
        <v>1568</v>
      </c>
      <c r="D145" s="119">
        <f t="shared" si="7"/>
        <v>204.09836065573771</v>
      </c>
      <c r="E145" s="116">
        <f>VLOOKUP(A145,[5]Лист3!$A:$O,13,0)</f>
        <v>249</v>
      </c>
      <c r="F145" s="120" t="s">
        <v>1602</v>
      </c>
    </row>
    <row r="146" spans="1:6" x14ac:dyDescent="0.2">
      <c r="A146" s="304" t="s">
        <v>88</v>
      </c>
      <c r="B146" s="304"/>
      <c r="C146" s="304"/>
      <c r="D146" s="304"/>
      <c r="E146" s="304"/>
      <c r="F146" s="304"/>
    </row>
    <row r="147" spans="1:6" ht="75" x14ac:dyDescent="0.2">
      <c r="A147" s="134">
        <v>30000829</v>
      </c>
      <c r="B147" s="126" t="s">
        <v>89</v>
      </c>
      <c r="C147" s="118" t="s">
        <v>1568</v>
      </c>
      <c r="D147" s="119">
        <f t="shared" ref="D147:D152" si="8">E147/1.22</f>
        <v>459.8360655737705</v>
      </c>
      <c r="E147" s="116">
        <f>VLOOKUP(A147,[5]Лист3!$A:$O,13,0)</f>
        <v>561</v>
      </c>
      <c r="F147" s="120" t="s">
        <v>1602</v>
      </c>
    </row>
    <row r="148" spans="1:6" ht="37.5" x14ac:dyDescent="0.2">
      <c r="A148" s="134">
        <v>30000832</v>
      </c>
      <c r="B148" s="126" t="s">
        <v>90</v>
      </c>
      <c r="C148" s="118" t="s">
        <v>1568</v>
      </c>
      <c r="D148" s="119">
        <f t="shared" si="8"/>
        <v>595.08196721311481</v>
      </c>
      <c r="E148" s="116">
        <f>VLOOKUP(A148,[5]Лист3!$A:$O,13,0)</f>
        <v>726</v>
      </c>
      <c r="F148" s="120" t="s">
        <v>1602</v>
      </c>
    </row>
    <row r="149" spans="1:6" ht="37.5" x14ac:dyDescent="0.2">
      <c r="A149" s="134">
        <v>30000833</v>
      </c>
      <c r="B149" s="126" t="s">
        <v>91</v>
      </c>
      <c r="C149" s="118" t="s">
        <v>1568</v>
      </c>
      <c r="D149" s="119">
        <f t="shared" si="8"/>
        <v>629.50819672131149</v>
      </c>
      <c r="E149" s="116">
        <f>VLOOKUP(A149,[5]Лист3!$A:$O,13,0)</f>
        <v>768</v>
      </c>
      <c r="F149" s="120" t="s">
        <v>1602</v>
      </c>
    </row>
    <row r="150" spans="1:6" ht="37.5" x14ac:dyDescent="0.2">
      <c r="A150" s="134">
        <v>30000834</v>
      </c>
      <c r="B150" s="126" t="s">
        <v>92</v>
      </c>
      <c r="C150" s="118" t="s">
        <v>1568</v>
      </c>
      <c r="D150" s="119">
        <f t="shared" si="8"/>
        <v>523.77049180327867</v>
      </c>
      <c r="E150" s="116">
        <f>VLOOKUP(A150,[5]Лист3!$A:$O,13,0)</f>
        <v>639</v>
      </c>
      <c r="F150" s="120" t="s">
        <v>1602</v>
      </c>
    </row>
    <row r="151" spans="1:6" ht="37.5" x14ac:dyDescent="0.2">
      <c r="A151" s="134">
        <v>30000835</v>
      </c>
      <c r="B151" s="126" t="s">
        <v>93</v>
      </c>
      <c r="C151" s="118" t="s">
        <v>1568</v>
      </c>
      <c r="D151" s="119">
        <f t="shared" si="8"/>
        <v>523.77049180327867</v>
      </c>
      <c r="E151" s="116">
        <f>VLOOKUP(A151,[5]Лист3!$A:$O,13,0)</f>
        <v>639</v>
      </c>
      <c r="F151" s="120" t="s">
        <v>1602</v>
      </c>
    </row>
    <row r="152" spans="1:6" ht="56.25" x14ac:dyDescent="0.2">
      <c r="A152" s="134">
        <v>30000836</v>
      </c>
      <c r="B152" s="126" t="s">
        <v>94</v>
      </c>
      <c r="C152" s="118" t="s">
        <v>1568</v>
      </c>
      <c r="D152" s="119">
        <f t="shared" si="8"/>
        <v>595.08196721311481</v>
      </c>
      <c r="E152" s="116">
        <f>VLOOKUP(A152,[5]Лист3!$A:$O,13,0)</f>
        <v>726</v>
      </c>
      <c r="F152" s="120" t="s">
        <v>1602</v>
      </c>
    </row>
    <row r="153" spans="1:6" x14ac:dyDescent="0.2">
      <c r="A153" s="304" t="s">
        <v>263</v>
      </c>
      <c r="B153" s="304"/>
      <c r="C153" s="304"/>
      <c r="D153" s="304"/>
      <c r="E153" s="304"/>
      <c r="F153" s="304"/>
    </row>
    <row r="154" spans="1:6" ht="56.25" x14ac:dyDescent="0.2">
      <c r="A154" s="142">
        <v>30000820</v>
      </c>
      <c r="B154" s="126" t="s">
        <v>1793</v>
      </c>
      <c r="C154" s="114" t="s">
        <v>1568</v>
      </c>
      <c r="D154" s="119">
        <f t="shared" ref="D154:D170" si="9">E154/1.22</f>
        <v>570.49180327868851</v>
      </c>
      <c r="E154" s="116">
        <f>VLOOKUP(A154,[5]Лист3!$A:$O,13,0)</f>
        <v>696</v>
      </c>
      <c r="F154" s="117" t="s">
        <v>1606</v>
      </c>
    </row>
    <row r="155" spans="1:6" ht="37.5" x14ac:dyDescent="0.2">
      <c r="A155" s="134">
        <v>30000821</v>
      </c>
      <c r="B155" s="126" t="s">
        <v>1794</v>
      </c>
      <c r="C155" s="114" t="s">
        <v>1568</v>
      </c>
      <c r="D155" s="119">
        <f t="shared" si="9"/>
        <v>570.49180327868851</v>
      </c>
      <c r="E155" s="116">
        <f>VLOOKUP(A155,[5]Лист3!$A:$O,13,0)</f>
        <v>696</v>
      </c>
      <c r="F155" s="117" t="s">
        <v>1606</v>
      </c>
    </row>
    <row r="156" spans="1:6" ht="56.25" x14ac:dyDescent="0.2">
      <c r="A156" s="134">
        <v>30000822</v>
      </c>
      <c r="B156" s="126" t="s">
        <v>1795</v>
      </c>
      <c r="C156" s="114" t="s">
        <v>1568</v>
      </c>
      <c r="D156" s="119">
        <f t="shared" si="9"/>
        <v>570.49180327868851</v>
      </c>
      <c r="E156" s="116">
        <f>VLOOKUP(A156,[5]Лист3!$A:$O,13,0)</f>
        <v>696</v>
      </c>
      <c r="F156" s="117" t="s">
        <v>1606</v>
      </c>
    </row>
    <row r="157" spans="1:6" ht="56.25" x14ac:dyDescent="0.2">
      <c r="A157" s="134">
        <v>30000837</v>
      </c>
      <c r="B157" s="126" t="s">
        <v>1796</v>
      </c>
      <c r="C157" s="114" t="s">
        <v>1568</v>
      </c>
      <c r="D157" s="119">
        <f t="shared" si="9"/>
        <v>464.75409836065575</v>
      </c>
      <c r="E157" s="116">
        <f>VLOOKUP(A157,[5]Лист3!$A:$O,13,0)</f>
        <v>567</v>
      </c>
      <c r="F157" s="117" t="s">
        <v>1606</v>
      </c>
    </row>
    <row r="158" spans="1:6" ht="56.25" x14ac:dyDescent="0.2">
      <c r="A158" s="134">
        <v>30000838</v>
      </c>
      <c r="B158" s="126" t="s">
        <v>1797</v>
      </c>
      <c r="C158" s="114" t="s">
        <v>1568</v>
      </c>
      <c r="D158" s="119">
        <f t="shared" si="9"/>
        <v>479.50819672131149</v>
      </c>
      <c r="E158" s="116">
        <f>VLOOKUP(A158,[5]Лист3!$A:$O,13,0)</f>
        <v>585</v>
      </c>
      <c r="F158" s="117" t="s">
        <v>1606</v>
      </c>
    </row>
    <row r="159" spans="1:6" ht="37.5" x14ac:dyDescent="0.2">
      <c r="A159" s="134">
        <v>30000839</v>
      </c>
      <c r="B159" s="126" t="s">
        <v>1798</v>
      </c>
      <c r="C159" s="114" t="s">
        <v>1568</v>
      </c>
      <c r="D159" s="119">
        <f t="shared" si="9"/>
        <v>464.75409836065575</v>
      </c>
      <c r="E159" s="116">
        <f>VLOOKUP(A159,[5]Лист3!$A:$O,13,0)</f>
        <v>567</v>
      </c>
      <c r="F159" s="117" t="s">
        <v>1606</v>
      </c>
    </row>
    <row r="160" spans="1:6" ht="37.5" x14ac:dyDescent="0.2">
      <c r="A160" s="134">
        <v>30000840</v>
      </c>
      <c r="B160" s="126" t="s">
        <v>1799</v>
      </c>
      <c r="C160" s="114" t="s">
        <v>1568</v>
      </c>
      <c r="D160" s="119">
        <f t="shared" si="9"/>
        <v>464.75409836065575</v>
      </c>
      <c r="E160" s="116">
        <f>VLOOKUP(A160,[5]Лист3!$A:$O,13,0)</f>
        <v>567</v>
      </c>
      <c r="F160" s="117" t="s">
        <v>1606</v>
      </c>
    </row>
    <row r="161" spans="1:6" ht="56.25" x14ac:dyDescent="0.2">
      <c r="A161" s="134">
        <v>30000842</v>
      </c>
      <c r="B161" s="126" t="s">
        <v>1800</v>
      </c>
      <c r="C161" s="114" t="s">
        <v>1568</v>
      </c>
      <c r="D161" s="119">
        <f t="shared" si="9"/>
        <v>420.49180327868851</v>
      </c>
      <c r="E161" s="116">
        <f>VLOOKUP(A161,[5]Лист3!$A:$O,13,0)</f>
        <v>513</v>
      </c>
      <c r="F161" s="117" t="s">
        <v>1606</v>
      </c>
    </row>
    <row r="162" spans="1:6" ht="56.25" x14ac:dyDescent="0.2">
      <c r="A162" s="134">
        <v>30000843</v>
      </c>
      <c r="B162" s="126" t="s">
        <v>1801</v>
      </c>
      <c r="C162" s="114" t="s">
        <v>1568</v>
      </c>
      <c r="D162" s="119">
        <f t="shared" si="9"/>
        <v>420.49180327868851</v>
      </c>
      <c r="E162" s="116">
        <f>VLOOKUP(A162,[5]Лист3!$A:$O,13,0)</f>
        <v>513</v>
      </c>
      <c r="F162" s="117" t="s">
        <v>1606</v>
      </c>
    </row>
    <row r="163" spans="1:6" ht="56.25" x14ac:dyDescent="0.2">
      <c r="A163" s="134">
        <v>30000844</v>
      </c>
      <c r="B163" s="126" t="s">
        <v>1802</v>
      </c>
      <c r="C163" s="114" t="s">
        <v>1568</v>
      </c>
      <c r="D163" s="119">
        <f t="shared" si="9"/>
        <v>459.8360655737705</v>
      </c>
      <c r="E163" s="116">
        <f>VLOOKUP(A163,[5]Лист3!$A:$O,13,0)</f>
        <v>561</v>
      </c>
      <c r="F163" s="117" t="s">
        <v>1606</v>
      </c>
    </row>
    <row r="164" spans="1:6" ht="37.5" x14ac:dyDescent="0.2">
      <c r="A164" s="131">
        <v>30000867</v>
      </c>
      <c r="B164" s="126" t="s">
        <v>108</v>
      </c>
      <c r="C164" s="118" t="s">
        <v>1568</v>
      </c>
      <c r="D164" s="119">
        <f t="shared" si="9"/>
        <v>309.8360655737705</v>
      </c>
      <c r="E164" s="116">
        <f>VLOOKUP(A164,[5]Лист3!$A:$O,13,0)</f>
        <v>378</v>
      </c>
      <c r="F164" s="120" t="s">
        <v>1606</v>
      </c>
    </row>
    <row r="165" spans="1:6" ht="56.25" x14ac:dyDescent="0.2">
      <c r="A165" s="131">
        <v>30000167</v>
      </c>
      <c r="B165" s="126" t="s">
        <v>1294</v>
      </c>
      <c r="C165" s="118" t="s">
        <v>1568</v>
      </c>
      <c r="D165" s="119">
        <f t="shared" si="9"/>
        <v>1554.0983606557377</v>
      </c>
      <c r="E165" s="116">
        <f>VLOOKUP(A165,[5]Лист3!$A:$O,13,0)</f>
        <v>1896</v>
      </c>
      <c r="F165" s="120" t="s">
        <v>1603</v>
      </c>
    </row>
    <row r="166" spans="1:6" ht="56.25" x14ac:dyDescent="0.2">
      <c r="A166" s="131">
        <v>30000182</v>
      </c>
      <c r="B166" s="126" t="s">
        <v>1454</v>
      </c>
      <c r="C166" s="118" t="s">
        <v>1568</v>
      </c>
      <c r="D166" s="119">
        <f t="shared" si="9"/>
        <v>1554.0983606557377</v>
      </c>
      <c r="E166" s="116">
        <f>VLOOKUP(A166,[5]Лист3!$A:$O,13,0)</f>
        <v>1896</v>
      </c>
      <c r="F166" s="120" t="s">
        <v>1603</v>
      </c>
    </row>
    <row r="167" spans="1:6" ht="37.5" x14ac:dyDescent="0.2">
      <c r="A167" s="131">
        <v>30000158</v>
      </c>
      <c r="B167" s="126" t="s">
        <v>1529</v>
      </c>
      <c r="C167" s="118" t="s">
        <v>1568</v>
      </c>
      <c r="D167" s="119">
        <f t="shared" si="9"/>
        <v>555.73770491803282</v>
      </c>
      <c r="E167" s="116">
        <f>VLOOKUP(A167,[5]Лист3!$A:$O,13,0)</f>
        <v>678</v>
      </c>
      <c r="F167" s="120" t="s">
        <v>1606</v>
      </c>
    </row>
    <row r="168" spans="1:6" ht="37.5" x14ac:dyDescent="0.2">
      <c r="A168" s="131">
        <v>30000159</v>
      </c>
      <c r="B168" s="126" t="s">
        <v>1530</v>
      </c>
      <c r="C168" s="118" t="s">
        <v>1568</v>
      </c>
      <c r="D168" s="119">
        <f t="shared" si="9"/>
        <v>511.47540983606558</v>
      </c>
      <c r="E168" s="116">
        <f>VLOOKUP(A168,[5]Лист3!$A:$O,13,0)</f>
        <v>624</v>
      </c>
      <c r="F168" s="120" t="s">
        <v>1606</v>
      </c>
    </row>
    <row r="169" spans="1:6" ht="37.5" x14ac:dyDescent="0.2">
      <c r="A169" s="131">
        <v>30000864</v>
      </c>
      <c r="B169" s="126" t="s">
        <v>87</v>
      </c>
      <c r="C169" s="118" t="s">
        <v>1568</v>
      </c>
      <c r="D169" s="119">
        <f t="shared" si="9"/>
        <v>745.08196721311481</v>
      </c>
      <c r="E169" s="116">
        <f>VLOOKUP(A169,[5]Лист3!$A:$O,13,0)</f>
        <v>909</v>
      </c>
      <c r="F169" s="120" t="s">
        <v>1606</v>
      </c>
    </row>
    <row r="170" spans="1:6" ht="56.25" x14ac:dyDescent="0.2">
      <c r="A170" s="131">
        <v>30000155</v>
      </c>
      <c r="B170" s="126" t="s">
        <v>1573</v>
      </c>
      <c r="C170" s="118" t="s">
        <v>1568</v>
      </c>
      <c r="D170" s="119">
        <f t="shared" si="9"/>
        <v>718.03278688524597</v>
      </c>
      <c r="E170" s="116">
        <f>VLOOKUP(A170,[5]Лист3!$A:$O,13,0)</f>
        <v>876</v>
      </c>
      <c r="F170" s="120" t="s">
        <v>1606</v>
      </c>
    </row>
    <row r="171" spans="1:6" x14ac:dyDescent="0.2">
      <c r="A171" s="304" t="s">
        <v>109</v>
      </c>
      <c r="B171" s="304"/>
      <c r="C171" s="304"/>
      <c r="D171" s="304"/>
      <c r="E171" s="304"/>
      <c r="F171" s="304"/>
    </row>
    <row r="172" spans="1:6" ht="37.5" x14ac:dyDescent="0.2">
      <c r="A172" s="134">
        <v>30000845</v>
      </c>
      <c r="B172" s="126" t="s">
        <v>110</v>
      </c>
      <c r="C172" s="118" t="s">
        <v>1568</v>
      </c>
      <c r="D172" s="119">
        <f t="shared" ref="D172:D180" si="10">E172/1.22</f>
        <v>634.42622950819668</v>
      </c>
      <c r="E172" s="116">
        <f>VLOOKUP(A172,[5]Лист3!$A:$O,13,0)</f>
        <v>774</v>
      </c>
      <c r="F172" s="120" t="s">
        <v>1604</v>
      </c>
    </row>
    <row r="173" spans="1:6" ht="37.5" x14ac:dyDescent="0.2">
      <c r="A173" s="134">
        <v>30000846</v>
      </c>
      <c r="B173" s="126" t="s">
        <v>111</v>
      </c>
      <c r="C173" s="118" t="s">
        <v>1568</v>
      </c>
      <c r="D173" s="119">
        <f t="shared" si="10"/>
        <v>769.67213114754099</v>
      </c>
      <c r="E173" s="116">
        <f>VLOOKUP(A173,[5]Лист3!$A:$O,13,0)</f>
        <v>939</v>
      </c>
      <c r="F173" s="120" t="s">
        <v>1604</v>
      </c>
    </row>
    <row r="174" spans="1:6" ht="37.5" x14ac:dyDescent="0.2">
      <c r="A174" s="134">
        <v>30000848</v>
      </c>
      <c r="B174" s="143" t="s">
        <v>1297</v>
      </c>
      <c r="C174" s="118" t="s">
        <v>1568</v>
      </c>
      <c r="D174" s="119">
        <f t="shared" si="10"/>
        <v>538.52459016393448</v>
      </c>
      <c r="E174" s="116">
        <f>VLOOKUP(A174,[5]Лист3!$A:$O,13,0)</f>
        <v>657</v>
      </c>
      <c r="F174" s="120" t="s">
        <v>1604</v>
      </c>
    </row>
    <row r="175" spans="1:6" ht="37.5" x14ac:dyDescent="0.2">
      <c r="A175" s="134">
        <v>30000849</v>
      </c>
      <c r="B175" s="126" t="s">
        <v>113</v>
      </c>
      <c r="C175" s="118" t="s">
        <v>1568</v>
      </c>
      <c r="D175" s="119">
        <f t="shared" si="10"/>
        <v>595.08196721311481</v>
      </c>
      <c r="E175" s="116">
        <f>VLOOKUP(A175,[5]Лист3!$A:$O,13,0)</f>
        <v>726</v>
      </c>
      <c r="F175" s="120" t="s">
        <v>1604</v>
      </c>
    </row>
    <row r="176" spans="1:6" ht="56.25" x14ac:dyDescent="0.2">
      <c r="A176" s="134">
        <v>30000850</v>
      </c>
      <c r="B176" s="126" t="s">
        <v>114</v>
      </c>
      <c r="C176" s="118" t="s">
        <v>1568</v>
      </c>
      <c r="D176" s="119">
        <f t="shared" si="10"/>
        <v>769.67213114754099</v>
      </c>
      <c r="E176" s="116">
        <f>VLOOKUP(A176,[5]Лист3!$A:$O,13,0)</f>
        <v>939</v>
      </c>
      <c r="F176" s="120" t="s">
        <v>1604</v>
      </c>
    </row>
    <row r="177" spans="1:6" ht="56.25" x14ac:dyDescent="0.2">
      <c r="A177" s="134">
        <v>30000851</v>
      </c>
      <c r="B177" s="126" t="s">
        <v>1514</v>
      </c>
      <c r="C177" s="118" t="s">
        <v>1568</v>
      </c>
      <c r="D177" s="119">
        <f t="shared" si="10"/>
        <v>745.08196721311481</v>
      </c>
      <c r="E177" s="116">
        <f>VLOOKUP(A177,[5]Лист3!$A:$O,13,0)</f>
        <v>909</v>
      </c>
      <c r="F177" s="120" t="s">
        <v>1604</v>
      </c>
    </row>
    <row r="178" spans="1:6" ht="56.25" x14ac:dyDescent="0.2">
      <c r="A178" s="134">
        <v>30000164</v>
      </c>
      <c r="B178" s="126" t="s">
        <v>1601</v>
      </c>
      <c r="C178" s="114" t="s">
        <v>1568</v>
      </c>
      <c r="D178" s="119">
        <f t="shared" si="10"/>
        <v>1369.672131147541</v>
      </c>
      <c r="E178" s="116">
        <f>VLOOKUP(A178,[5]Лист3!$A:$O,13,0)</f>
        <v>1671</v>
      </c>
      <c r="F178" s="117" t="s">
        <v>1604</v>
      </c>
    </row>
    <row r="179" spans="1:6" ht="75" x14ac:dyDescent="0.2">
      <c r="A179" s="134">
        <v>30000163</v>
      </c>
      <c r="B179" s="126" t="s">
        <v>1600</v>
      </c>
      <c r="C179" s="114" t="s">
        <v>1568</v>
      </c>
      <c r="D179" s="119">
        <f t="shared" si="10"/>
        <v>1229.5081967213116</v>
      </c>
      <c r="E179" s="116">
        <f>VLOOKUP(A179,[5]Лист3!$A:$O,13,0)</f>
        <v>1500</v>
      </c>
      <c r="F179" s="117" t="s">
        <v>1604</v>
      </c>
    </row>
    <row r="180" spans="1:6" ht="56.25" x14ac:dyDescent="0.2">
      <c r="A180" s="134">
        <v>30000157</v>
      </c>
      <c r="B180" s="126" t="s">
        <v>1559</v>
      </c>
      <c r="C180" s="118" t="s">
        <v>1568</v>
      </c>
      <c r="D180" s="119">
        <f t="shared" si="10"/>
        <v>553.27868852459017</v>
      </c>
      <c r="E180" s="116">
        <f>VLOOKUP(A180,[5]Лист3!$A:$O,13,0)</f>
        <v>675</v>
      </c>
      <c r="F180" s="120" t="s">
        <v>1605</v>
      </c>
    </row>
    <row r="181" spans="1:6" x14ac:dyDescent="0.2">
      <c r="A181" s="304" t="s">
        <v>115</v>
      </c>
      <c r="B181" s="304"/>
      <c r="C181" s="304"/>
      <c r="D181" s="304"/>
      <c r="E181" s="304"/>
      <c r="F181" s="304"/>
    </row>
    <row r="182" spans="1:6" ht="37.5" x14ac:dyDescent="0.2">
      <c r="A182" s="134">
        <v>30000847</v>
      </c>
      <c r="B182" s="126" t="s">
        <v>116</v>
      </c>
      <c r="C182" s="118" t="s">
        <v>1568</v>
      </c>
      <c r="D182" s="119">
        <f t="shared" ref="D182:D187" si="11">E182/1.22</f>
        <v>705.73770491803282</v>
      </c>
      <c r="E182" s="116">
        <f>VLOOKUP(A182,[5]Лист3!$A:$O,13,0)</f>
        <v>861</v>
      </c>
      <c r="F182" s="120" t="s">
        <v>1604</v>
      </c>
    </row>
    <row r="183" spans="1:6" ht="75" x14ac:dyDescent="0.2">
      <c r="A183" s="134">
        <v>30000852</v>
      </c>
      <c r="B183" s="126" t="s">
        <v>1263</v>
      </c>
      <c r="C183" s="118" t="s">
        <v>1568</v>
      </c>
      <c r="D183" s="119">
        <f t="shared" si="11"/>
        <v>816.39344262295083</v>
      </c>
      <c r="E183" s="116">
        <f>VLOOKUP(A183,[5]Лист3!$A:$O,13,0)</f>
        <v>996</v>
      </c>
      <c r="F183" s="120" t="s">
        <v>1604</v>
      </c>
    </row>
    <row r="184" spans="1:6" ht="37.5" x14ac:dyDescent="0.2">
      <c r="A184" s="134">
        <v>30000853</v>
      </c>
      <c r="B184" s="126" t="s">
        <v>117</v>
      </c>
      <c r="C184" s="118" t="s">
        <v>1568</v>
      </c>
      <c r="D184" s="119">
        <f t="shared" si="11"/>
        <v>538.52459016393448</v>
      </c>
      <c r="E184" s="116">
        <f>VLOOKUP(A184,[5]Лист3!$A:$O,13,0)</f>
        <v>657</v>
      </c>
      <c r="F184" s="120" t="s">
        <v>1604</v>
      </c>
    </row>
    <row r="185" spans="1:6" ht="37.5" x14ac:dyDescent="0.2">
      <c r="A185" s="131">
        <v>30000856</v>
      </c>
      <c r="B185" s="126" t="s">
        <v>1515</v>
      </c>
      <c r="C185" s="118" t="s">
        <v>1568</v>
      </c>
      <c r="D185" s="119">
        <f t="shared" si="11"/>
        <v>649.18032786885249</v>
      </c>
      <c r="E185" s="116">
        <f>VLOOKUP(A185,[5]Лист3!$A:$O,13,0)</f>
        <v>792</v>
      </c>
      <c r="F185" s="120" t="s">
        <v>1604</v>
      </c>
    </row>
    <row r="186" spans="1:6" ht="75" x14ac:dyDescent="0.2">
      <c r="A186" s="131">
        <v>30000857</v>
      </c>
      <c r="B186" s="126" t="s">
        <v>119</v>
      </c>
      <c r="C186" s="118" t="s">
        <v>1568</v>
      </c>
      <c r="D186" s="119">
        <f t="shared" si="11"/>
        <v>634.42622950819668</v>
      </c>
      <c r="E186" s="116">
        <f>VLOOKUP(A186,[5]Лист3!$A:$O,13,0)</f>
        <v>774</v>
      </c>
      <c r="F186" s="120" t="s">
        <v>1604</v>
      </c>
    </row>
    <row r="187" spans="1:6" ht="56.25" x14ac:dyDescent="0.2">
      <c r="A187" s="131">
        <v>30000165</v>
      </c>
      <c r="B187" s="126" t="s">
        <v>1391</v>
      </c>
      <c r="C187" s="118" t="s">
        <v>1568</v>
      </c>
      <c r="D187" s="119">
        <f t="shared" si="11"/>
        <v>1214.7540983606557</v>
      </c>
      <c r="E187" s="116">
        <f>VLOOKUP(A187,[5]Лист3!$A:$O,13,0)</f>
        <v>1482</v>
      </c>
      <c r="F187" s="120" t="s">
        <v>1604</v>
      </c>
    </row>
    <row r="188" spans="1:6" x14ac:dyDescent="0.2">
      <c r="A188" s="304" t="s">
        <v>120</v>
      </c>
      <c r="B188" s="304"/>
      <c r="C188" s="304"/>
      <c r="D188" s="304"/>
      <c r="E188" s="304"/>
      <c r="F188" s="304"/>
    </row>
    <row r="189" spans="1:6" ht="56.25" x14ac:dyDescent="0.2">
      <c r="A189" s="134">
        <v>30000854</v>
      </c>
      <c r="B189" s="126" t="s">
        <v>121</v>
      </c>
      <c r="C189" s="118" t="s">
        <v>1568</v>
      </c>
      <c r="D189" s="119">
        <f t="shared" ref="D189" si="12">E189/1.22</f>
        <v>654.09836065573768</v>
      </c>
      <c r="E189" s="116">
        <f>VLOOKUP(A189,[5]Лист3!$A:$O,13,0)</f>
        <v>798</v>
      </c>
      <c r="F189" s="120" t="s">
        <v>1604</v>
      </c>
    </row>
    <row r="190" spans="1:6" x14ac:dyDescent="0.2">
      <c r="A190" s="308" t="s">
        <v>126</v>
      </c>
      <c r="B190" s="308"/>
      <c r="C190" s="308"/>
      <c r="D190" s="308"/>
      <c r="E190" s="308"/>
      <c r="F190" s="308"/>
    </row>
    <row r="191" spans="1:6" ht="75" x14ac:dyDescent="0.2">
      <c r="A191" s="131">
        <v>30000860</v>
      </c>
      <c r="B191" s="126" t="s">
        <v>1599</v>
      </c>
      <c r="C191" s="114" t="str">
        <f>VLOOKUP(A191,'[6]Прейскурант 2021'!$A$11:$I$1419,3,0)</f>
        <v>чел.</v>
      </c>
      <c r="D191" s="119">
        <f t="shared" ref="D191" si="13">E191/1.22</f>
        <v>21499.180327868853</v>
      </c>
      <c r="E191" s="116">
        <f>VLOOKUP(A191,[5]Лист3!$A:$O,13,0)</f>
        <v>26229</v>
      </c>
      <c r="F191" s="144"/>
    </row>
    <row r="192" spans="1:6" x14ac:dyDescent="0.2">
      <c r="A192" s="286" t="s">
        <v>190</v>
      </c>
      <c r="B192" s="286"/>
      <c r="C192" s="286"/>
      <c r="D192" s="286"/>
      <c r="E192" s="286"/>
      <c r="F192" s="286"/>
    </row>
    <row r="193" spans="1:6" x14ac:dyDescent="0.2">
      <c r="A193" s="290" t="s">
        <v>115</v>
      </c>
      <c r="B193" s="290"/>
      <c r="C193" s="290"/>
      <c r="D193" s="290"/>
      <c r="E193" s="290"/>
      <c r="F193" s="290"/>
    </row>
    <row r="194" spans="1:6" ht="56.25" x14ac:dyDescent="0.2">
      <c r="A194" s="125">
        <v>50001327</v>
      </c>
      <c r="B194" s="145" t="s">
        <v>1350</v>
      </c>
      <c r="C194" s="118" t="s">
        <v>1568</v>
      </c>
      <c r="D194" s="119">
        <f t="shared" ref="D194:D218" si="14">E194/1.22</f>
        <v>147.54098360655738</v>
      </c>
      <c r="E194" s="116">
        <f>VLOOKUP(A194,[5]Лист3!$A:$O,13,0)</f>
        <v>180</v>
      </c>
      <c r="F194" s="120" t="s">
        <v>1620</v>
      </c>
    </row>
    <row r="195" spans="1:6" ht="75" x14ac:dyDescent="0.2">
      <c r="A195" s="128">
        <v>50001315</v>
      </c>
      <c r="B195" s="124" t="s">
        <v>192</v>
      </c>
      <c r="C195" s="118" t="s">
        <v>1568</v>
      </c>
      <c r="D195" s="119">
        <f t="shared" si="14"/>
        <v>1207.377049180328</v>
      </c>
      <c r="E195" s="116">
        <f>VLOOKUP(A195,[5]Лист3!$A:$O,13,0)</f>
        <v>1473</v>
      </c>
      <c r="F195" s="120" t="s">
        <v>1620</v>
      </c>
    </row>
    <row r="196" spans="1:6" ht="37.5" x14ac:dyDescent="0.2">
      <c r="A196" s="128">
        <v>50000035</v>
      </c>
      <c r="B196" s="124" t="s">
        <v>193</v>
      </c>
      <c r="C196" s="118" t="s">
        <v>1568</v>
      </c>
      <c r="D196" s="119">
        <f t="shared" si="14"/>
        <v>435.24590163934425</v>
      </c>
      <c r="E196" s="116">
        <f>VLOOKUP(A196,[5]Лист3!$A:$O,13,0)</f>
        <v>531</v>
      </c>
      <c r="F196" s="120" t="s">
        <v>1620</v>
      </c>
    </row>
    <row r="197" spans="1:6" ht="37.5" x14ac:dyDescent="0.2">
      <c r="A197" s="128">
        <v>50000930</v>
      </c>
      <c r="B197" s="124" t="s">
        <v>194</v>
      </c>
      <c r="C197" s="118" t="s">
        <v>1568</v>
      </c>
      <c r="D197" s="119">
        <f t="shared" si="14"/>
        <v>213.9344262295082</v>
      </c>
      <c r="E197" s="116">
        <f>VLOOKUP(A197,[5]Лист3!$A:$O,13,0)</f>
        <v>261</v>
      </c>
      <c r="F197" s="120" t="s">
        <v>1620</v>
      </c>
    </row>
    <row r="198" spans="1:6" ht="56.25" x14ac:dyDescent="0.2">
      <c r="A198" s="128">
        <v>50000025</v>
      </c>
      <c r="B198" s="124" t="s">
        <v>195</v>
      </c>
      <c r="C198" s="118" t="s">
        <v>1568</v>
      </c>
      <c r="D198" s="119">
        <f t="shared" si="14"/>
        <v>1455.7377049180329</v>
      </c>
      <c r="E198" s="116">
        <f>VLOOKUP(A198,[5]Лист3!$A:$O,13,0)</f>
        <v>1776</v>
      </c>
      <c r="F198" s="120" t="s">
        <v>1620</v>
      </c>
    </row>
    <row r="199" spans="1:6" ht="37.5" x14ac:dyDescent="0.2">
      <c r="A199" s="146">
        <v>50000044</v>
      </c>
      <c r="B199" s="122" t="s">
        <v>1211</v>
      </c>
      <c r="C199" s="118" t="s">
        <v>1568</v>
      </c>
      <c r="D199" s="119">
        <f t="shared" si="14"/>
        <v>538.52459016393448</v>
      </c>
      <c r="E199" s="116">
        <f>VLOOKUP(A199,[5]Лист3!$A:$O,13,0)</f>
        <v>657</v>
      </c>
      <c r="F199" s="120" t="s">
        <v>1620</v>
      </c>
    </row>
    <row r="200" spans="1:6" ht="37.5" x14ac:dyDescent="0.2">
      <c r="A200" s="146">
        <v>50000045</v>
      </c>
      <c r="B200" s="122" t="s">
        <v>1212</v>
      </c>
      <c r="C200" s="118" t="s">
        <v>1568</v>
      </c>
      <c r="D200" s="119">
        <f t="shared" si="14"/>
        <v>199.18032786885246</v>
      </c>
      <c r="E200" s="116">
        <f>VLOOKUP(A200,[5]Лист3!$A:$O,13,0)</f>
        <v>243</v>
      </c>
      <c r="F200" s="120" t="s">
        <v>1620</v>
      </c>
    </row>
    <row r="201" spans="1:6" ht="37.5" x14ac:dyDescent="0.2">
      <c r="A201" s="128">
        <v>50000099</v>
      </c>
      <c r="B201" s="124" t="s">
        <v>196</v>
      </c>
      <c r="C201" s="118" t="s">
        <v>1568</v>
      </c>
      <c r="D201" s="119">
        <f t="shared" si="14"/>
        <v>132.78688524590163</v>
      </c>
      <c r="E201" s="116">
        <f>VLOOKUP(A201,[5]Лист3!$A:$O,13,0)</f>
        <v>162</v>
      </c>
      <c r="F201" s="120" t="s">
        <v>1620</v>
      </c>
    </row>
    <row r="202" spans="1:6" ht="37.5" x14ac:dyDescent="0.2">
      <c r="A202" s="128">
        <v>50000109</v>
      </c>
      <c r="B202" s="124" t="s">
        <v>197</v>
      </c>
      <c r="C202" s="118" t="s">
        <v>1568</v>
      </c>
      <c r="D202" s="119">
        <f t="shared" si="14"/>
        <v>98.360655737704917</v>
      </c>
      <c r="E202" s="116">
        <f>VLOOKUP(A202,[5]Лист3!$A:$O,13,0)</f>
        <v>120</v>
      </c>
      <c r="F202" s="120" t="s">
        <v>1620</v>
      </c>
    </row>
    <row r="203" spans="1:6" ht="37.5" x14ac:dyDescent="0.2">
      <c r="A203" s="128">
        <v>50000105</v>
      </c>
      <c r="B203" s="124" t="s">
        <v>198</v>
      </c>
      <c r="C203" s="118" t="s">
        <v>1568</v>
      </c>
      <c r="D203" s="119">
        <f t="shared" si="14"/>
        <v>98.360655737704917</v>
      </c>
      <c r="E203" s="116">
        <f>VLOOKUP(A203,[5]Лист3!$A:$O,13,0)</f>
        <v>120</v>
      </c>
      <c r="F203" s="120" t="s">
        <v>1620</v>
      </c>
    </row>
    <row r="204" spans="1:6" ht="56.25" x14ac:dyDescent="0.2">
      <c r="A204" s="146">
        <v>50000046</v>
      </c>
      <c r="B204" s="122" t="s">
        <v>1571</v>
      </c>
      <c r="C204" s="118" t="s">
        <v>1568</v>
      </c>
      <c r="D204" s="119">
        <f t="shared" si="14"/>
        <v>199.18032786885246</v>
      </c>
      <c r="E204" s="116">
        <f>VLOOKUP(A204,[5]Лист3!$A:$O,13,0)</f>
        <v>243</v>
      </c>
      <c r="F204" s="120" t="s">
        <v>1620</v>
      </c>
    </row>
    <row r="205" spans="1:6" ht="56.25" x14ac:dyDescent="0.2">
      <c r="A205" s="128">
        <v>50000100</v>
      </c>
      <c r="B205" s="124" t="s">
        <v>199</v>
      </c>
      <c r="C205" s="118" t="s">
        <v>1568</v>
      </c>
      <c r="D205" s="119">
        <f t="shared" si="14"/>
        <v>78.688524590163937</v>
      </c>
      <c r="E205" s="116">
        <f>VLOOKUP(A205,[5]Лист3!$A:$O,13,0)</f>
        <v>96</v>
      </c>
      <c r="F205" s="120" t="s">
        <v>1620</v>
      </c>
    </row>
    <row r="206" spans="1:6" ht="37.5" x14ac:dyDescent="0.2">
      <c r="A206" s="128">
        <v>50000104</v>
      </c>
      <c r="B206" s="124" t="s">
        <v>200</v>
      </c>
      <c r="C206" s="118" t="s">
        <v>1568</v>
      </c>
      <c r="D206" s="119">
        <f t="shared" si="14"/>
        <v>154.91803278688525</v>
      </c>
      <c r="E206" s="116">
        <f>VLOOKUP(A206,[5]Лист3!$A:$O,13,0)</f>
        <v>189</v>
      </c>
      <c r="F206" s="120" t="s">
        <v>1620</v>
      </c>
    </row>
    <row r="207" spans="1:6" ht="37.5" x14ac:dyDescent="0.2">
      <c r="A207" s="128">
        <v>50000103</v>
      </c>
      <c r="B207" s="124" t="s">
        <v>201</v>
      </c>
      <c r="C207" s="118" t="s">
        <v>1568</v>
      </c>
      <c r="D207" s="119">
        <f t="shared" si="14"/>
        <v>132.78688524590163</v>
      </c>
      <c r="E207" s="116">
        <f>VLOOKUP(A207,[5]Лист3!$A:$O,13,0)</f>
        <v>162</v>
      </c>
      <c r="F207" s="120" t="s">
        <v>1620</v>
      </c>
    </row>
    <row r="208" spans="1:6" ht="37.5" x14ac:dyDescent="0.2">
      <c r="A208" s="146">
        <v>50000047</v>
      </c>
      <c r="B208" s="122" t="s">
        <v>1213</v>
      </c>
      <c r="C208" s="118" t="s">
        <v>1568</v>
      </c>
      <c r="D208" s="119">
        <f t="shared" si="14"/>
        <v>258.19672131147541</v>
      </c>
      <c r="E208" s="116">
        <f>VLOOKUP(A208,[5]Лист3!$A:$O,13,0)</f>
        <v>315</v>
      </c>
      <c r="F208" s="120" t="s">
        <v>1620</v>
      </c>
    </row>
    <row r="209" spans="1:6" ht="37.5" x14ac:dyDescent="0.2">
      <c r="A209" s="128">
        <v>50001075</v>
      </c>
      <c r="B209" s="124" t="s">
        <v>202</v>
      </c>
      <c r="C209" s="118" t="s">
        <v>1568</v>
      </c>
      <c r="D209" s="119">
        <f t="shared" si="14"/>
        <v>270.49180327868851</v>
      </c>
      <c r="E209" s="116">
        <f>VLOOKUP(A209,[5]Лист3!$A:$O,13,0)</f>
        <v>330</v>
      </c>
      <c r="F209" s="120" t="s">
        <v>1620</v>
      </c>
    </row>
    <row r="210" spans="1:6" ht="37.5" x14ac:dyDescent="0.2">
      <c r="A210" s="128">
        <v>50000111</v>
      </c>
      <c r="B210" s="124" t="s">
        <v>203</v>
      </c>
      <c r="C210" s="118" t="s">
        <v>1568</v>
      </c>
      <c r="D210" s="119">
        <f t="shared" si="14"/>
        <v>137.70491803278688</v>
      </c>
      <c r="E210" s="116">
        <f>VLOOKUP(A210,[5]Лист3!$A:$O,13,0)</f>
        <v>168</v>
      </c>
      <c r="F210" s="120" t="s">
        <v>1620</v>
      </c>
    </row>
    <row r="211" spans="1:6" ht="37.5" x14ac:dyDescent="0.2">
      <c r="A211" s="128">
        <v>50000102</v>
      </c>
      <c r="B211" s="124" t="s">
        <v>204</v>
      </c>
      <c r="C211" s="118" t="s">
        <v>1568</v>
      </c>
      <c r="D211" s="119">
        <f t="shared" si="14"/>
        <v>189.34426229508196</v>
      </c>
      <c r="E211" s="116">
        <f>VLOOKUP(A211,[5]Лист3!$A:$O,13,0)</f>
        <v>231</v>
      </c>
      <c r="F211" s="120" t="s">
        <v>1620</v>
      </c>
    </row>
    <row r="212" spans="1:6" ht="37.5" x14ac:dyDescent="0.2">
      <c r="A212" s="128">
        <v>50000110</v>
      </c>
      <c r="B212" s="124" t="s">
        <v>205</v>
      </c>
      <c r="C212" s="118" t="s">
        <v>1568</v>
      </c>
      <c r="D212" s="119">
        <f t="shared" si="14"/>
        <v>895.08196721311481</v>
      </c>
      <c r="E212" s="116">
        <f>VLOOKUP(A212,[5]Лист3!$A:$O,13,0)</f>
        <v>1092</v>
      </c>
      <c r="F212" s="120" t="s">
        <v>1620</v>
      </c>
    </row>
    <row r="213" spans="1:6" ht="56.25" x14ac:dyDescent="0.2">
      <c r="A213" s="146">
        <v>50000048</v>
      </c>
      <c r="B213" s="122" t="s">
        <v>1269</v>
      </c>
      <c r="C213" s="118" t="s">
        <v>1568</v>
      </c>
      <c r="D213" s="119">
        <f t="shared" si="14"/>
        <v>295.08196721311475</v>
      </c>
      <c r="E213" s="116">
        <f>VLOOKUP(A213,[5]Лист3!$A:$O,13,0)</f>
        <v>360</v>
      </c>
      <c r="F213" s="120" t="s">
        <v>1620</v>
      </c>
    </row>
    <row r="214" spans="1:6" ht="37.5" x14ac:dyDescent="0.2">
      <c r="A214" s="128">
        <v>50001077</v>
      </c>
      <c r="B214" s="124" t="s">
        <v>206</v>
      </c>
      <c r="C214" s="118" t="s">
        <v>1568</v>
      </c>
      <c r="D214" s="119">
        <f t="shared" si="14"/>
        <v>479.50819672131149</v>
      </c>
      <c r="E214" s="116">
        <f>VLOOKUP(A214,[5]Лист3!$A:$O,13,0)</f>
        <v>585</v>
      </c>
      <c r="F214" s="120" t="s">
        <v>1620</v>
      </c>
    </row>
    <row r="215" spans="1:6" ht="37.5" x14ac:dyDescent="0.2">
      <c r="A215" s="147">
        <v>50001317</v>
      </c>
      <c r="B215" s="133" t="s">
        <v>207</v>
      </c>
      <c r="C215" s="118" t="s">
        <v>1568</v>
      </c>
      <c r="D215" s="119">
        <f t="shared" si="14"/>
        <v>400.81967213114757</v>
      </c>
      <c r="E215" s="116">
        <f>VLOOKUP(A215,[5]Лист3!$A:$O,13,0)</f>
        <v>489</v>
      </c>
      <c r="F215" s="120" t="s">
        <v>1620</v>
      </c>
    </row>
    <row r="216" spans="1:6" ht="37.5" x14ac:dyDescent="0.2">
      <c r="A216" s="147">
        <v>50001318</v>
      </c>
      <c r="B216" s="133" t="s">
        <v>208</v>
      </c>
      <c r="C216" s="118" t="s">
        <v>1568</v>
      </c>
      <c r="D216" s="119">
        <f t="shared" si="14"/>
        <v>240.98360655737704</v>
      </c>
      <c r="E216" s="116">
        <f>VLOOKUP(A216,[5]Лист3!$A:$O,13,0)</f>
        <v>294</v>
      </c>
      <c r="F216" s="120" t="s">
        <v>1620</v>
      </c>
    </row>
    <row r="217" spans="1:6" ht="93.75" x14ac:dyDescent="0.2">
      <c r="A217" s="128">
        <v>50001072</v>
      </c>
      <c r="B217" s="124" t="s">
        <v>209</v>
      </c>
      <c r="C217" s="118" t="s">
        <v>1568</v>
      </c>
      <c r="D217" s="119">
        <f t="shared" si="14"/>
        <v>1969.672131147541</v>
      </c>
      <c r="E217" s="116">
        <f>VLOOKUP(A217,[5]Лист3!$A:$O,13,0)</f>
        <v>2403</v>
      </c>
      <c r="F217" s="120" t="s">
        <v>1620</v>
      </c>
    </row>
    <row r="218" spans="1:6" ht="37.5" x14ac:dyDescent="0.2">
      <c r="A218" s="128">
        <v>50000256</v>
      </c>
      <c r="B218" s="124" t="s">
        <v>1621</v>
      </c>
      <c r="C218" s="118" t="s">
        <v>1568</v>
      </c>
      <c r="D218" s="119">
        <f t="shared" si="14"/>
        <v>211.47540983606558</v>
      </c>
      <c r="E218" s="116">
        <f>VLOOKUP(A218,[5]Лист3!$A:$O,13,0)</f>
        <v>258</v>
      </c>
      <c r="F218" s="120" t="s">
        <v>1620</v>
      </c>
    </row>
    <row r="219" spans="1:6" x14ac:dyDescent="0.2">
      <c r="A219" s="319" t="s">
        <v>210</v>
      </c>
      <c r="B219" s="319"/>
      <c r="C219" s="319"/>
      <c r="D219" s="319"/>
      <c r="E219" s="319"/>
      <c r="F219" s="319"/>
    </row>
    <row r="220" spans="1:6" ht="56.25" x14ac:dyDescent="0.2">
      <c r="A220" s="128">
        <v>50000245</v>
      </c>
      <c r="B220" s="122" t="s">
        <v>1386</v>
      </c>
      <c r="C220" s="118" t="s">
        <v>1568</v>
      </c>
      <c r="D220" s="119">
        <f t="shared" ref="D220:D236" si="15">E220/1.22</f>
        <v>314.75409836065575</v>
      </c>
      <c r="E220" s="116">
        <f>VLOOKUP(A220,[5]Лист3!$A:$O,13,0)</f>
        <v>384</v>
      </c>
      <c r="F220" s="120" t="s">
        <v>1620</v>
      </c>
    </row>
    <row r="221" spans="1:6" ht="37.5" x14ac:dyDescent="0.2">
      <c r="A221" s="128">
        <v>50001079</v>
      </c>
      <c r="B221" s="122" t="s">
        <v>1351</v>
      </c>
      <c r="C221" s="118" t="s">
        <v>1568</v>
      </c>
      <c r="D221" s="119">
        <f t="shared" si="15"/>
        <v>459.8360655737705</v>
      </c>
      <c r="E221" s="116">
        <f>VLOOKUP(A221,[5]Лист3!$A:$O,13,0)</f>
        <v>561</v>
      </c>
      <c r="F221" s="120" t="s">
        <v>1620</v>
      </c>
    </row>
    <row r="222" spans="1:6" ht="56.25" x14ac:dyDescent="0.2">
      <c r="A222" s="128">
        <v>50000049</v>
      </c>
      <c r="B222" s="122" t="s">
        <v>1387</v>
      </c>
      <c r="C222" s="118" t="s">
        <v>1568</v>
      </c>
      <c r="D222" s="119">
        <f t="shared" si="15"/>
        <v>145.08196721311475</v>
      </c>
      <c r="E222" s="116">
        <f>VLOOKUP(A222,[5]Лист3!$A:$O,13,0)</f>
        <v>177</v>
      </c>
      <c r="F222" s="120" t="s">
        <v>1620</v>
      </c>
    </row>
    <row r="223" spans="1:6" ht="56.25" x14ac:dyDescent="0.2">
      <c r="A223" s="128">
        <v>50001122</v>
      </c>
      <c r="B223" s="122" t="s">
        <v>1388</v>
      </c>
      <c r="C223" s="118" t="s">
        <v>1568</v>
      </c>
      <c r="D223" s="119">
        <f t="shared" si="15"/>
        <v>511.47540983606558</v>
      </c>
      <c r="E223" s="116">
        <f>VLOOKUP(A223,[5]Лист3!$A:$O,13,0)</f>
        <v>624</v>
      </c>
      <c r="F223" s="120" t="s">
        <v>1620</v>
      </c>
    </row>
    <row r="224" spans="1:6" ht="37.5" x14ac:dyDescent="0.2">
      <c r="A224" s="128">
        <v>50001134</v>
      </c>
      <c r="B224" s="122" t="s">
        <v>1352</v>
      </c>
      <c r="C224" s="118" t="s">
        <v>1568</v>
      </c>
      <c r="D224" s="119">
        <f t="shared" si="15"/>
        <v>145.08196721311475</v>
      </c>
      <c r="E224" s="116">
        <f>VLOOKUP(A224,[5]Лист3!$A:$O,13,0)</f>
        <v>177</v>
      </c>
      <c r="F224" s="120" t="s">
        <v>1620</v>
      </c>
    </row>
    <row r="225" spans="1:6" ht="37.5" x14ac:dyDescent="0.2">
      <c r="A225" s="128">
        <v>50001139</v>
      </c>
      <c r="B225" s="122" t="s">
        <v>1353</v>
      </c>
      <c r="C225" s="118" t="s">
        <v>1568</v>
      </c>
      <c r="D225" s="119">
        <f t="shared" si="15"/>
        <v>145.08196721311475</v>
      </c>
      <c r="E225" s="116">
        <f>VLOOKUP(A225,[5]Лист3!$A:$O,13,0)</f>
        <v>177</v>
      </c>
      <c r="F225" s="120" t="s">
        <v>1620</v>
      </c>
    </row>
    <row r="226" spans="1:6" ht="56.25" x14ac:dyDescent="0.2">
      <c r="A226" s="128">
        <v>50001088</v>
      </c>
      <c r="B226" s="122" t="s">
        <v>1354</v>
      </c>
      <c r="C226" s="118" t="s">
        <v>1568</v>
      </c>
      <c r="D226" s="119">
        <f t="shared" si="15"/>
        <v>946.72131147540983</v>
      </c>
      <c r="E226" s="116">
        <f>VLOOKUP(A226,[5]Лист3!$A:$O,13,0)</f>
        <v>1155</v>
      </c>
      <c r="F226" s="120" t="s">
        <v>1620</v>
      </c>
    </row>
    <row r="227" spans="1:6" ht="37.5" x14ac:dyDescent="0.2">
      <c r="A227" s="128">
        <v>50000140</v>
      </c>
      <c r="B227" s="122" t="s">
        <v>1355</v>
      </c>
      <c r="C227" s="118" t="s">
        <v>1568</v>
      </c>
      <c r="D227" s="119">
        <f t="shared" si="15"/>
        <v>189.34426229508196</v>
      </c>
      <c r="E227" s="116">
        <f>VLOOKUP(A227,[5]Лист3!$A:$O,13,0)</f>
        <v>231</v>
      </c>
      <c r="F227" s="120" t="s">
        <v>1620</v>
      </c>
    </row>
    <row r="228" spans="1:6" ht="37.5" x14ac:dyDescent="0.2">
      <c r="A228" s="128">
        <v>50001133</v>
      </c>
      <c r="B228" s="124" t="s">
        <v>219</v>
      </c>
      <c r="C228" s="118" t="s">
        <v>1568</v>
      </c>
      <c r="D228" s="119">
        <f t="shared" si="15"/>
        <v>2404.9180327868853</v>
      </c>
      <c r="E228" s="116">
        <f>VLOOKUP(A228,[5]Лист3!$A:$O,13,0)</f>
        <v>2934</v>
      </c>
      <c r="F228" s="120" t="s">
        <v>1620</v>
      </c>
    </row>
    <row r="229" spans="1:6" ht="37.5" x14ac:dyDescent="0.2">
      <c r="A229" s="128">
        <v>50000174</v>
      </c>
      <c r="B229" s="124" t="s">
        <v>220</v>
      </c>
      <c r="C229" s="118" t="s">
        <v>1568</v>
      </c>
      <c r="D229" s="119">
        <f t="shared" si="15"/>
        <v>1123.7704918032787</v>
      </c>
      <c r="E229" s="116">
        <f>VLOOKUP(A229,[5]Лист3!$A:$O,13,0)</f>
        <v>1371</v>
      </c>
      <c r="F229" s="120" t="s">
        <v>1620</v>
      </c>
    </row>
    <row r="230" spans="1:6" ht="56.25" x14ac:dyDescent="0.2">
      <c r="A230" s="128">
        <v>50000051</v>
      </c>
      <c r="B230" s="122" t="s">
        <v>1356</v>
      </c>
      <c r="C230" s="118" t="s">
        <v>1568</v>
      </c>
      <c r="D230" s="119">
        <f t="shared" si="15"/>
        <v>199.18032786885246</v>
      </c>
      <c r="E230" s="116">
        <f>VLOOKUP(A230,[5]Лист3!$A:$O,13,0)</f>
        <v>243</v>
      </c>
      <c r="F230" s="120" t="s">
        <v>1620</v>
      </c>
    </row>
    <row r="231" spans="1:6" ht="37.5" x14ac:dyDescent="0.2">
      <c r="A231" s="128">
        <v>50000052</v>
      </c>
      <c r="B231" s="122" t="s">
        <v>1389</v>
      </c>
      <c r="C231" s="118" t="s">
        <v>1568</v>
      </c>
      <c r="D231" s="119">
        <f t="shared" si="15"/>
        <v>145.08196721311475</v>
      </c>
      <c r="E231" s="116">
        <f>VLOOKUP(A231,[5]Лист3!$A:$O,13,0)</f>
        <v>177</v>
      </c>
      <c r="F231" s="120" t="s">
        <v>1620</v>
      </c>
    </row>
    <row r="232" spans="1:6" ht="37.5" x14ac:dyDescent="0.2">
      <c r="A232" s="128">
        <v>50000083</v>
      </c>
      <c r="B232" s="122" t="s">
        <v>1446</v>
      </c>
      <c r="C232" s="118" t="s">
        <v>1568</v>
      </c>
      <c r="D232" s="119">
        <f t="shared" si="15"/>
        <v>831.14754098360663</v>
      </c>
      <c r="E232" s="116">
        <f>VLOOKUP(A232,[5]Лист3!$A:$O,13,0)</f>
        <v>1014</v>
      </c>
      <c r="F232" s="120" t="s">
        <v>1620</v>
      </c>
    </row>
    <row r="233" spans="1:6" ht="56.25" x14ac:dyDescent="0.2">
      <c r="A233" s="148" t="s">
        <v>1429</v>
      </c>
      <c r="B233" s="149" t="s">
        <v>1430</v>
      </c>
      <c r="C233" s="118" t="s">
        <v>1568</v>
      </c>
      <c r="D233" s="119">
        <f t="shared" si="15"/>
        <v>1396.7213114754099</v>
      </c>
      <c r="E233" s="116">
        <f>VLOOKUP(A233,[5]Лист3!$A:$O,13,0)</f>
        <v>1704</v>
      </c>
      <c r="F233" s="120" t="s">
        <v>1620</v>
      </c>
    </row>
    <row r="234" spans="1:6" ht="56.25" x14ac:dyDescent="0.2">
      <c r="A234" s="148" t="s">
        <v>1431</v>
      </c>
      <c r="B234" s="149" t="s">
        <v>1437</v>
      </c>
      <c r="C234" s="118" t="s">
        <v>1568</v>
      </c>
      <c r="D234" s="119">
        <f t="shared" si="15"/>
        <v>1150.8196721311476</v>
      </c>
      <c r="E234" s="116">
        <f>VLOOKUP(A234,[5]Лист3!$A:$O,13,0)</f>
        <v>1404</v>
      </c>
      <c r="F234" s="120" t="s">
        <v>1620</v>
      </c>
    </row>
    <row r="235" spans="1:6" ht="56.25" x14ac:dyDescent="0.2">
      <c r="A235" s="150">
        <v>50001135</v>
      </c>
      <c r="B235" s="149" t="s">
        <v>1572</v>
      </c>
      <c r="C235" s="118" t="s">
        <v>1568</v>
      </c>
      <c r="D235" s="119">
        <f t="shared" si="15"/>
        <v>177.04918032786887</v>
      </c>
      <c r="E235" s="116">
        <f>VLOOKUP(A235,[5]Лист3!$A:$O,13,0)</f>
        <v>216</v>
      </c>
      <c r="F235" s="120" t="s">
        <v>1620</v>
      </c>
    </row>
    <row r="236" spans="1:6" ht="37.5" x14ac:dyDescent="0.2">
      <c r="A236" s="150">
        <v>50000257</v>
      </c>
      <c r="B236" s="149" t="s">
        <v>1622</v>
      </c>
      <c r="C236" s="118" t="s">
        <v>1568</v>
      </c>
      <c r="D236" s="119">
        <f t="shared" si="15"/>
        <v>238.52459016393442</v>
      </c>
      <c r="E236" s="116">
        <f>VLOOKUP(A236,[5]Лист3!$A:$O,13,0)</f>
        <v>291</v>
      </c>
      <c r="F236" s="120" t="s">
        <v>1620</v>
      </c>
    </row>
    <row r="237" spans="1:6" x14ac:dyDescent="0.2">
      <c r="A237" s="319" t="s">
        <v>221</v>
      </c>
      <c r="B237" s="319"/>
      <c r="C237" s="319"/>
      <c r="D237" s="319"/>
      <c r="E237" s="319"/>
      <c r="F237" s="319"/>
    </row>
    <row r="238" spans="1:6" ht="56.25" x14ac:dyDescent="0.2">
      <c r="A238" s="128">
        <v>50000224</v>
      </c>
      <c r="B238" s="124" t="s">
        <v>222</v>
      </c>
      <c r="C238" s="118" t="s">
        <v>1568</v>
      </c>
      <c r="D238" s="119">
        <f t="shared" ref="D238:D241" si="16">E238/1.22</f>
        <v>122.95081967213115</v>
      </c>
      <c r="E238" s="116">
        <f>VLOOKUP(A238,[5]Лист3!$A:$O,13,0)</f>
        <v>150</v>
      </c>
      <c r="F238" s="120" t="s">
        <v>1620</v>
      </c>
    </row>
    <row r="239" spans="1:6" ht="56.25" x14ac:dyDescent="0.2">
      <c r="A239" s="128">
        <v>50000225</v>
      </c>
      <c r="B239" s="124" t="s">
        <v>223</v>
      </c>
      <c r="C239" s="118" t="s">
        <v>1568</v>
      </c>
      <c r="D239" s="119">
        <f t="shared" si="16"/>
        <v>157.37704918032787</v>
      </c>
      <c r="E239" s="116">
        <f>VLOOKUP(A239,[5]Лист3!$A:$O,13,0)</f>
        <v>192</v>
      </c>
      <c r="F239" s="120" t="s">
        <v>1620</v>
      </c>
    </row>
    <row r="240" spans="1:6" ht="56.25" x14ac:dyDescent="0.2">
      <c r="A240" s="128">
        <v>50000226</v>
      </c>
      <c r="B240" s="124" t="s">
        <v>224</v>
      </c>
      <c r="C240" s="118" t="s">
        <v>1568</v>
      </c>
      <c r="D240" s="119">
        <f t="shared" si="16"/>
        <v>122.95081967213115</v>
      </c>
      <c r="E240" s="116">
        <f>VLOOKUP(A240,[5]Лист3!$A:$O,13,0)</f>
        <v>150</v>
      </c>
      <c r="F240" s="120" t="s">
        <v>1620</v>
      </c>
    </row>
    <row r="241" spans="1:6" ht="37.5" x14ac:dyDescent="0.2">
      <c r="A241" s="128">
        <v>50000227</v>
      </c>
      <c r="B241" s="124" t="s">
        <v>225</v>
      </c>
      <c r="C241" s="118" t="s">
        <v>1568</v>
      </c>
      <c r="D241" s="119">
        <f t="shared" si="16"/>
        <v>543.44262295081967</v>
      </c>
      <c r="E241" s="116">
        <f>VLOOKUP(A241,[5]Лист3!$A:$O,13,0)</f>
        <v>663</v>
      </c>
      <c r="F241" s="120" t="s">
        <v>1620</v>
      </c>
    </row>
    <row r="242" spans="1:6" x14ac:dyDescent="0.2">
      <c r="A242" s="318" t="s">
        <v>226</v>
      </c>
      <c r="B242" s="318"/>
      <c r="C242" s="318"/>
      <c r="D242" s="318"/>
      <c r="E242" s="318"/>
      <c r="F242" s="318"/>
    </row>
    <row r="243" spans="1:6" ht="37.5" x14ac:dyDescent="0.2">
      <c r="A243" s="128">
        <v>50000147</v>
      </c>
      <c r="B243" s="124" t="s">
        <v>227</v>
      </c>
      <c r="C243" s="118" t="s">
        <v>1568</v>
      </c>
      <c r="D243" s="119">
        <f t="shared" ref="D243:D252" si="17">E243/1.22</f>
        <v>265.57377049180326</v>
      </c>
      <c r="E243" s="116">
        <f>VLOOKUP(A243,[5]Лист3!$A:$O,13,0)</f>
        <v>324</v>
      </c>
      <c r="F243" s="120" t="s">
        <v>1620</v>
      </c>
    </row>
    <row r="244" spans="1:6" ht="93.75" x14ac:dyDescent="0.2">
      <c r="A244" s="128">
        <v>50001094</v>
      </c>
      <c r="B244" s="122" t="s">
        <v>1277</v>
      </c>
      <c r="C244" s="118" t="s">
        <v>1568</v>
      </c>
      <c r="D244" s="119">
        <f t="shared" si="17"/>
        <v>459.8360655737705</v>
      </c>
      <c r="E244" s="116">
        <f>VLOOKUP(A244,[5]Лист3!$A:$O,13,0)</f>
        <v>561</v>
      </c>
      <c r="F244" s="120" t="s">
        <v>1620</v>
      </c>
    </row>
    <row r="245" spans="1:6" ht="37.5" x14ac:dyDescent="0.2">
      <c r="A245" s="128">
        <v>50001118</v>
      </c>
      <c r="B245" s="124" t="s">
        <v>228</v>
      </c>
      <c r="C245" s="118" t="s">
        <v>1568</v>
      </c>
      <c r="D245" s="119">
        <f t="shared" si="17"/>
        <v>649.18032786885249</v>
      </c>
      <c r="E245" s="116">
        <f>VLOOKUP(A245,[5]Лист3!$A:$O,13,0)</f>
        <v>792</v>
      </c>
      <c r="F245" s="120" t="s">
        <v>1620</v>
      </c>
    </row>
    <row r="246" spans="1:6" ht="37.5" x14ac:dyDescent="0.2">
      <c r="A246" s="128">
        <v>50001119</v>
      </c>
      <c r="B246" s="124" t="s">
        <v>229</v>
      </c>
      <c r="C246" s="118" t="s">
        <v>1568</v>
      </c>
      <c r="D246" s="119">
        <f t="shared" si="17"/>
        <v>1150.8196721311476</v>
      </c>
      <c r="E246" s="116">
        <f>VLOOKUP(A246,[5]Лист3!$A:$O,13,0)</f>
        <v>1404</v>
      </c>
      <c r="F246" s="120" t="s">
        <v>1620</v>
      </c>
    </row>
    <row r="247" spans="1:6" ht="56.25" x14ac:dyDescent="0.2">
      <c r="A247" s="128">
        <v>50000064</v>
      </c>
      <c r="B247" s="122" t="s">
        <v>1340</v>
      </c>
      <c r="C247" s="118" t="s">
        <v>1568</v>
      </c>
      <c r="D247" s="119">
        <f t="shared" si="17"/>
        <v>1150.8196721311476</v>
      </c>
      <c r="E247" s="116">
        <f>VLOOKUP(A247,[5]Лист3!$A:$O,13,0)</f>
        <v>1404</v>
      </c>
      <c r="F247" s="120" t="s">
        <v>1620</v>
      </c>
    </row>
    <row r="248" spans="1:6" ht="56.25" x14ac:dyDescent="0.2">
      <c r="A248" s="128">
        <v>50001120</v>
      </c>
      <c r="B248" s="122" t="s">
        <v>1357</v>
      </c>
      <c r="C248" s="118" t="s">
        <v>1568</v>
      </c>
      <c r="D248" s="119">
        <f t="shared" si="17"/>
        <v>1096.7213114754099</v>
      </c>
      <c r="E248" s="116">
        <f>VLOOKUP(A248,[5]Лист3!$A:$O,13,0)</f>
        <v>1338</v>
      </c>
      <c r="F248" s="120" t="s">
        <v>1620</v>
      </c>
    </row>
    <row r="249" spans="1:6" ht="37.5" x14ac:dyDescent="0.2">
      <c r="A249" s="128">
        <v>50000175</v>
      </c>
      <c r="B249" s="124" t="s">
        <v>230</v>
      </c>
      <c r="C249" s="118" t="s">
        <v>1568</v>
      </c>
      <c r="D249" s="119">
        <f t="shared" si="17"/>
        <v>1116.3934426229509</v>
      </c>
      <c r="E249" s="116">
        <f>VLOOKUP(A249,[5]Лист3!$A:$O,13,0)</f>
        <v>1362</v>
      </c>
      <c r="F249" s="120" t="s">
        <v>1620</v>
      </c>
    </row>
    <row r="250" spans="1:6" ht="37.5" x14ac:dyDescent="0.2">
      <c r="A250" s="132">
        <v>50000005</v>
      </c>
      <c r="B250" s="124" t="s">
        <v>231</v>
      </c>
      <c r="C250" s="118" t="s">
        <v>1568</v>
      </c>
      <c r="D250" s="119">
        <f t="shared" si="17"/>
        <v>2916.3934426229507</v>
      </c>
      <c r="E250" s="116">
        <f>VLOOKUP(A250,[5]Лист3!$A:$O,13,0)</f>
        <v>3558</v>
      </c>
      <c r="F250" s="120" t="s">
        <v>1620</v>
      </c>
    </row>
    <row r="251" spans="1:6" ht="56.25" x14ac:dyDescent="0.2">
      <c r="A251" s="128">
        <v>50001130</v>
      </c>
      <c r="B251" s="124" t="s">
        <v>232</v>
      </c>
      <c r="C251" s="118" t="s">
        <v>1568</v>
      </c>
      <c r="D251" s="119">
        <f t="shared" si="17"/>
        <v>2916.3934426229507</v>
      </c>
      <c r="E251" s="116">
        <f>VLOOKUP(A251,[5]Лист3!$A:$O,13,0)</f>
        <v>3558</v>
      </c>
      <c r="F251" s="120" t="s">
        <v>1620</v>
      </c>
    </row>
    <row r="252" spans="1:6" ht="37.5" x14ac:dyDescent="0.2">
      <c r="A252" s="128">
        <v>50000020</v>
      </c>
      <c r="B252" s="124" t="s">
        <v>233</v>
      </c>
      <c r="C252" s="118" t="s">
        <v>1568</v>
      </c>
      <c r="D252" s="119">
        <f t="shared" si="17"/>
        <v>1800</v>
      </c>
      <c r="E252" s="116">
        <f>VLOOKUP(A252,[5]Лист3!$A:$O,13,0)</f>
        <v>2196</v>
      </c>
      <c r="F252" s="120" t="s">
        <v>1620</v>
      </c>
    </row>
    <row r="253" spans="1:6" x14ac:dyDescent="0.2">
      <c r="A253" s="319" t="s">
        <v>120</v>
      </c>
      <c r="B253" s="319"/>
      <c r="C253" s="319"/>
      <c r="D253" s="319"/>
      <c r="E253" s="319"/>
      <c r="F253" s="319"/>
    </row>
    <row r="254" spans="1:6" ht="37.5" x14ac:dyDescent="0.2">
      <c r="A254" s="136">
        <v>50000126</v>
      </c>
      <c r="B254" s="122" t="s">
        <v>1358</v>
      </c>
      <c r="C254" s="118" t="s">
        <v>1568</v>
      </c>
      <c r="D254" s="119">
        <f t="shared" ref="D254:D268" si="18">E254/1.22</f>
        <v>142.62295081967213</v>
      </c>
      <c r="E254" s="116">
        <f>VLOOKUP(A254,[5]Лист3!$A:$O,13,0)</f>
        <v>174</v>
      </c>
      <c r="F254" s="120" t="s">
        <v>1620</v>
      </c>
    </row>
    <row r="255" spans="1:6" ht="37.5" x14ac:dyDescent="0.2">
      <c r="A255" s="136">
        <v>50000130</v>
      </c>
      <c r="B255" s="122" t="s">
        <v>1359</v>
      </c>
      <c r="C255" s="118" t="s">
        <v>1568</v>
      </c>
      <c r="D255" s="119">
        <f t="shared" si="18"/>
        <v>142.62295081967213</v>
      </c>
      <c r="E255" s="116">
        <f>VLOOKUP(A255,[5]Лист3!$A:$O,13,0)</f>
        <v>174</v>
      </c>
      <c r="F255" s="120" t="s">
        <v>1620</v>
      </c>
    </row>
    <row r="256" spans="1:6" ht="37.5" x14ac:dyDescent="0.2">
      <c r="A256" s="136">
        <v>50000131</v>
      </c>
      <c r="B256" s="122" t="s">
        <v>1360</v>
      </c>
      <c r="C256" s="118" t="s">
        <v>1568</v>
      </c>
      <c r="D256" s="119">
        <f t="shared" si="18"/>
        <v>142.62295081967213</v>
      </c>
      <c r="E256" s="116">
        <f>VLOOKUP(A256,[5]Лист3!$A:$O,13,0)</f>
        <v>174</v>
      </c>
      <c r="F256" s="120" t="s">
        <v>1620</v>
      </c>
    </row>
    <row r="257" spans="1:6" ht="37.5" x14ac:dyDescent="0.2">
      <c r="A257" s="128">
        <v>50000171</v>
      </c>
      <c r="B257" s="124" t="s">
        <v>234</v>
      </c>
      <c r="C257" s="118" t="s">
        <v>1568</v>
      </c>
      <c r="D257" s="119">
        <f t="shared" si="18"/>
        <v>218.85245901639345</v>
      </c>
      <c r="E257" s="116">
        <f>VLOOKUP(A257,[5]Лист3!$A:$O,13,0)</f>
        <v>267</v>
      </c>
      <c r="F257" s="120" t="s">
        <v>1620</v>
      </c>
    </row>
    <row r="258" spans="1:6" ht="37.5" x14ac:dyDescent="0.2">
      <c r="A258" s="128">
        <v>50000164</v>
      </c>
      <c r="B258" s="124" t="s">
        <v>235</v>
      </c>
      <c r="C258" s="118" t="s">
        <v>1568</v>
      </c>
      <c r="D258" s="119">
        <f t="shared" si="18"/>
        <v>459.8360655737705</v>
      </c>
      <c r="E258" s="116">
        <f>VLOOKUP(A258,[5]Лист3!$A:$O,13,0)</f>
        <v>561</v>
      </c>
      <c r="F258" s="120" t="s">
        <v>1620</v>
      </c>
    </row>
    <row r="259" spans="1:6" ht="56.25" x14ac:dyDescent="0.2">
      <c r="A259" s="128">
        <v>50000165</v>
      </c>
      <c r="B259" s="124" t="s">
        <v>236</v>
      </c>
      <c r="C259" s="118" t="s">
        <v>1568</v>
      </c>
      <c r="D259" s="119">
        <f t="shared" si="18"/>
        <v>137.70491803278688</v>
      </c>
      <c r="E259" s="116">
        <f>VLOOKUP(A259,[5]Лист3!$A:$O,13,0)</f>
        <v>168</v>
      </c>
      <c r="F259" s="120" t="s">
        <v>1620</v>
      </c>
    </row>
    <row r="260" spans="1:6" ht="37.5" x14ac:dyDescent="0.2">
      <c r="A260" s="128">
        <v>50001095</v>
      </c>
      <c r="B260" s="124" t="s">
        <v>237</v>
      </c>
      <c r="C260" s="118" t="s">
        <v>1568</v>
      </c>
      <c r="D260" s="119">
        <f t="shared" si="18"/>
        <v>218.85245901639345</v>
      </c>
      <c r="E260" s="116">
        <f>VLOOKUP(A260,[5]Лист3!$A:$O,13,0)</f>
        <v>267</v>
      </c>
      <c r="F260" s="120" t="s">
        <v>1620</v>
      </c>
    </row>
    <row r="261" spans="1:6" ht="37.5" x14ac:dyDescent="0.2">
      <c r="A261" s="128">
        <v>50000172</v>
      </c>
      <c r="B261" s="124" t="s">
        <v>238</v>
      </c>
      <c r="C261" s="118" t="s">
        <v>1568</v>
      </c>
      <c r="D261" s="119">
        <f t="shared" si="18"/>
        <v>147.54098360655738</v>
      </c>
      <c r="E261" s="116">
        <f>VLOOKUP(A261,[5]Лист3!$A:$O,13,0)</f>
        <v>180</v>
      </c>
      <c r="F261" s="120" t="s">
        <v>1620</v>
      </c>
    </row>
    <row r="262" spans="1:6" ht="56.25" x14ac:dyDescent="0.2">
      <c r="A262" s="128">
        <v>50001121</v>
      </c>
      <c r="B262" s="124" t="s">
        <v>239</v>
      </c>
      <c r="C262" s="118" t="s">
        <v>1568</v>
      </c>
      <c r="D262" s="119">
        <f t="shared" si="18"/>
        <v>231.14754098360658</v>
      </c>
      <c r="E262" s="116">
        <f>VLOOKUP(A262,[5]Лист3!$A:$O,13,0)</f>
        <v>282</v>
      </c>
      <c r="F262" s="120" t="s">
        <v>1620</v>
      </c>
    </row>
    <row r="263" spans="1:6" ht="37.5" x14ac:dyDescent="0.2">
      <c r="A263" s="128">
        <v>50000223</v>
      </c>
      <c r="B263" s="124" t="s">
        <v>240</v>
      </c>
      <c r="C263" s="118" t="s">
        <v>1568</v>
      </c>
      <c r="D263" s="119">
        <f t="shared" si="18"/>
        <v>2060.655737704918</v>
      </c>
      <c r="E263" s="116">
        <f>VLOOKUP(A263,[5]Лист3!$A:$O,13,0)</f>
        <v>2514</v>
      </c>
      <c r="F263" s="120" t="s">
        <v>1620</v>
      </c>
    </row>
    <row r="264" spans="1:6" ht="56.25" x14ac:dyDescent="0.2">
      <c r="A264" s="128">
        <v>50000055</v>
      </c>
      <c r="B264" s="122" t="s">
        <v>1215</v>
      </c>
      <c r="C264" s="118" t="s">
        <v>1568</v>
      </c>
      <c r="D264" s="119">
        <f t="shared" si="18"/>
        <v>914.7540983606558</v>
      </c>
      <c r="E264" s="116">
        <f>VLOOKUP(A264,[5]Лист3!$A:$O,13,0)</f>
        <v>1116</v>
      </c>
      <c r="F264" s="120" t="s">
        <v>1620</v>
      </c>
    </row>
    <row r="265" spans="1:6" ht="37.5" x14ac:dyDescent="0.2">
      <c r="A265" s="128">
        <v>50000056</v>
      </c>
      <c r="B265" s="122" t="s">
        <v>1216</v>
      </c>
      <c r="C265" s="118" t="s">
        <v>1568</v>
      </c>
      <c r="D265" s="119">
        <f t="shared" si="18"/>
        <v>132.78688524590163</v>
      </c>
      <c r="E265" s="116">
        <f>VLOOKUP(A265,[5]Лист3!$A:$O,13,0)</f>
        <v>162</v>
      </c>
      <c r="F265" s="120" t="s">
        <v>1620</v>
      </c>
    </row>
    <row r="266" spans="1:6" ht="37.5" x14ac:dyDescent="0.2">
      <c r="A266" s="128">
        <v>50000057</v>
      </c>
      <c r="B266" s="122" t="s">
        <v>1217</v>
      </c>
      <c r="C266" s="118" t="s">
        <v>1568</v>
      </c>
      <c r="D266" s="119">
        <f t="shared" si="18"/>
        <v>236.0655737704918</v>
      </c>
      <c r="E266" s="116">
        <f>VLOOKUP(A266,[5]Лист3!$A:$O,13,0)</f>
        <v>288</v>
      </c>
      <c r="F266" s="120" t="s">
        <v>1620</v>
      </c>
    </row>
    <row r="267" spans="1:6" ht="93.75" x14ac:dyDescent="0.2">
      <c r="A267" s="128">
        <v>50000090</v>
      </c>
      <c r="B267" s="122" t="s">
        <v>1547</v>
      </c>
      <c r="C267" s="118" t="s">
        <v>1568</v>
      </c>
      <c r="D267" s="119">
        <f t="shared" si="18"/>
        <v>720.49180327868851</v>
      </c>
      <c r="E267" s="116">
        <f>VLOOKUP(A267,[5]Лист3!$A:$O,13,0)</f>
        <v>879</v>
      </c>
      <c r="F267" s="120" t="s">
        <v>1620</v>
      </c>
    </row>
    <row r="268" spans="1:6" ht="37.5" x14ac:dyDescent="0.2">
      <c r="A268" s="128">
        <v>50000258</v>
      </c>
      <c r="B268" s="122" t="s">
        <v>1623</v>
      </c>
      <c r="C268" s="118" t="s">
        <v>1568</v>
      </c>
      <c r="D268" s="119">
        <f t="shared" si="18"/>
        <v>720.49180327868851</v>
      </c>
      <c r="E268" s="116">
        <f>VLOOKUP(A268,[5]Лист3!$A:$O,13,0)</f>
        <v>879</v>
      </c>
      <c r="F268" s="120" t="s">
        <v>1620</v>
      </c>
    </row>
    <row r="269" spans="1:6" x14ac:dyDescent="0.2">
      <c r="A269" s="319" t="s">
        <v>241</v>
      </c>
      <c r="B269" s="319"/>
      <c r="C269" s="319"/>
      <c r="D269" s="319"/>
      <c r="E269" s="319"/>
      <c r="F269" s="319"/>
    </row>
    <row r="270" spans="1:6" ht="131.25" x14ac:dyDescent="0.2">
      <c r="A270" s="151">
        <v>50001097</v>
      </c>
      <c r="B270" s="122" t="s">
        <v>1281</v>
      </c>
      <c r="C270" s="118" t="s">
        <v>1568</v>
      </c>
      <c r="D270" s="119">
        <f t="shared" ref="D270:D284" si="19">E270/1.22</f>
        <v>993.44262295081967</v>
      </c>
      <c r="E270" s="116">
        <f>VLOOKUP(A270,[5]Лист3!$A:$O,13,0)</f>
        <v>1212</v>
      </c>
      <c r="F270" s="120" t="s">
        <v>1620</v>
      </c>
    </row>
    <row r="271" spans="1:6" ht="131.25" x14ac:dyDescent="0.2">
      <c r="A271" s="151">
        <v>50000054</v>
      </c>
      <c r="B271" s="122" t="s">
        <v>1282</v>
      </c>
      <c r="C271" s="118" t="s">
        <v>1568</v>
      </c>
      <c r="D271" s="119">
        <f t="shared" si="19"/>
        <v>850.81967213114751</v>
      </c>
      <c r="E271" s="116">
        <f>VLOOKUP(A271,[5]Лист3!$A:$O,13,0)</f>
        <v>1038</v>
      </c>
      <c r="F271" s="120" t="s">
        <v>1620</v>
      </c>
    </row>
    <row r="272" spans="1:6" ht="56.25" x14ac:dyDescent="0.2">
      <c r="A272" s="128">
        <v>50001098</v>
      </c>
      <c r="B272" s="124" t="s">
        <v>242</v>
      </c>
      <c r="C272" s="118" t="s">
        <v>1568</v>
      </c>
      <c r="D272" s="119">
        <f t="shared" si="19"/>
        <v>265.57377049180326</v>
      </c>
      <c r="E272" s="116">
        <f>VLOOKUP(A272,[5]Лист3!$A:$O,13,0)</f>
        <v>324</v>
      </c>
      <c r="F272" s="120" t="s">
        <v>1620</v>
      </c>
    </row>
    <row r="273" spans="1:6" ht="56.25" x14ac:dyDescent="0.2">
      <c r="A273" s="146">
        <v>50000193</v>
      </c>
      <c r="B273" s="126" t="s">
        <v>1218</v>
      </c>
      <c r="C273" s="118" t="s">
        <v>1568</v>
      </c>
      <c r="D273" s="119">
        <f t="shared" si="19"/>
        <v>140.1639344262295</v>
      </c>
      <c r="E273" s="116">
        <f>VLOOKUP(A273,[5]Лист3!$A:$O,13,0)</f>
        <v>171</v>
      </c>
      <c r="F273" s="120" t="s">
        <v>1620</v>
      </c>
    </row>
    <row r="274" spans="1:6" ht="56.25" x14ac:dyDescent="0.2">
      <c r="A274" s="128">
        <v>50000204</v>
      </c>
      <c r="B274" s="124" t="s">
        <v>1548</v>
      </c>
      <c r="C274" s="118" t="s">
        <v>1568</v>
      </c>
      <c r="D274" s="119">
        <f t="shared" si="19"/>
        <v>811.47540983606564</v>
      </c>
      <c r="E274" s="116">
        <f>VLOOKUP(A274,[5]Лист3!$A:$O,13,0)</f>
        <v>990</v>
      </c>
      <c r="F274" s="120" t="s">
        <v>1620</v>
      </c>
    </row>
    <row r="275" spans="1:6" ht="56.25" x14ac:dyDescent="0.2">
      <c r="A275" s="128">
        <v>50000195</v>
      </c>
      <c r="B275" s="124" t="s">
        <v>244</v>
      </c>
      <c r="C275" s="118" t="s">
        <v>1568</v>
      </c>
      <c r="D275" s="119">
        <f t="shared" si="19"/>
        <v>194.26229508196721</v>
      </c>
      <c r="E275" s="116">
        <f>VLOOKUP(A275,[5]Лист3!$A:$O,13,0)</f>
        <v>237</v>
      </c>
      <c r="F275" s="120" t="s">
        <v>1620</v>
      </c>
    </row>
    <row r="276" spans="1:6" ht="37.5" x14ac:dyDescent="0.2">
      <c r="A276" s="128">
        <v>50000197</v>
      </c>
      <c r="B276" s="124" t="s">
        <v>245</v>
      </c>
      <c r="C276" s="118" t="s">
        <v>1568</v>
      </c>
      <c r="D276" s="119">
        <f t="shared" si="19"/>
        <v>265.57377049180326</v>
      </c>
      <c r="E276" s="116">
        <f>VLOOKUP(A276,[5]Лист3!$A:$O,13,0)</f>
        <v>324</v>
      </c>
      <c r="F276" s="120" t="s">
        <v>1620</v>
      </c>
    </row>
    <row r="277" spans="1:6" ht="37.5" x14ac:dyDescent="0.2">
      <c r="A277" s="128">
        <v>50000198</v>
      </c>
      <c r="B277" s="124" t="s">
        <v>246</v>
      </c>
      <c r="C277" s="118" t="s">
        <v>1568</v>
      </c>
      <c r="D277" s="119">
        <f t="shared" si="19"/>
        <v>265.57377049180326</v>
      </c>
      <c r="E277" s="116">
        <f>VLOOKUP(A277,[5]Лист3!$A:$O,13,0)</f>
        <v>324</v>
      </c>
      <c r="F277" s="120" t="s">
        <v>1620</v>
      </c>
    </row>
    <row r="278" spans="1:6" ht="37.5" x14ac:dyDescent="0.2">
      <c r="A278" s="128">
        <v>50000058</v>
      </c>
      <c r="B278" s="122" t="s">
        <v>1219</v>
      </c>
      <c r="C278" s="118" t="s">
        <v>1568</v>
      </c>
      <c r="D278" s="119">
        <f t="shared" si="19"/>
        <v>408.19672131147541</v>
      </c>
      <c r="E278" s="116">
        <f>VLOOKUP(A278,[5]Лист3!$A:$O,13,0)</f>
        <v>498</v>
      </c>
      <c r="F278" s="120" t="s">
        <v>1620</v>
      </c>
    </row>
    <row r="279" spans="1:6" ht="37.5" x14ac:dyDescent="0.2">
      <c r="A279" s="128">
        <v>50001100</v>
      </c>
      <c r="B279" s="124" t="s">
        <v>247</v>
      </c>
      <c r="C279" s="118" t="s">
        <v>1568</v>
      </c>
      <c r="D279" s="119">
        <f t="shared" si="19"/>
        <v>302.45901639344265</v>
      </c>
      <c r="E279" s="116">
        <f>VLOOKUP(A279,[5]Лист3!$A:$O,13,0)</f>
        <v>369</v>
      </c>
      <c r="F279" s="120" t="s">
        <v>1620</v>
      </c>
    </row>
    <row r="280" spans="1:6" ht="37.5" x14ac:dyDescent="0.2">
      <c r="A280" s="128">
        <v>50001107</v>
      </c>
      <c r="B280" s="124" t="s">
        <v>248</v>
      </c>
      <c r="C280" s="118" t="s">
        <v>1568</v>
      </c>
      <c r="D280" s="119">
        <f t="shared" si="19"/>
        <v>309.8360655737705</v>
      </c>
      <c r="E280" s="116">
        <f>VLOOKUP(A280,[5]Лист3!$A:$O,13,0)</f>
        <v>378</v>
      </c>
      <c r="F280" s="120" t="s">
        <v>1620</v>
      </c>
    </row>
    <row r="281" spans="1:6" ht="37.5" x14ac:dyDescent="0.2">
      <c r="A281" s="128">
        <v>50001101</v>
      </c>
      <c r="B281" s="124" t="s">
        <v>249</v>
      </c>
      <c r="C281" s="118" t="s">
        <v>1568</v>
      </c>
      <c r="D281" s="119">
        <f t="shared" si="19"/>
        <v>1266.3934426229509</v>
      </c>
      <c r="E281" s="116">
        <f>VLOOKUP(A281,[5]Лист3!$A:$O,13,0)</f>
        <v>1545</v>
      </c>
      <c r="F281" s="120" t="s">
        <v>1620</v>
      </c>
    </row>
    <row r="282" spans="1:6" ht="37.5" x14ac:dyDescent="0.2">
      <c r="A282" s="128">
        <v>50001112</v>
      </c>
      <c r="B282" s="124" t="s">
        <v>250</v>
      </c>
      <c r="C282" s="118" t="s">
        <v>1568</v>
      </c>
      <c r="D282" s="119">
        <f t="shared" si="19"/>
        <v>408.19672131147541</v>
      </c>
      <c r="E282" s="116">
        <f>VLOOKUP(A282,[5]Лист3!$A:$O,13,0)</f>
        <v>498</v>
      </c>
      <c r="F282" s="120" t="s">
        <v>1620</v>
      </c>
    </row>
    <row r="283" spans="1:6" ht="56.25" x14ac:dyDescent="0.2">
      <c r="A283" s="128">
        <v>50001320</v>
      </c>
      <c r="B283" s="124" t="s">
        <v>251</v>
      </c>
      <c r="C283" s="118" t="s">
        <v>1568</v>
      </c>
      <c r="D283" s="119">
        <f t="shared" si="19"/>
        <v>963.93442622950818</v>
      </c>
      <c r="E283" s="116">
        <f>VLOOKUP(A283,[5]Лист3!$A:$O,13,0)</f>
        <v>1176</v>
      </c>
      <c r="F283" s="120" t="s">
        <v>1620</v>
      </c>
    </row>
    <row r="284" spans="1:6" ht="56.25" x14ac:dyDescent="0.2">
      <c r="A284" s="128">
        <v>50001321</v>
      </c>
      <c r="B284" s="124" t="s">
        <v>252</v>
      </c>
      <c r="C284" s="118" t="s">
        <v>1568</v>
      </c>
      <c r="D284" s="119">
        <f t="shared" si="19"/>
        <v>285.24590163934425</v>
      </c>
      <c r="E284" s="116">
        <f>VLOOKUP(A284,[5]Лист3!$A:$O,13,0)</f>
        <v>348</v>
      </c>
      <c r="F284" s="120" t="s">
        <v>1620</v>
      </c>
    </row>
    <row r="285" spans="1:6" x14ac:dyDescent="0.2">
      <c r="A285" s="319" t="s">
        <v>253</v>
      </c>
      <c r="B285" s="319"/>
      <c r="C285" s="319"/>
      <c r="D285" s="319"/>
      <c r="E285" s="319"/>
      <c r="F285" s="319"/>
    </row>
    <row r="286" spans="1:6" ht="56.25" x14ac:dyDescent="0.2">
      <c r="A286" s="128">
        <v>50001102</v>
      </c>
      <c r="B286" s="124" t="s">
        <v>254</v>
      </c>
      <c r="C286" s="118" t="s">
        <v>1568</v>
      </c>
      <c r="D286" s="119">
        <f t="shared" ref="D286:D291" si="20">E286/1.22</f>
        <v>304.91803278688525</v>
      </c>
      <c r="E286" s="116">
        <f>VLOOKUP(A286,[5]Лист3!$A:$O,13,0)</f>
        <v>372</v>
      </c>
      <c r="F286" s="120" t="s">
        <v>1607</v>
      </c>
    </row>
    <row r="287" spans="1:6" ht="56.25" x14ac:dyDescent="0.2">
      <c r="A287" s="128">
        <v>50001322</v>
      </c>
      <c r="B287" s="124" t="s">
        <v>255</v>
      </c>
      <c r="C287" s="118" t="s">
        <v>1568</v>
      </c>
      <c r="D287" s="119">
        <f t="shared" si="20"/>
        <v>304.91803278688525</v>
      </c>
      <c r="E287" s="116">
        <f>VLOOKUP(A287,[5]Лист3!$A:$O,13,0)</f>
        <v>372</v>
      </c>
      <c r="F287" s="120" t="s">
        <v>1607</v>
      </c>
    </row>
    <row r="288" spans="1:6" ht="37.5" x14ac:dyDescent="0.2">
      <c r="A288" s="146">
        <v>50000059</v>
      </c>
      <c r="B288" s="122" t="s">
        <v>1220</v>
      </c>
      <c r="C288" s="118" t="s">
        <v>1568</v>
      </c>
      <c r="D288" s="119">
        <f t="shared" si="20"/>
        <v>329.50819672131149</v>
      </c>
      <c r="E288" s="116">
        <f>VLOOKUP(A288,[5]Лист3!$A:$O,13,0)</f>
        <v>402</v>
      </c>
      <c r="F288" s="120" t="s">
        <v>1607</v>
      </c>
    </row>
    <row r="289" spans="1:6" ht="37.5" x14ac:dyDescent="0.2">
      <c r="A289" s="146">
        <v>50000206</v>
      </c>
      <c r="B289" s="122" t="s">
        <v>1551</v>
      </c>
      <c r="C289" s="118" t="s">
        <v>1568</v>
      </c>
      <c r="D289" s="119">
        <f t="shared" si="20"/>
        <v>698.36065573770497</v>
      </c>
      <c r="E289" s="116">
        <f>VLOOKUP(A289,[5]Лист3!$A:$O,13,0)</f>
        <v>852</v>
      </c>
      <c r="F289" s="120" t="s">
        <v>1607</v>
      </c>
    </row>
    <row r="290" spans="1:6" ht="37.5" x14ac:dyDescent="0.2">
      <c r="A290" s="146">
        <v>50000207</v>
      </c>
      <c r="B290" s="122" t="s">
        <v>1552</v>
      </c>
      <c r="C290" s="118" t="s">
        <v>1568</v>
      </c>
      <c r="D290" s="119">
        <f t="shared" si="20"/>
        <v>698.36065573770497</v>
      </c>
      <c r="E290" s="116">
        <f>VLOOKUP(A290,[5]Лист3!$A:$O,13,0)</f>
        <v>852</v>
      </c>
      <c r="F290" s="120" t="s">
        <v>1607</v>
      </c>
    </row>
    <row r="291" spans="1:6" ht="56.25" x14ac:dyDescent="0.2">
      <c r="A291" s="146">
        <v>50000061</v>
      </c>
      <c r="B291" s="122" t="s">
        <v>1222</v>
      </c>
      <c r="C291" s="118" t="s">
        <v>1568</v>
      </c>
      <c r="D291" s="119">
        <f t="shared" si="20"/>
        <v>354.09836065573774</v>
      </c>
      <c r="E291" s="116">
        <f>VLOOKUP(A291,[5]Лист3!$A:$O,13,0)</f>
        <v>432</v>
      </c>
      <c r="F291" s="120" t="s">
        <v>1607</v>
      </c>
    </row>
    <row r="292" spans="1:6" x14ac:dyDescent="0.2">
      <c r="A292" s="319" t="s">
        <v>256</v>
      </c>
      <c r="B292" s="319"/>
      <c r="C292" s="319"/>
      <c r="D292" s="319"/>
      <c r="E292" s="319"/>
      <c r="F292" s="319"/>
    </row>
    <row r="293" spans="1:6" ht="56.25" x14ac:dyDescent="0.2">
      <c r="A293" s="128">
        <v>50001323</v>
      </c>
      <c r="B293" s="124" t="s">
        <v>257</v>
      </c>
      <c r="C293" s="118" t="s">
        <v>1568</v>
      </c>
      <c r="D293" s="119">
        <f t="shared" ref="D293:D298" si="21">E293/1.22</f>
        <v>1283.6065573770493</v>
      </c>
      <c r="E293" s="116">
        <f>VLOOKUP(A293,[5]Лист3!$A:$O,13,0)</f>
        <v>1566</v>
      </c>
      <c r="F293" s="120" t="s">
        <v>1620</v>
      </c>
    </row>
    <row r="294" spans="1:6" ht="56.25" x14ac:dyDescent="0.2">
      <c r="A294" s="128">
        <v>50001324</v>
      </c>
      <c r="B294" s="124" t="s">
        <v>258</v>
      </c>
      <c r="C294" s="118" t="s">
        <v>1568</v>
      </c>
      <c r="D294" s="119">
        <f t="shared" si="21"/>
        <v>1800</v>
      </c>
      <c r="E294" s="116">
        <f>VLOOKUP(A294,[5]Лист3!$A:$O,13,0)</f>
        <v>2196</v>
      </c>
      <c r="F294" s="120" t="s">
        <v>1620</v>
      </c>
    </row>
    <row r="295" spans="1:6" ht="37.5" x14ac:dyDescent="0.2">
      <c r="A295" s="128">
        <v>50000062</v>
      </c>
      <c r="B295" s="122" t="s">
        <v>1223</v>
      </c>
      <c r="C295" s="118" t="s">
        <v>1568</v>
      </c>
      <c r="D295" s="119">
        <f t="shared" si="21"/>
        <v>1800</v>
      </c>
      <c r="E295" s="116">
        <f>VLOOKUP(A295,[5]Лист3!$A:$O,13,0)</f>
        <v>2196</v>
      </c>
      <c r="F295" s="120" t="s">
        <v>1620</v>
      </c>
    </row>
    <row r="296" spans="1:6" ht="37.5" x14ac:dyDescent="0.2">
      <c r="A296" s="128">
        <v>50000953</v>
      </c>
      <c r="B296" s="124" t="s">
        <v>259</v>
      </c>
      <c r="C296" s="118" t="s">
        <v>1568</v>
      </c>
      <c r="D296" s="119">
        <f t="shared" si="21"/>
        <v>1800</v>
      </c>
      <c r="E296" s="116">
        <f>VLOOKUP(A296,[5]Лист3!$A:$O,13,0)</f>
        <v>2196</v>
      </c>
      <c r="F296" s="120" t="s">
        <v>1620</v>
      </c>
    </row>
    <row r="297" spans="1:6" ht="37.5" x14ac:dyDescent="0.2">
      <c r="A297" s="128">
        <v>51000177</v>
      </c>
      <c r="B297" s="124" t="s">
        <v>260</v>
      </c>
      <c r="C297" s="118" t="s">
        <v>1568</v>
      </c>
      <c r="D297" s="119">
        <f t="shared" si="21"/>
        <v>420.49180327868851</v>
      </c>
      <c r="E297" s="116">
        <f>VLOOKUP(A297,[5]Лист3!$A:$O,13,0)</f>
        <v>513</v>
      </c>
      <c r="F297" s="120" t="s">
        <v>1620</v>
      </c>
    </row>
    <row r="298" spans="1:6" ht="75" x14ac:dyDescent="0.2">
      <c r="A298" s="128">
        <v>50001328</v>
      </c>
      <c r="B298" s="124" t="s">
        <v>261</v>
      </c>
      <c r="C298" s="118" t="s">
        <v>1568</v>
      </c>
      <c r="D298" s="119">
        <f t="shared" si="21"/>
        <v>250.81967213114754</v>
      </c>
      <c r="E298" s="116">
        <f>VLOOKUP(A298,[5]Лист3!$A:$O,13,0)</f>
        <v>306</v>
      </c>
      <c r="F298" s="120" t="s">
        <v>1620</v>
      </c>
    </row>
    <row r="299" spans="1:6" x14ac:dyDescent="0.2">
      <c r="A299" s="319" t="s">
        <v>262</v>
      </c>
      <c r="B299" s="319"/>
      <c r="C299" s="319"/>
      <c r="D299" s="319"/>
      <c r="E299" s="319"/>
      <c r="F299" s="319"/>
    </row>
    <row r="300" spans="1:6" ht="75" x14ac:dyDescent="0.2">
      <c r="A300" s="128">
        <v>50000063</v>
      </c>
      <c r="B300" s="122" t="s">
        <v>1283</v>
      </c>
      <c r="C300" s="118" t="s">
        <v>1568</v>
      </c>
      <c r="D300" s="119">
        <f t="shared" ref="D300" si="22">E300/1.22</f>
        <v>270.49180327868851</v>
      </c>
      <c r="E300" s="116">
        <f>VLOOKUP(A300,[5]Лист3!$A:$O,13,0)</f>
        <v>330</v>
      </c>
      <c r="F300" s="120" t="s">
        <v>1620</v>
      </c>
    </row>
    <row r="301" spans="1:6" x14ac:dyDescent="0.2">
      <c r="A301" s="319" t="s">
        <v>126</v>
      </c>
      <c r="B301" s="319"/>
      <c r="C301" s="319"/>
      <c r="D301" s="319"/>
      <c r="E301" s="319"/>
      <c r="F301" s="319"/>
    </row>
    <row r="302" spans="1:6" ht="75" x14ac:dyDescent="0.2">
      <c r="A302" s="123">
        <v>50000031</v>
      </c>
      <c r="B302" s="122" t="s">
        <v>1224</v>
      </c>
      <c r="C302" s="118" t="str">
        <f>VLOOKUP(A302,'[6]Прейскурант 2021'!$A$11:$I$1419,3,0)</f>
        <v>чел.</v>
      </c>
      <c r="D302" s="119">
        <f t="shared" ref="D302" si="23">E302/1.22</f>
        <v>15784.426229508197</v>
      </c>
      <c r="E302" s="116">
        <f>VLOOKUP(A302,[5]Лист3!$A:$O,13,0)</f>
        <v>19257</v>
      </c>
      <c r="F302" s="120" t="s">
        <v>1803</v>
      </c>
    </row>
    <row r="303" spans="1:6" x14ac:dyDescent="0.2">
      <c r="A303" s="319" t="s">
        <v>265</v>
      </c>
      <c r="B303" s="319"/>
      <c r="C303" s="319"/>
      <c r="D303" s="319"/>
      <c r="E303" s="319"/>
      <c r="F303" s="319"/>
    </row>
    <row r="304" spans="1:6" ht="37.5" x14ac:dyDescent="0.2">
      <c r="A304" s="131">
        <v>50000028</v>
      </c>
      <c r="B304" s="126" t="s">
        <v>266</v>
      </c>
      <c r="C304" s="118" t="s">
        <v>1568</v>
      </c>
      <c r="D304" s="119">
        <f t="shared" ref="D304:D306" si="24">E304/1.22</f>
        <v>354.09836065573774</v>
      </c>
      <c r="E304" s="116">
        <f>VLOOKUP(A304,[5]Лист3!$A:$O,13,0)</f>
        <v>432</v>
      </c>
      <c r="F304" s="120" t="s">
        <v>1608</v>
      </c>
    </row>
    <row r="305" spans="1:6" ht="37.5" x14ac:dyDescent="0.2">
      <c r="A305" s="131">
        <v>50000029</v>
      </c>
      <c r="B305" s="126" t="s">
        <v>267</v>
      </c>
      <c r="C305" s="118" t="s">
        <v>1568</v>
      </c>
      <c r="D305" s="119">
        <f t="shared" si="24"/>
        <v>555.73770491803282</v>
      </c>
      <c r="E305" s="116">
        <f>VLOOKUP(A305,[5]Лист3!$A:$O,13,0)</f>
        <v>678</v>
      </c>
      <c r="F305" s="120" t="s">
        <v>1608</v>
      </c>
    </row>
    <row r="306" spans="1:6" ht="37.5" x14ac:dyDescent="0.2">
      <c r="A306" s="131">
        <v>50000030</v>
      </c>
      <c r="B306" s="126" t="s">
        <v>1284</v>
      </c>
      <c r="C306" s="118" t="s">
        <v>1568</v>
      </c>
      <c r="D306" s="119">
        <f t="shared" si="24"/>
        <v>555.73770491803282</v>
      </c>
      <c r="E306" s="116">
        <f>VLOOKUP(A306,[5]Лист3!$A:$O,13,0)</f>
        <v>678</v>
      </c>
      <c r="F306" s="120" t="s">
        <v>1608</v>
      </c>
    </row>
    <row r="307" spans="1:6" x14ac:dyDescent="0.2">
      <c r="A307" s="319" t="s">
        <v>268</v>
      </c>
      <c r="B307" s="319"/>
      <c r="C307" s="319"/>
      <c r="D307" s="319"/>
      <c r="E307" s="319"/>
      <c r="F307" s="319"/>
    </row>
    <row r="308" spans="1:6" ht="37.5" x14ac:dyDescent="0.3">
      <c r="A308" s="131">
        <v>50000040</v>
      </c>
      <c r="B308" s="152" t="s">
        <v>269</v>
      </c>
      <c r="C308" s="118" t="s">
        <v>1568</v>
      </c>
      <c r="D308" s="119">
        <f t="shared" ref="D308" si="25">E308/1.22</f>
        <v>1615.5737704918033</v>
      </c>
      <c r="E308" s="116">
        <f>VLOOKUP(A308,[5]Лист3!$A:$O,13,0)</f>
        <v>1971</v>
      </c>
      <c r="F308" s="120" t="s">
        <v>1620</v>
      </c>
    </row>
    <row r="309" spans="1:6" x14ac:dyDescent="0.2">
      <c r="A309" s="286" t="s">
        <v>1626</v>
      </c>
      <c r="B309" s="286"/>
      <c r="C309" s="286"/>
      <c r="D309" s="286"/>
      <c r="E309" s="286"/>
      <c r="F309" s="286"/>
    </row>
    <row r="310" spans="1:6" x14ac:dyDescent="0.2">
      <c r="A310" s="287" t="s">
        <v>1721</v>
      </c>
      <c r="B310" s="287"/>
      <c r="C310" s="287"/>
      <c r="D310" s="287"/>
      <c r="E310" s="287"/>
      <c r="F310" s="287"/>
    </row>
    <row r="311" spans="1:6" x14ac:dyDescent="0.2">
      <c r="A311" s="285" t="s">
        <v>1720</v>
      </c>
      <c r="B311" s="285"/>
      <c r="C311" s="285"/>
      <c r="D311" s="285"/>
      <c r="E311" s="285"/>
      <c r="F311" s="285"/>
    </row>
    <row r="312" spans="1:6" ht="56.25" x14ac:dyDescent="0.2">
      <c r="A312" s="153">
        <v>60000066</v>
      </c>
      <c r="B312" s="154" t="s">
        <v>1846</v>
      </c>
      <c r="C312" s="114" t="s">
        <v>1568</v>
      </c>
      <c r="D312" s="119">
        <f t="shared" ref="D312:D316" si="26">E312/1.22</f>
        <v>1180.327868852459</v>
      </c>
      <c r="E312" s="116">
        <f>VLOOKUP(A312,[5]Лист3!$A:$O,13,0)</f>
        <v>1440</v>
      </c>
      <c r="F312" s="117" t="s">
        <v>1710</v>
      </c>
    </row>
    <row r="313" spans="1:6" ht="112.5" x14ac:dyDescent="0.2">
      <c r="A313" s="153">
        <v>60000721</v>
      </c>
      <c r="B313" s="155" t="s">
        <v>1670</v>
      </c>
      <c r="C313" s="114" t="s">
        <v>1568</v>
      </c>
      <c r="D313" s="119">
        <f t="shared" si="26"/>
        <v>1755.7377049180329</v>
      </c>
      <c r="E313" s="116">
        <f>VLOOKUP(A313,[5]Лист3!$A:$O,13,0)</f>
        <v>2142</v>
      </c>
      <c r="F313" s="117" t="s">
        <v>1710</v>
      </c>
    </row>
    <row r="314" spans="1:6" ht="93.75" x14ac:dyDescent="0.2">
      <c r="A314" s="156">
        <v>60000819</v>
      </c>
      <c r="B314" s="157" t="s">
        <v>1709</v>
      </c>
      <c r="C314" s="157" t="s">
        <v>1568</v>
      </c>
      <c r="D314" s="119">
        <f t="shared" si="26"/>
        <v>2092.622950819672</v>
      </c>
      <c r="E314" s="116">
        <f>VLOOKUP(A314,[5]Лист3!$A:$O,13,0)</f>
        <v>2553</v>
      </c>
      <c r="F314" s="157" t="s">
        <v>1710</v>
      </c>
    </row>
    <row r="315" spans="1:6" ht="56.25" x14ac:dyDescent="0.2">
      <c r="A315" s="158">
        <v>60000309</v>
      </c>
      <c r="B315" s="145" t="s">
        <v>1659</v>
      </c>
      <c r="C315" s="114" t="s">
        <v>1568</v>
      </c>
      <c r="D315" s="119">
        <f t="shared" si="26"/>
        <v>184.42622950819671</v>
      </c>
      <c r="E315" s="116">
        <f>VLOOKUP(A315,[5]Лист3!$A:$O,13,0)</f>
        <v>225</v>
      </c>
      <c r="F315" s="154" t="s">
        <v>1711</v>
      </c>
    </row>
    <row r="316" spans="1:6" ht="56.25" x14ac:dyDescent="0.2">
      <c r="A316" s="132">
        <v>60000310</v>
      </c>
      <c r="B316" s="133" t="s">
        <v>354</v>
      </c>
      <c r="C316" s="118" t="s">
        <v>1568</v>
      </c>
      <c r="D316" s="119">
        <f t="shared" si="26"/>
        <v>258.19672131147541</v>
      </c>
      <c r="E316" s="116">
        <f>VLOOKUP(A316,[5]Лист3!$A:$O,13,0)</f>
        <v>315</v>
      </c>
      <c r="F316" s="157" t="s">
        <v>1712</v>
      </c>
    </row>
    <row r="317" spans="1:6" x14ac:dyDescent="0.2">
      <c r="A317" s="285" t="s">
        <v>1722</v>
      </c>
      <c r="B317" s="285"/>
      <c r="C317" s="285"/>
      <c r="D317" s="285"/>
      <c r="E317" s="285"/>
      <c r="F317" s="285"/>
    </row>
    <row r="318" spans="1:6" ht="56.25" x14ac:dyDescent="0.2">
      <c r="A318" s="132">
        <v>60000222</v>
      </c>
      <c r="B318" s="133" t="s">
        <v>277</v>
      </c>
      <c r="C318" s="118" t="s">
        <v>1568</v>
      </c>
      <c r="D318" s="119">
        <f t="shared" ref="D318:D333" si="27">E318/1.22</f>
        <v>154.91803278688525</v>
      </c>
      <c r="E318" s="116">
        <f>VLOOKUP(A318,[5]Лист3!$A:$O,13,0)</f>
        <v>189</v>
      </c>
      <c r="F318" s="120" t="s">
        <v>1713</v>
      </c>
    </row>
    <row r="319" spans="1:6" ht="75" x14ac:dyDescent="0.2">
      <c r="A319" s="123">
        <v>60000252</v>
      </c>
      <c r="B319" s="124" t="s">
        <v>1570</v>
      </c>
      <c r="C319" s="118" t="s">
        <v>1568</v>
      </c>
      <c r="D319" s="119">
        <f t="shared" si="27"/>
        <v>445.08196721311475</v>
      </c>
      <c r="E319" s="116">
        <f>VLOOKUP(A319,[5]Лист3!$A:$O,13,0)</f>
        <v>543</v>
      </c>
      <c r="F319" s="120" t="s">
        <v>1714</v>
      </c>
    </row>
    <row r="320" spans="1:6" ht="37.5" x14ac:dyDescent="0.2">
      <c r="A320" s="159">
        <v>60000102</v>
      </c>
      <c r="B320" s="160" t="s">
        <v>1569</v>
      </c>
      <c r="C320" s="118" t="s">
        <v>1568</v>
      </c>
      <c r="D320" s="119">
        <f t="shared" si="27"/>
        <v>649.18032786885249</v>
      </c>
      <c r="E320" s="116">
        <f>VLOOKUP(A320,[5]Лист3!$A:$O,13,0)</f>
        <v>792</v>
      </c>
      <c r="F320" s="120" t="s">
        <v>1714</v>
      </c>
    </row>
    <row r="321" spans="1:6" ht="37.5" x14ac:dyDescent="0.2">
      <c r="A321" s="158">
        <v>60000225</v>
      </c>
      <c r="B321" s="145" t="s">
        <v>1639</v>
      </c>
      <c r="C321" s="114" t="s">
        <v>1568</v>
      </c>
      <c r="D321" s="119">
        <f t="shared" si="27"/>
        <v>1000.8196721311475</v>
      </c>
      <c r="E321" s="116">
        <f>VLOOKUP(A321,[5]Лист3!$A:$O,13,0)</f>
        <v>1221</v>
      </c>
      <c r="F321" s="117" t="s">
        <v>1715</v>
      </c>
    </row>
    <row r="322" spans="1:6" ht="93.75" x14ac:dyDescent="0.2">
      <c r="A322" s="132">
        <v>60000049</v>
      </c>
      <c r="B322" s="161" t="s">
        <v>432</v>
      </c>
      <c r="C322" s="118" t="s">
        <v>1568</v>
      </c>
      <c r="D322" s="119">
        <f t="shared" si="27"/>
        <v>855.73770491803282</v>
      </c>
      <c r="E322" s="116">
        <f>VLOOKUP(A322,[5]Лист3!$A:$O,13,0)</f>
        <v>1044</v>
      </c>
      <c r="F322" s="120" t="s">
        <v>1715</v>
      </c>
    </row>
    <row r="323" spans="1:6" ht="37.5" x14ac:dyDescent="0.2">
      <c r="A323" s="121">
        <v>60000234</v>
      </c>
      <c r="B323" s="122" t="s">
        <v>1642</v>
      </c>
      <c r="C323" s="114" t="s">
        <v>1568</v>
      </c>
      <c r="D323" s="119">
        <f t="shared" si="27"/>
        <v>745.08196721311481</v>
      </c>
      <c r="E323" s="116">
        <f>VLOOKUP(A323,[5]Лист3!$A:$O,13,0)</f>
        <v>909</v>
      </c>
      <c r="F323" s="117" t="s">
        <v>1714</v>
      </c>
    </row>
    <row r="324" spans="1:6" ht="37.5" x14ac:dyDescent="0.2">
      <c r="A324" s="132">
        <v>60000311</v>
      </c>
      <c r="B324" s="133" t="s">
        <v>355</v>
      </c>
      <c r="C324" s="118" t="s">
        <v>1568</v>
      </c>
      <c r="D324" s="119">
        <f t="shared" si="27"/>
        <v>1000.8196721311475</v>
      </c>
      <c r="E324" s="116">
        <f>VLOOKUP(A324,[5]Лист3!$A:$O,13,0)</f>
        <v>1221</v>
      </c>
      <c r="F324" s="120" t="s">
        <v>1714</v>
      </c>
    </row>
    <row r="325" spans="1:6" ht="37.5" x14ac:dyDescent="0.2">
      <c r="A325" s="121">
        <v>60000269</v>
      </c>
      <c r="B325" s="122" t="s">
        <v>1651</v>
      </c>
      <c r="C325" s="114" t="s">
        <v>1568</v>
      </c>
      <c r="D325" s="119">
        <f t="shared" si="27"/>
        <v>538.52459016393448</v>
      </c>
      <c r="E325" s="116">
        <f>VLOOKUP(A325,[5]Лист3!$A:$O,13,0)</f>
        <v>657</v>
      </c>
      <c r="F325" s="117" t="s">
        <v>1716</v>
      </c>
    </row>
    <row r="326" spans="1:6" ht="37.5" x14ac:dyDescent="0.2">
      <c r="A326" s="121">
        <v>60000268</v>
      </c>
      <c r="B326" s="122" t="s">
        <v>1652</v>
      </c>
      <c r="C326" s="114" t="s">
        <v>1568</v>
      </c>
      <c r="D326" s="119">
        <f t="shared" si="27"/>
        <v>929.50819672131149</v>
      </c>
      <c r="E326" s="116">
        <f>VLOOKUP(A326,[5]Лист3!$A:$O,13,0)</f>
        <v>1134</v>
      </c>
      <c r="F326" s="117" t="s">
        <v>1717</v>
      </c>
    </row>
    <row r="327" spans="1:6" ht="37.5" x14ac:dyDescent="0.2">
      <c r="A327" s="121">
        <v>60000270</v>
      </c>
      <c r="B327" s="122" t="s">
        <v>1653</v>
      </c>
      <c r="C327" s="114" t="s">
        <v>1568</v>
      </c>
      <c r="D327" s="119">
        <f t="shared" si="27"/>
        <v>681.14754098360652</v>
      </c>
      <c r="E327" s="116">
        <f>VLOOKUP(A327,[5]Лист3!$A:$O,13,0)</f>
        <v>831</v>
      </c>
      <c r="F327" s="117" t="s">
        <v>1717</v>
      </c>
    </row>
    <row r="328" spans="1:6" ht="37.5" x14ac:dyDescent="0.2">
      <c r="A328" s="121">
        <v>60000233</v>
      </c>
      <c r="B328" s="122" t="s">
        <v>1641</v>
      </c>
      <c r="C328" s="114" t="s">
        <v>1568</v>
      </c>
      <c r="D328" s="119">
        <f t="shared" si="27"/>
        <v>361.47540983606558</v>
      </c>
      <c r="E328" s="116">
        <f>VLOOKUP(A328,[5]Лист3!$A:$O,13,0)</f>
        <v>441</v>
      </c>
      <c r="F328" s="117" t="s">
        <v>1714</v>
      </c>
    </row>
    <row r="329" spans="1:6" ht="56.25" x14ac:dyDescent="0.2">
      <c r="A329" s="121">
        <v>60000231</v>
      </c>
      <c r="B329" s="122" t="s">
        <v>1640</v>
      </c>
      <c r="C329" s="114" t="s">
        <v>1568</v>
      </c>
      <c r="D329" s="119">
        <f t="shared" si="27"/>
        <v>334.42622950819674</v>
      </c>
      <c r="E329" s="116">
        <f>VLOOKUP(A329,[5]Лист3!$A:$O,13,0)</f>
        <v>408</v>
      </c>
      <c r="F329" s="117" t="s">
        <v>1714</v>
      </c>
    </row>
    <row r="330" spans="1:6" ht="37.5" x14ac:dyDescent="0.2">
      <c r="A330" s="121">
        <v>60000237</v>
      </c>
      <c r="B330" s="122" t="s">
        <v>1643</v>
      </c>
      <c r="C330" s="114" t="s">
        <v>1568</v>
      </c>
      <c r="D330" s="119">
        <f t="shared" si="27"/>
        <v>164.75409836065575</v>
      </c>
      <c r="E330" s="116">
        <f>VLOOKUP(A330,[5]Лист3!$A:$O,13,0)</f>
        <v>201</v>
      </c>
      <c r="F330" s="117" t="s">
        <v>1718</v>
      </c>
    </row>
    <row r="331" spans="1:6" ht="37.5" x14ac:dyDescent="0.2">
      <c r="A331" s="123">
        <v>60000285</v>
      </c>
      <c r="B331" s="124" t="s">
        <v>333</v>
      </c>
      <c r="C331" s="118" t="s">
        <v>1568</v>
      </c>
      <c r="D331" s="119">
        <f t="shared" si="27"/>
        <v>309.8360655737705</v>
      </c>
      <c r="E331" s="116">
        <f>VLOOKUP(A331,[5]Лист3!$A:$O,13,0)</f>
        <v>378</v>
      </c>
      <c r="F331" s="120" t="s">
        <v>1715</v>
      </c>
    </row>
    <row r="332" spans="1:6" x14ac:dyDescent="0.2">
      <c r="A332" s="123">
        <v>60000286</v>
      </c>
      <c r="B332" s="124" t="s">
        <v>334</v>
      </c>
      <c r="C332" s="118" t="s">
        <v>1568</v>
      </c>
      <c r="D332" s="119">
        <f t="shared" si="27"/>
        <v>381.14754098360658</v>
      </c>
      <c r="E332" s="116">
        <f>VLOOKUP(A332,[5]Лист3!$A:$O,13,0)</f>
        <v>465</v>
      </c>
      <c r="F332" s="120" t="s">
        <v>1715</v>
      </c>
    </row>
    <row r="333" spans="1:6" ht="56.25" x14ac:dyDescent="0.2">
      <c r="A333" s="121">
        <v>60000242</v>
      </c>
      <c r="B333" s="122" t="s">
        <v>1644</v>
      </c>
      <c r="C333" s="114" t="s">
        <v>1568</v>
      </c>
      <c r="D333" s="119">
        <f t="shared" si="27"/>
        <v>226.22950819672133</v>
      </c>
      <c r="E333" s="116">
        <f>VLOOKUP(A333,[5]Лист3!$A:$O,13,0)</f>
        <v>276</v>
      </c>
      <c r="F333" s="117" t="s">
        <v>1719</v>
      </c>
    </row>
    <row r="334" spans="1:6" x14ac:dyDescent="0.2">
      <c r="A334" s="285" t="s">
        <v>1723</v>
      </c>
      <c r="B334" s="285"/>
      <c r="C334" s="285"/>
      <c r="D334" s="285"/>
      <c r="E334" s="285"/>
      <c r="F334" s="285"/>
    </row>
    <row r="335" spans="1:6" ht="37.5" x14ac:dyDescent="0.2">
      <c r="A335" s="121">
        <v>60000273</v>
      </c>
      <c r="B335" s="122" t="s">
        <v>1655</v>
      </c>
      <c r="C335" s="114" t="s">
        <v>1568</v>
      </c>
      <c r="D335" s="119">
        <f t="shared" ref="D335:D339" si="28">E335/1.22</f>
        <v>81.147540983606561</v>
      </c>
      <c r="E335" s="116">
        <f>VLOOKUP(A335,[5]Лист3!$A:$O,13,0)</f>
        <v>99</v>
      </c>
      <c r="F335" s="117" t="s">
        <v>1724</v>
      </c>
    </row>
    <row r="336" spans="1:6" ht="37.5" x14ac:dyDescent="0.2">
      <c r="A336" s="121">
        <v>60000274</v>
      </c>
      <c r="B336" s="122" t="s">
        <v>1656</v>
      </c>
      <c r="C336" s="114" t="s">
        <v>1568</v>
      </c>
      <c r="D336" s="119">
        <f t="shared" si="28"/>
        <v>258.19672131147541</v>
      </c>
      <c r="E336" s="116">
        <f>VLOOKUP(A336,[5]Лист3!$A:$O,13,0)</f>
        <v>315</v>
      </c>
      <c r="F336" s="117" t="s">
        <v>1724</v>
      </c>
    </row>
    <row r="337" spans="1:6" ht="37.5" x14ac:dyDescent="0.2">
      <c r="A337" s="121">
        <v>60000275</v>
      </c>
      <c r="B337" s="122" t="s">
        <v>1657</v>
      </c>
      <c r="C337" s="114" t="s">
        <v>1568</v>
      </c>
      <c r="D337" s="119">
        <f t="shared" si="28"/>
        <v>381.14754098360658</v>
      </c>
      <c r="E337" s="116">
        <f>VLOOKUP(A337,[5]Лист3!$A:$O,13,0)</f>
        <v>465</v>
      </c>
      <c r="F337" s="117" t="s">
        <v>1724</v>
      </c>
    </row>
    <row r="338" spans="1:6" ht="37.5" x14ac:dyDescent="0.2">
      <c r="A338" s="136">
        <v>60001307</v>
      </c>
      <c r="B338" s="122" t="s">
        <v>1673</v>
      </c>
      <c r="C338" s="114" t="s">
        <v>1568</v>
      </c>
      <c r="D338" s="119">
        <f t="shared" si="28"/>
        <v>127.8688524590164</v>
      </c>
      <c r="E338" s="116">
        <f>VLOOKUP(A338,[5]Лист3!$A:$O,13,0)</f>
        <v>156</v>
      </c>
      <c r="F338" s="117" t="s">
        <v>1724</v>
      </c>
    </row>
    <row r="339" spans="1:6" x14ac:dyDescent="0.2">
      <c r="A339" s="158">
        <v>60000315</v>
      </c>
      <c r="B339" s="145" t="s">
        <v>1661</v>
      </c>
      <c r="C339" s="114" t="s">
        <v>1568</v>
      </c>
      <c r="D339" s="119">
        <f t="shared" si="28"/>
        <v>199.18032786885246</v>
      </c>
      <c r="E339" s="116">
        <f>VLOOKUP(A339,[5]Лист3!$A:$O,13,0)</f>
        <v>243</v>
      </c>
      <c r="F339" s="117" t="s">
        <v>1712</v>
      </c>
    </row>
    <row r="340" spans="1:6" x14ac:dyDescent="0.2">
      <c r="A340" s="285" t="s">
        <v>1725</v>
      </c>
      <c r="B340" s="285"/>
      <c r="C340" s="285"/>
      <c r="D340" s="285"/>
      <c r="E340" s="285"/>
      <c r="F340" s="285"/>
    </row>
    <row r="341" spans="1:6" ht="56.25" x14ac:dyDescent="0.2">
      <c r="A341" s="132">
        <v>60000282</v>
      </c>
      <c r="B341" s="133" t="s">
        <v>330</v>
      </c>
      <c r="C341" s="118" t="s">
        <v>1568</v>
      </c>
      <c r="D341" s="119">
        <f t="shared" ref="D341:D353" si="29">E341/1.22</f>
        <v>900</v>
      </c>
      <c r="E341" s="116">
        <f>VLOOKUP(A341,[5]Лист3!$A:$O,13,0)</f>
        <v>1098</v>
      </c>
      <c r="F341" s="120" t="s">
        <v>1615</v>
      </c>
    </row>
    <row r="342" spans="1:6" ht="37.5" x14ac:dyDescent="0.2">
      <c r="A342" s="123">
        <v>60000266</v>
      </c>
      <c r="B342" s="124" t="s">
        <v>315</v>
      </c>
      <c r="C342" s="118" t="s">
        <v>1568</v>
      </c>
      <c r="D342" s="119">
        <f t="shared" si="29"/>
        <v>816.39344262295083</v>
      </c>
      <c r="E342" s="116">
        <f>VLOOKUP(A342,[5]Лист3!$A:$O,13,0)</f>
        <v>996</v>
      </c>
      <c r="F342" s="120" t="s">
        <v>1615</v>
      </c>
    </row>
    <row r="343" spans="1:6" ht="56.25" x14ac:dyDescent="0.2">
      <c r="A343" s="121">
        <v>60000271</v>
      </c>
      <c r="B343" s="122" t="s">
        <v>1654</v>
      </c>
      <c r="C343" s="114" t="s">
        <v>1568</v>
      </c>
      <c r="D343" s="119">
        <f t="shared" si="29"/>
        <v>334.42622950819674</v>
      </c>
      <c r="E343" s="116">
        <f>VLOOKUP(A343,[5]Лист3!$A:$O,13,0)</f>
        <v>408</v>
      </c>
      <c r="F343" s="117" t="s">
        <v>1715</v>
      </c>
    </row>
    <row r="344" spans="1:6" ht="56.25" x14ac:dyDescent="0.2">
      <c r="A344" s="132">
        <v>60000318</v>
      </c>
      <c r="B344" s="133" t="s">
        <v>362</v>
      </c>
      <c r="C344" s="118" t="s">
        <v>1568</v>
      </c>
      <c r="D344" s="119">
        <f t="shared" si="29"/>
        <v>531.14754098360652</v>
      </c>
      <c r="E344" s="116">
        <f>VLOOKUP(A344,[5]Лист3!$A:$O,13,0)</f>
        <v>648</v>
      </c>
      <c r="F344" s="120" t="s">
        <v>1715</v>
      </c>
    </row>
    <row r="345" spans="1:6" ht="37.5" x14ac:dyDescent="0.2">
      <c r="A345" s="132">
        <v>60000320</v>
      </c>
      <c r="B345" s="133" t="s">
        <v>364</v>
      </c>
      <c r="C345" s="118" t="s">
        <v>1568</v>
      </c>
      <c r="D345" s="119">
        <f t="shared" si="29"/>
        <v>304.91803278688525</v>
      </c>
      <c r="E345" s="116">
        <f>VLOOKUP(A345,[5]Лист3!$A:$O,13,0)</f>
        <v>372</v>
      </c>
      <c r="F345" s="120" t="s">
        <v>1712</v>
      </c>
    </row>
    <row r="346" spans="1:6" ht="37.5" x14ac:dyDescent="0.2">
      <c r="A346" s="132">
        <v>60000321</v>
      </c>
      <c r="B346" s="133" t="s">
        <v>365</v>
      </c>
      <c r="C346" s="118" t="s">
        <v>1568</v>
      </c>
      <c r="D346" s="119">
        <f t="shared" si="29"/>
        <v>595.08196721311481</v>
      </c>
      <c r="E346" s="116">
        <f>VLOOKUP(A346,[5]Лист3!$A:$O,13,0)</f>
        <v>726</v>
      </c>
      <c r="F346" s="120" t="s">
        <v>1715</v>
      </c>
    </row>
    <row r="347" spans="1:6" ht="56.25" x14ac:dyDescent="0.3">
      <c r="A347" s="128">
        <v>60001309</v>
      </c>
      <c r="B347" s="162" t="s">
        <v>395</v>
      </c>
      <c r="C347" s="118" t="s">
        <v>1568</v>
      </c>
      <c r="D347" s="119">
        <f t="shared" si="29"/>
        <v>405.73770491803282</v>
      </c>
      <c r="E347" s="116">
        <f>VLOOKUP(A347,[5]Лист3!$A:$O,13,0)</f>
        <v>495</v>
      </c>
      <c r="F347" s="120" t="s">
        <v>1714</v>
      </c>
    </row>
    <row r="348" spans="1:6" ht="56.25" x14ac:dyDescent="0.2">
      <c r="A348" s="123">
        <v>60000018</v>
      </c>
      <c r="B348" s="161" t="s">
        <v>418</v>
      </c>
      <c r="C348" s="118" t="s">
        <v>1568</v>
      </c>
      <c r="D348" s="119">
        <f t="shared" si="29"/>
        <v>654.09836065573768</v>
      </c>
      <c r="E348" s="116">
        <f>VLOOKUP(A348,[5]Лист3!$A:$O,13,0)</f>
        <v>798</v>
      </c>
      <c r="F348" s="120" t="s">
        <v>1714</v>
      </c>
    </row>
    <row r="349" spans="1:6" ht="75" x14ac:dyDescent="0.2">
      <c r="A349" s="123">
        <v>60000024</v>
      </c>
      <c r="B349" s="161" t="s">
        <v>420</v>
      </c>
      <c r="C349" s="118" t="s">
        <v>1782</v>
      </c>
      <c r="D349" s="119">
        <f t="shared" si="29"/>
        <v>713.11475409836066</v>
      </c>
      <c r="E349" s="116">
        <f>VLOOKUP(A349,[5]Лист3!$A:$O,13,0)</f>
        <v>870</v>
      </c>
      <c r="F349" s="120" t="s">
        <v>1715</v>
      </c>
    </row>
    <row r="350" spans="1:6" ht="75" x14ac:dyDescent="0.2">
      <c r="A350" s="123">
        <v>60000235</v>
      </c>
      <c r="B350" s="124" t="s">
        <v>287</v>
      </c>
      <c r="C350" s="118" t="s">
        <v>1568</v>
      </c>
      <c r="D350" s="119">
        <f t="shared" si="29"/>
        <v>464.75409836065575</v>
      </c>
      <c r="E350" s="116">
        <f>VLOOKUP(A350,[5]Лист3!$A:$O,13,0)</f>
        <v>567</v>
      </c>
      <c r="F350" s="120" t="s">
        <v>1715</v>
      </c>
    </row>
    <row r="351" spans="1:6" ht="37.5" x14ac:dyDescent="0.2">
      <c r="A351" s="123">
        <v>60000278</v>
      </c>
      <c r="B351" s="124" t="s">
        <v>326</v>
      </c>
      <c r="C351" s="118" t="s">
        <v>1568</v>
      </c>
      <c r="D351" s="119">
        <f t="shared" si="29"/>
        <v>555.73770491803282</v>
      </c>
      <c r="E351" s="116">
        <f>VLOOKUP(A351,[5]Лист3!$A:$O,13,0)</f>
        <v>678</v>
      </c>
      <c r="F351" s="120" t="s">
        <v>1715</v>
      </c>
    </row>
    <row r="352" spans="1:6" ht="37.5" x14ac:dyDescent="0.2">
      <c r="A352" s="123">
        <v>60000279</v>
      </c>
      <c r="B352" s="124" t="s">
        <v>327</v>
      </c>
      <c r="C352" s="118" t="s">
        <v>1568</v>
      </c>
      <c r="D352" s="119">
        <f t="shared" si="29"/>
        <v>450</v>
      </c>
      <c r="E352" s="116">
        <f>VLOOKUP(A352,[5]Лист3!$A:$O,13,0)</f>
        <v>549</v>
      </c>
      <c r="F352" s="120" t="s">
        <v>1715</v>
      </c>
    </row>
    <row r="353" spans="1:6" ht="37.5" x14ac:dyDescent="0.2">
      <c r="A353" s="132">
        <v>60000319</v>
      </c>
      <c r="B353" s="133" t="s">
        <v>363</v>
      </c>
      <c r="C353" s="118" t="s">
        <v>1568</v>
      </c>
      <c r="D353" s="119">
        <f t="shared" si="29"/>
        <v>700.81967213114751</v>
      </c>
      <c r="E353" s="116">
        <f>VLOOKUP(A353,[5]Лист3!$A:$O,13,0)</f>
        <v>855</v>
      </c>
      <c r="F353" s="120" t="s">
        <v>1715</v>
      </c>
    </row>
    <row r="354" spans="1:6" x14ac:dyDescent="0.2">
      <c r="A354" s="285" t="s">
        <v>1726</v>
      </c>
      <c r="B354" s="285"/>
      <c r="C354" s="285"/>
      <c r="D354" s="285"/>
      <c r="E354" s="285"/>
      <c r="F354" s="285"/>
    </row>
    <row r="355" spans="1:6" ht="56.25" x14ac:dyDescent="0.2">
      <c r="A355" s="121">
        <v>60000258</v>
      </c>
      <c r="B355" s="122" t="s">
        <v>1650</v>
      </c>
      <c r="C355" s="114" t="s">
        <v>1568</v>
      </c>
      <c r="D355" s="119">
        <f t="shared" ref="D355:D363" si="30">E355/1.22</f>
        <v>833.60655737704917</v>
      </c>
      <c r="E355" s="116">
        <f>VLOOKUP(A355,[5]Лист3!$A:$O,13,0)</f>
        <v>1017</v>
      </c>
      <c r="F355" s="117" t="s">
        <v>1727</v>
      </c>
    </row>
    <row r="356" spans="1:6" ht="37.5" x14ac:dyDescent="0.2">
      <c r="A356" s="121">
        <v>60001020</v>
      </c>
      <c r="B356" s="122" t="s">
        <v>1672</v>
      </c>
      <c r="C356" s="114" t="s">
        <v>1568</v>
      </c>
      <c r="D356" s="119">
        <f t="shared" si="30"/>
        <v>354.09836065573774</v>
      </c>
      <c r="E356" s="116">
        <f>VLOOKUP(A356,[5]Лист3!$A:$O,13,0)</f>
        <v>432</v>
      </c>
      <c r="F356" s="117" t="s">
        <v>1715</v>
      </c>
    </row>
    <row r="357" spans="1:6" ht="37.5" x14ac:dyDescent="0.2">
      <c r="A357" s="121">
        <v>60000250</v>
      </c>
      <c r="B357" s="122" t="s">
        <v>1645</v>
      </c>
      <c r="C357" s="114" t="s">
        <v>1568</v>
      </c>
      <c r="D357" s="119">
        <f t="shared" si="30"/>
        <v>174.59016393442624</v>
      </c>
      <c r="E357" s="116">
        <f>VLOOKUP(A357,[5]Лист3!$A:$O,13,0)</f>
        <v>213</v>
      </c>
      <c r="F357" s="117" t="s">
        <v>1712</v>
      </c>
    </row>
    <row r="358" spans="1:6" ht="37.5" x14ac:dyDescent="0.2">
      <c r="A358" s="158">
        <v>60000280</v>
      </c>
      <c r="B358" s="145" t="s">
        <v>1647</v>
      </c>
      <c r="C358" s="114" t="s">
        <v>1568</v>
      </c>
      <c r="D358" s="119">
        <f t="shared" si="30"/>
        <v>184.42622950819671</v>
      </c>
      <c r="E358" s="116">
        <f>VLOOKUP(A358,[5]Лист3!$A:$O,13,0)</f>
        <v>225</v>
      </c>
      <c r="F358" s="117" t="s">
        <v>1712</v>
      </c>
    </row>
    <row r="359" spans="1:6" ht="37.5" x14ac:dyDescent="0.2">
      <c r="A359" s="132">
        <v>60000281</v>
      </c>
      <c r="B359" s="133" t="s">
        <v>329</v>
      </c>
      <c r="C359" s="118" t="s">
        <v>1568</v>
      </c>
      <c r="D359" s="119">
        <f t="shared" si="30"/>
        <v>270.49180327868851</v>
      </c>
      <c r="E359" s="116">
        <f>VLOOKUP(A359,[5]Лист3!$A:$O,13,0)</f>
        <v>330</v>
      </c>
      <c r="F359" s="120" t="s">
        <v>1712</v>
      </c>
    </row>
    <row r="360" spans="1:6" ht="37.5" x14ac:dyDescent="0.2">
      <c r="A360" s="121">
        <v>60000257</v>
      </c>
      <c r="B360" s="122" t="s">
        <v>1646</v>
      </c>
      <c r="C360" s="114" t="s">
        <v>1568</v>
      </c>
      <c r="D360" s="119">
        <f t="shared" si="30"/>
        <v>174.59016393442624</v>
      </c>
      <c r="E360" s="116">
        <f>VLOOKUP(A360,[5]Лист3!$A:$O,13,0)</f>
        <v>213</v>
      </c>
      <c r="F360" s="117" t="s">
        <v>1712</v>
      </c>
    </row>
    <row r="361" spans="1:6" ht="37.5" x14ac:dyDescent="0.2">
      <c r="A361" s="132">
        <v>60000322</v>
      </c>
      <c r="B361" s="133" t="s">
        <v>366</v>
      </c>
      <c r="C361" s="118" t="s">
        <v>1568</v>
      </c>
      <c r="D361" s="119">
        <f t="shared" si="30"/>
        <v>105.73770491803279</v>
      </c>
      <c r="E361" s="116">
        <f>VLOOKUP(A361,[5]Лист3!$A:$O,13,0)</f>
        <v>129</v>
      </c>
      <c r="F361" s="120" t="s">
        <v>1728</v>
      </c>
    </row>
    <row r="362" spans="1:6" ht="37.5" x14ac:dyDescent="0.2">
      <c r="A362" s="132">
        <v>60000323</v>
      </c>
      <c r="B362" s="133" t="s">
        <v>367</v>
      </c>
      <c r="C362" s="118" t="s">
        <v>1568</v>
      </c>
      <c r="D362" s="119">
        <f t="shared" si="30"/>
        <v>226.22950819672133</v>
      </c>
      <c r="E362" s="116">
        <f>VLOOKUP(A362,[5]Лист3!$A:$O,13,0)</f>
        <v>276</v>
      </c>
      <c r="F362" s="120" t="s">
        <v>1714</v>
      </c>
    </row>
    <row r="363" spans="1:6" ht="37.5" x14ac:dyDescent="0.3">
      <c r="A363" s="159">
        <v>60000064</v>
      </c>
      <c r="B363" s="162" t="s">
        <v>436</v>
      </c>
      <c r="C363" s="118" t="s">
        <v>1568</v>
      </c>
      <c r="D363" s="119">
        <f t="shared" si="30"/>
        <v>265.57377049180326</v>
      </c>
      <c r="E363" s="116">
        <f>VLOOKUP(A363,[5]Лист3!$A:$O,13,0)</f>
        <v>324</v>
      </c>
      <c r="F363" s="120" t="s">
        <v>1729</v>
      </c>
    </row>
    <row r="364" spans="1:6" x14ac:dyDescent="0.2">
      <c r="A364" s="285" t="s">
        <v>1730</v>
      </c>
      <c r="B364" s="285"/>
      <c r="C364" s="285"/>
      <c r="D364" s="285"/>
      <c r="E364" s="285"/>
      <c r="F364" s="285"/>
    </row>
    <row r="365" spans="1:6" ht="37.5" x14ac:dyDescent="0.2">
      <c r="A365" s="123">
        <v>60000287</v>
      </c>
      <c r="B365" s="124" t="s">
        <v>335</v>
      </c>
      <c r="C365" s="118" t="s">
        <v>1568</v>
      </c>
      <c r="D365" s="119">
        <f t="shared" ref="D365:D366" si="31">E365/1.22</f>
        <v>127.8688524590164</v>
      </c>
      <c r="E365" s="116">
        <f>VLOOKUP(A365,[5]Лист3!$A:$O,13,0)</f>
        <v>156</v>
      </c>
      <c r="F365" s="120" t="s">
        <v>1714</v>
      </c>
    </row>
    <row r="366" spans="1:6" ht="56.25" x14ac:dyDescent="0.2">
      <c r="A366" s="132">
        <v>60000046</v>
      </c>
      <c r="B366" s="161" t="s">
        <v>429</v>
      </c>
      <c r="C366" s="118" t="s">
        <v>1568</v>
      </c>
      <c r="D366" s="119">
        <f t="shared" si="31"/>
        <v>870.49180327868851</v>
      </c>
      <c r="E366" s="116">
        <f>VLOOKUP(A366,[5]Лист3!$A:$O,13,0)</f>
        <v>1062</v>
      </c>
      <c r="F366" s="120" t="s">
        <v>1715</v>
      </c>
    </row>
    <row r="367" spans="1:6" x14ac:dyDescent="0.2">
      <c r="A367" s="285" t="s">
        <v>1731</v>
      </c>
      <c r="B367" s="285"/>
      <c r="C367" s="285"/>
      <c r="D367" s="285"/>
      <c r="E367" s="285"/>
      <c r="F367" s="285"/>
    </row>
    <row r="368" spans="1:6" ht="37.5" x14ac:dyDescent="0.2">
      <c r="A368" s="128">
        <v>60000753</v>
      </c>
      <c r="B368" s="124" t="s">
        <v>383</v>
      </c>
      <c r="C368" s="118" t="s">
        <v>1568</v>
      </c>
      <c r="D368" s="119">
        <f t="shared" ref="D368:D380" si="32">E368/1.22</f>
        <v>700.81967213114751</v>
      </c>
      <c r="E368" s="116">
        <f>VLOOKUP(A368,[5]Лист3!$A:$O,13,0)</f>
        <v>855</v>
      </c>
      <c r="F368" s="120" t="s">
        <v>1732</v>
      </c>
    </row>
    <row r="369" spans="1:6" x14ac:dyDescent="0.2">
      <c r="A369" s="128">
        <v>60000754</v>
      </c>
      <c r="B369" s="122" t="s">
        <v>1378</v>
      </c>
      <c r="C369" s="118" t="s">
        <v>1568</v>
      </c>
      <c r="D369" s="119">
        <f t="shared" si="32"/>
        <v>381.14754098360658</v>
      </c>
      <c r="E369" s="116">
        <f>VLOOKUP(A369,[5]Лист3!$A:$O,13,0)</f>
        <v>465</v>
      </c>
      <c r="F369" s="120" t="s">
        <v>1729</v>
      </c>
    </row>
    <row r="370" spans="1:6" ht="56.25" x14ac:dyDescent="0.2">
      <c r="A370" s="128">
        <v>60000755</v>
      </c>
      <c r="B370" s="124" t="s">
        <v>385</v>
      </c>
      <c r="C370" s="118" t="s">
        <v>1568</v>
      </c>
      <c r="D370" s="119">
        <f t="shared" si="32"/>
        <v>184.42622950819671</v>
      </c>
      <c r="E370" s="116">
        <f>VLOOKUP(A370,[5]Лист3!$A:$O,13,0)</f>
        <v>225</v>
      </c>
      <c r="F370" s="120" t="s">
        <v>1712</v>
      </c>
    </row>
    <row r="371" spans="1:6" x14ac:dyDescent="0.2">
      <c r="A371" s="128">
        <v>60000756</v>
      </c>
      <c r="B371" s="124" t="s">
        <v>386</v>
      </c>
      <c r="C371" s="118" t="s">
        <v>1568</v>
      </c>
      <c r="D371" s="119">
        <f t="shared" si="32"/>
        <v>314.75409836065575</v>
      </c>
      <c r="E371" s="116">
        <f>VLOOKUP(A371,[5]Лист3!$A:$O,13,0)</f>
        <v>384</v>
      </c>
      <c r="F371" s="120" t="s">
        <v>1712</v>
      </c>
    </row>
    <row r="372" spans="1:6" x14ac:dyDescent="0.2">
      <c r="A372" s="128">
        <v>60000757</v>
      </c>
      <c r="B372" s="124" t="s">
        <v>387</v>
      </c>
      <c r="C372" s="118" t="s">
        <v>1568</v>
      </c>
      <c r="D372" s="119">
        <f t="shared" si="32"/>
        <v>649.18032786885249</v>
      </c>
      <c r="E372" s="116">
        <f>VLOOKUP(A372,[5]Лист3!$A:$O,13,0)</f>
        <v>792</v>
      </c>
      <c r="F372" s="120" t="s">
        <v>1729</v>
      </c>
    </row>
    <row r="373" spans="1:6" ht="56.25" x14ac:dyDescent="0.2">
      <c r="A373" s="128">
        <v>60000759</v>
      </c>
      <c r="B373" s="124" t="s">
        <v>388</v>
      </c>
      <c r="C373" s="118" t="s">
        <v>1568</v>
      </c>
      <c r="D373" s="119">
        <f t="shared" si="32"/>
        <v>831.14754098360663</v>
      </c>
      <c r="E373" s="116">
        <f>VLOOKUP(A373,[5]Лист3!$A:$O,13,0)</f>
        <v>1014</v>
      </c>
      <c r="F373" s="120" t="s">
        <v>1712</v>
      </c>
    </row>
    <row r="374" spans="1:6" ht="37.5" x14ac:dyDescent="0.2">
      <c r="A374" s="128">
        <v>60000766</v>
      </c>
      <c r="B374" s="124" t="s">
        <v>391</v>
      </c>
      <c r="C374" s="118" t="s">
        <v>1568</v>
      </c>
      <c r="D374" s="119">
        <f t="shared" si="32"/>
        <v>238.52459016393442</v>
      </c>
      <c r="E374" s="116">
        <f>VLOOKUP(A374,[5]Лист3!$A:$O,13,0)</f>
        <v>291</v>
      </c>
      <c r="F374" s="120" t="s">
        <v>1732</v>
      </c>
    </row>
    <row r="375" spans="1:6" ht="37.5" x14ac:dyDescent="0.2">
      <c r="A375" s="123">
        <v>60000773</v>
      </c>
      <c r="B375" s="124" t="s">
        <v>401</v>
      </c>
      <c r="C375" s="118" t="s">
        <v>1568</v>
      </c>
      <c r="D375" s="119">
        <f t="shared" si="32"/>
        <v>199.18032786885246</v>
      </c>
      <c r="E375" s="116">
        <f>VLOOKUP(A375,[5]Лист3!$A:$O,13,0)</f>
        <v>243</v>
      </c>
      <c r="F375" s="120" t="s">
        <v>1714</v>
      </c>
    </row>
    <row r="376" spans="1:6" ht="56.25" x14ac:dyDescent="0.2">
      <c r="A376" s="123">
        <v>60000774</v>
      </c>
      <c r="B376" s="124" t="s">
        <v>402</v>
      </c>
      <c r="C376" s="118" t="s">
        <v>1568</v>
      </c>
      <c r="D376" s="119">
        <f t="shared" si="32"/>
        <v>309.8360655737705</v>
      </c>
      <c r="E376" s="116">
        <f>VLOOKUP(A376,[5]Лист3!$A:$O,13,0)</f>
        <v>378</v>
      </c>
      <c r="F376" s="120" t="s">
        <v>1714</v>
      </c>
    </row>
    <row r="377" spans="1:6" ht="37.5" x14ac:dyDescent="0.2">
      <c r="A377" s="128">
        <v>60001304</v>
      </c>
      <c r="B377" s="124" t="s">
        <v>392</v>
      </c>
      <c r="C377" s="118" t="s">
        <v>1568</v>
      </c>
      <c r="D377" s="119">
        <f t="shared" si="32"/>
        <v>1305.7377049180327</v>
      </c>
      <c r="E377" s="116">
        <f>VLOOKUP(A377,[5]Лист3!$A:$O,13,0)</f>
        <v>1593</v>
      </c>
      <c r="F377" s="120" t="s">
        <v>1715</v>
      </c>
    </row>
    <row r="378" spans="1:6" ht="37.5" x14ac:dyDescent="0.2">
      <c r="A378" s="128">
        <v>60001308</v>
      </c>
      <c r="B378" s="155" t="s">
        <v>1468</v>
      </c>
      <c r="C378" s="118" t="s">
        <v>1568</v>
      </c>
      <c r="D378" s="119">
        <f t="shared" si="32"/>
        <v>174.59016393442624</v>
      </c>
      <c r="E378" s="116">
        <f>VLOOKUP(A378,[5]Лист3!$A:$O,13,0)</f>
        <v>213</v>
      </c>
      <c r="F378" s="120" t="s">
        <v>1714</v>
      </c>
    </row>
    <row r="379" spans="1:6" ht="37.5" x14ac:dyDescent="0.2">
      <c r="A379" s="123">
        <v>60000775</v>
      </c>
      <c r="B379" s="124" t="s">
        <v>403</v>
      </c>
      <c r="C379" s="118" t="s">
        <v>1568</v>
      </c>
      <c r="D379" s="119">
        <f t="shared" si="32"/>
        <v>147.54098360655738</v>
      </c>
      <c r="E379" s="116">
        <f>VLOOKUP(A379,[5]Лист3!$A:$O,13,0)</f>
        <v>180</v>
      </c>
      <c r="F379" s="120" t="s">
        <v>1733</v>
      </c>
    </row>
    <row r="380" spans="1:6" ht="37.5" x14ac:dyDescent="0.2">
      <c r="A380" s="123">
        <v>60000777</v>
      </c>
      <c r="B380" s="124" t="s">
        <v>404</v>
      </c>
      <c r="C380" s="118" t="s">
        <v>1568</v>
      </c>
      <c r="D380" s="119">
        <f t="shared" si="32"/>
        <v>272.95081967213116</v>
      </c>
      <c r="E380" s="116">
        <f>VLOOKUP(A380,[5]Лист3!$A:$O,13,0)</f>
        <v>333</v>
      </c>
      <c r="F380" s="120" t="s">
        <v>1714</v>
      </c>
    </row>
    <row r="381" spans="1:6" x14ac:dyDescent="0.2">
      <c r="A381" s="285" t="s">
        <v>1734</v>
      </c>
      <c r="B381" s="285"/>
      <c r="C381" s="285"/>
      <c r="D381" s="285"/>
      <c r="E381" s="285"/>
      <c r="F381" s="285"/>
    </row>
    <row r="382" spans="1:6" ht="56.25" x14ac:dyDescent="0.2">
      <c r="A382" s="123">
        <v>60000272</v>
      </c>
      <c r="B382" s="124" t="s">
        <v>321</v>
      </c>
      <c r="C382" s="118" t="s">
        <v>1568</v>
      </c>
      <c r="D382" s="119">
        <f t="shared" ref="D382:D398" si="33">E382/1.22</f>
        <v>1175.4098360655737</v>
      </c>
      <c r="E382" s="116">
        <f>VLOOKUP(A382,[5]Лист3!$A:$O,13,0)</f>
        <v>1434</v>
      </c>
      <c r="F382" s="120" t="s">
        <v>1715</v>
      </c>
    </row>
    <row r="383" spans="1:6" ht="56.25" x14ac:dyDescent="0.2">
      <c r="A383" s="132">
        <v>60000312</v>
      </c>
      <c r="B383" s="133" t="s">
        <v>356</v>
      </c>
      <c r="C383" s="118" t="s">
        <v>1568</v>
      </c>
      <c r="D383" s="119">
        <f t="shared" si="33"/>
        <v>575.40983606557381</v>
      </c>
      <c r="E383" s="116">
        <f>VLOOKUP(A383,[5]Лист3!$A:$O,13,0)</f>
        <v>702</v>
      </c>
      <c r="F383" s="120" t="s">
        <v>1615</v>
      </c>
    </row>
    <row r="384" spans="1:6" ht="56.25" x14ac:dyDescent="0.2">
      <c r="A384" s="158">
        <v>60000313</v>
      </c>
      <c r="B384" s="145" t="s">
        <v>1660</v>
      </c>
      <c r="C384" s="114" t="s">
        <v>1568</v>
      </c>
      <c r="D384" s="119">
        <f t="shared" si="33"/>
        <v>575.40983606557381</v>
      </c>
      <c r="E384" s="116">
        <f>VLOOKUP(A384,[5]Лист3!$A:$O,13,0)</f>
        <v>702</v>
      </c>
      <c r="F384" s="117" t="s">
        <v>1712</v>
      </c>
    </row>
    <row r="385" spans="1:6" ht="56.25" x14ac:dyDescent="0.2">
      <c r="A385" s="121">
        <v>60000405</v>
      </c>
      <c r="B385" s="122" t="s">
        <v>1665</v>
      </c>
      <c r="C385" s="114" t="s">
        <v>1568</v>
      </c>
      <c r="D385" s="119">
        <f t="shared" si="33"/>
        <v>688.52459016393448</v>
      </c>
      <c r="E385" s="116">
        <f>VLOOKUP(A385,[5]Лист3!$A:$O,13,0)</f>
        <v>840</v>
      </c>
      <c r="F385" s="117" t="s">
        <v>1615</v>
      </c>
    </row>
    <row r="386" spans="1:6" x14ac:dyDescent="0.2">
      <c r="A386" s="132">
        <v>60000314</v>
      </c>
      <c r="B386" s="133" t="s">
        <v>358</v>
      </c>
      <c r="C386" s="118" t="s">
        <v>1568</v>
      </c>
      <c r="D386" s="119">
        <f t="shared" si="33"/>
        <v>304.91803278688525</v>
      </c>
      <c r="E386" s="116">
        <f>VLOOKUP(A386,[5]Лист3!$A:$O,13,0)</f>
        <v>372</v>
      </c>
      <c r="F386" s="120" t="s">
        <v>1615</v>
      </c>
    </row>
    <row r="387" spans="1:6" ht="37.5" x14ac:dyDescent="0.3">
      <c r="A387" s="159">
        <v>60000072</v>
      </c>
      <c r="B387" s="162" t="s">
        <v>444</v>
      </c>
      <c r="C387" s="118" t="s">
        <v>1568</v>
      </c>
      <c r="D387" s="119">
        <f t="shared" si="33"/>
        <v>213.9344262295082</v>
      </c>
      <c r="E387" s="116">
        <f>VLOOKUP(A387,[5]Лист3!$A:$O,13,0)</f>
        <v>261</v>
      </c>
      <c r="F387" s="120" t="s">
        <v>1714</v>
      </c>
    </row>
    <row r="388" spans="1:6" ht="37.5" x14ac:dyDescent="0.2">
      <c r="A388" s="123">
        <v>60001326</v>
      </c>
      <c r="B388" s="161" t="s">
        <v>417</v>
      </c>
      <c r="C388" s="118" t="s">
        <v>1568</v>
      </c>
      <c r="D388" s="119">
        <f t="shared" si="33"/>
        <v>538.52459016393448</v>
      </c>
      <c r="E388" s="116">
        <f>VLOOKUP(A388,[5]Лист3!$A:$O,13,0)</f>
        <v>657</v>
      </c>
      <c r="F388" s="120" t="s">
        <v>1735</v>
      </c>
    </row>
    <row r="389" spans="1:6" ht="56.25" x14ac:dyDescent="0.2">
      <c r="A389" s="158">
        <v>60000043</v>
      </c>
      <c r="B389" s="129" t="s">
        <v>1630</v>
      </c>
      <c r="C389" s="114" t="s">
        <v>1568</v>
      </c>
      <c r="D389" s="119">
        <f t="shared" si="33"/>
        <v>720.49180327868851</v>
      </c>
      <c r="E389" s="116">
        <f>VLOOKUP(A389,[5]Лист3!$A:$O,13,0)</f>
        <v>879</v>
      </c>
      <c r="F389" s="117" t="s">
        <v>1736</v>
      </c>
    </row>
    <row r="390" spans="1:6" ht="37.5" x14ac:dyDescent="0.2">
      <c r="A390" s="163">
        <v>60000111</v>
      </c>
      <c r="B390" s="133" t="s">
        <v>272</v>
      </c>
      <c r="C390" s="118" t="s">
        <v>1568</v>
      </c>
      <c r="D390" s="119">
        <f t="shared" si="33"/>
        <v>204.09836065573771</v>
      </c>
      <c r="E390" s="116">
        <f>VLOOKUP(A390,[5]Лист3!$A:$O,13,0)</f>
        <v>249</v>
      </c>
      <c r="F390" s="120" t="s">
        <v>1714</v>
      </c>
    </row>
    <row r="391" spans="1:6" ht="37.5" x14ac:dyDescent="0.2">
      <c r="A391" s="163">
        <v>60000112</v>
      </c>
      <c r="B391" s="133" t="s">
        <v>273</v>
      </c>
      <c r="C391" s="118" t="s">
        <v>1568</v>
      </c>
      <c r="D391" s="119">
        <f t="shared" si="33"/>
        <v>614.7540983606558</v>
      </c>
      <c r="E391" s="116">
        <f>VLOOKUP(A391,[5]Лист3!$A:$O,13,0)</f>
        <v>750</v>
      </c>
      <c r="F391" s="120" t="s">
        <v>1715</v>
      </c>
    </row>
    <row r="392" spans="1:6" x14ac:dyDescent="0.2">
      <c r="A392" s="163">
        <v>60000113</v>
      </c>
      <c r="B392" s="133" t="s">
        <v>274</v>
      </c>
      <c r="C392" s="118" t="s">
        <v>1568</v>
      </c>
      <c r="D392" s="119">
        <f t="shared" si="33"/>
        <v>324.59016393442624</v>
      </c>
      <c r="E392" s="116">
        <f>VLOOKUP(A392,[5]Лист3!$A:$O,13,0)</f>
        <v>396</v>
      </c>
      <c r="F392" s="120" t="s">
        <v>1615</v>
      </c>
    </row>
    <row r="393" spans="1:6" ht="37.5" x14ac:dyDescent="0.2">
      <c r="A393" s="163">
        <v>60000115</v>
      </c>
      <c r="B393" s="133" t="s">
        <v>276</v>
      </c>
      <c r="C393" s="118" t="s">
        <v>1568</v>
      </c>
      <c r="D393" s="119">
        <f t="shared" si="33"/>
        <v>127.8688524590164</v>
      </c>
      <c r="E393" s="116">
        <f>VLOOKUP(A393,[5]Лист3!$A:$O,13,0)</f>
        <v>156</v>
      </c>
      <c r="F393" s="120" t="s">
        <v>1714</v>
      </c>
    </row>
    <row r="394" spans="1:6" ht="37.5" x14ac:dyDescent="0.2">
      <c r="A394" s="132">
        <v>60000291</v>
      </c>
      <c r="B394" s="133" t="s">
        <v>338</v>
      </c>
      <c r="C394" s="118" t="s">
        <v>1568</v>
      </c>
      <c r="D394" s="119">
        <f t="shared" si="33"/>
        <v>120.49180327868852</v>
      </c>
      <c r="E394" s="116">
        <f>VLOOKUP(A394,[5]Лист3!$A:$O,13,0)</f>
        <v>147</v>
      </c>
      <c r="F394" s="120" t="s">
        <v>1712</v>
      </c>
    </row>
    <row r="395" spans="1:6" ht="37.5" x14ac:dyDescent="0.2">
      <c r="A395" s="132">
        <v>60000324</v>
      </c>
      <c r="B395" s="133" t="s">
        <v>368</v>
      </c>
      <c r="C395" s="118" t="s">
        <v>1568</v>
      </c>
      <c r="D395" s="119">
        <f t="shared" si="33"/>
        <v>324.59016393442624</v>
      </c>
      <c r="E395" s="116">
        <f>VLOOKUP(A395,[5]Лист3!$A:$O,13,0)</f>
        <v>396</v>
      </c>
      <c r="F395" s="120" t="s">
        <v>1715</v>
      </c>
    </row>
    <row r="396" spans="1:6" ht="75" x14ac:dyDescent="0.2">
      <c r="A396" s="132">
        <v>60000023</v>
      </c>
      <c r="B396" s="161" t="s">
        <v>419</v>
      </c>
      <c r="C396" s="118" t="s">
        <v>1568</v>
      </c>
      <c r="D396" s="119">
        <f t="shared" si="33"/>
        <v>700.81967213114751</v>
      </c>
      <c r="E396" s="116">
        <f>VLOOKUP(A396,[5]Лист3!$A:$O,13,0)</f>
        <v>855</v>
      </c>
      <c r="F396" s="120" t="s">
        <v>1737</v>
      </c>
    </row>
    <row r="397" spans="1:6" ht="56.25" x14ac:dyDescent="0.2">
      <c r="A397" s="132">
        <v>60000029</v>
      </c>
      <c r="B397" s="161" t="s">
        <v>421</v>
      </c>
      <c r="C397" s="118" t="s">
        <v>1568</v>
      </c>
      <c r="D397" s="119">
        <f t="shared" si="33"/>
        <v>720.49180327868851</v>
      </c>
      <c r="E397" s="116">
        <f>VLOOKUP(A397,[5]Лист3!$A:$O,13,0)</f>
        <v>879</v>
      </c>
      <c r="F397" s="120" t="s">
        <v>1737</v>
      </c>
    </row>
    <row r="398" spans="1:6" ht="56.25" x14ac:dyDescent="0.2">
      <c r="A398" s="123">
        <v>60000683</v>
      </c>
      <c r="B398" s="161" t="s">
        <v>415</v>
      </c>
      <c r="C398" s="118" t="s">
        <v>1568</v>
      </c>
      <c r="D398" s="119">
        <f t="shared" si="33"/>
        <v>1453.2786885245903</v>
      </c>
      <c r="E398" s="116">
        <f>VLOOKUP(A398,[5]Лист3!$A:$O,13,0)</f>
        <v>1773</v>
      </c>
      <c r="F398" s="120" t="s">
        <v>1715</v>
      </c>
    </row>
    <row r="399" spans="1:6" x14ac:dyDescent="0.2">
      <c r="A399" s="285" t="s">
        <v>1738</v>
      </c>
      <c r="B399" s="285"/>
      <c r="C399" s="285"/>
      <c r="D399" s="285"/>
      <c r="E399" s="285"/>
      <c r="F399" s="285"/>
    </row>
    <row r="400" spans="1:6" ht="37.5" x14ac:dyDescent="0.2">
      <c r="A400" s="132">
        <v>60000223</v>
      </c>
      <c r="B400" s="133" t="s">
        <v>278</v>
      </c>
      <c r="C400" s="118" t="s">
        <v>1568</v>
      </c>
      <c r="D400" s="119">
        <f t="shared" ref="D400:D410" si="34">E400/1.22</f>
        <v>415.57377049180332</v>
      </c>
      <c r="E400" s="116">
        <f>VLOOKUP(A400,[5]Лист3!$A:$O,13,0)</f>
        <v>507</v>
      </c>
      <c r="F400" s="120" t="s">
        <v>1714</v>
      </c>
    </row>
    <row r="401" spans="1:6" ht="56.25" x14ac:dyDescent="0.2">
      <c r="A401" s="132">
        <v>60000224</v>
      </c>
      <c r="B401" s="133" t="s">
        <v>279</v>
      </c>
      <c r="C401" s="118" t="s">
        <v>1568</v>
      </c>
      <c r="D401" s="119">
        <f t="shared" si="34"/>
        <v>459.8360655737705</v>
      </c>
      <c r="E401" s="116">
        <f>VLOOKUP(A401,[5]Лист3!$A:$O,13,0)</f>
        <v>561</v>
      </c>
      <c r="F401" s="120" t="s">
        <v>1714</v>
      </c>
    </row>
    <row r="402" spans="1:6" ht="37.5" x14ac:dyDescent="0.3">
      <c r="A402" s="123">
        <v>60000684</v>
      </c>
      <c r="B402" s="162" t="s">
        <v>416</v>
      </c>
      <c r="C402" s="118" t="s">
        <v>1568</v>
      </c>
      <c r="D402" s="119">
        <f t="shared" si="34"/>
        <v>1084.4262295081967</v>
      </c>
      <c r="E402" s="116">
        <f>VLOOKUP(A402,[5]Лист3!$A:$O,13,0)</f>
        <v>1323</v>
      </c>
      <c r="F402" s="120" t="s">
        <v>1615</v>
      </c>
    </row>
    <row r="403" spans="1:6" ht="37.5" x14ac:dyDescent="0.2">
      <c r="A403" s="132">
        <v>60000294</v>
      </c>
      <c r="B403" s="133" t="s">
        <v>341</v>
      </c>
      <c r="C403" s="118" t="s">
        <v>1568</v>
      </c>
      <c r="D403" s="119">
        <f t="shared" si="34"/>
        <v>334.42622950819674</v>
      </c>
      <c r="E403" s="116">
        <f>VLOOKUP(A403,[5]Лист3!$A:$O,13,0)</f>
        <v>408</v>
      </c>
      <c r="F403" s="120" t="s">
        <v>1714</v>
      </c>
    </row>
    <row r="404" spans="1:6" ht="37.5" x14ac:dyDescent="0.3">
      <c r="A404" s="132">
        <v>60000295</v>
      </c>
      <c r="B404" s="162" t="s">
        <v>342</v>
      </c>
      <c r="C404" s="118" t="s">
        <v>1568</v>
      </c>
      <c r="D404" s="119">
        <f t="shared" si="34"/>
        <v>231.14754098360658</v>
      </c>
      <c r="E404" s="116">
        <f>VLOOKUP(A404,[5]Лист3!$A:$O,13,0)</f>
        <v>282</v>
      </c>
      <c r="F404" s="120" t="s">
        <v>1714</v>
      </c>
    </row>
    <row r="405" spans="1:6" ht="75" x14ac:dyDescent="0.3">
      <c r="A405" s="132">
        <v>60000296</v>
      </c>
      <c r="B405" s="162" t="s">
        <v>343</v>
      </c>
      <c r="C405" s="118" t="s">
        <v>1568</v>
      </c>
      <c r="D405" s="119">
        <f t="shared" si="34"/>
        <v>668.85245901639348</v>
      </c>
      <c r="E405" s="116">
        <f>VLOOKUP(A405,[5]Лист3!$A:$O,13,0)</f>
        <v>816</v>
      </c>
      <c r="F405" s="120" t="s">
        <v>1715</v>
      </c>
    </row>
    <row r="406" spans="1:6" ht="56.25" x14ac:dyDescent="0.2">
      <c r="A406" s="158">
        <v>60001007</v>
      </c>
      <c r="B406" s="145" t="s">
        <v>1671</v>
      </c>
      <c r="C406" s="114" t="s">
        <v>1568</v>
      </c>
      <c r="D406" s="119">
        <f t="shared" si="34"/>
        <v>1571.311475409836</v>
      </c>
      <c r="E406" s="116">
        <f>VLOOKUP(A406,[5]Лист3!$A:$O,13,0)</f>
        <v>1917</v>
      </c>
      <c r="F406" s="117" t="s">
        <v>1739</v>
      </c>
    </row>
    <row r="407" spans="1:6" ht="75" x14ac:dyDescent="0.2">
      <c r="A407" s="159">
        <v>60000184</v>
      </c>
      <c r="B407" s="160" t="s">
        <v>1412</v>
      </c>
      <c r="C407" s="118" t="s">
        <v>1568</v>
      </c>
      <c r="D407" s="119">
        <f t="shared" si="34"/>
        <v>629.50819672131149</v>
      </c>
      <c r="E407" s="116">
        <f>VLOOKUP(A407,[5]Лист3!$A:$O,13,0)</f>
        <v>768</v>
      </c>
      <c r="F407" s="120" t="s">
        <v>1740</v>
      </c>
    </row>
    <row r="408" spans="1:6" ht="37.5" x14ac:dyDescent="0.2">
      <c r="A408" s="158">
        <v>60000292</v>
      </c>
      <c r="B408" s="145" t="s">
        <v>1658</v>
      </c>
      <c r="C408" s="114" t="s">
        <v>1568</v>
      </c>
      <c r="D408" s="119">
        <f t="shared" si="34"/>
        <v>435.24590163934425</v>
      </c>
      <c r="E408" s="116">
        <f>VLOOKUP(A408,[5]Лист3!$A:$O,13,0)</f>
        <v>531</v>
      </c>
      <c r="F408" s="117" t="s">
        <v>1741</v>
      </c>
    </row>
    <row r="409" spans="1:6" ht="75" x14ac:dyDescent="0.2">
      <c r="A409" s="132">
        <v>60000605</v>
      </c>
      <c r="B409" s="133" t="s">
        <v>376</v>
      </c>
      <c r="C409" s="118" t="s">
        <v>1568</v>
      </c>
      <c r="D409" s="119">
        <f t="shared" si="34"/>
        <v>668.85245901639348</v>
      </c>
      <c r="E409" s="116">
        <f>VLOOKUP(A409,[5]Лист3!$A:$O,13,0)</f>
        <v>816</v>
      </c>
      <c r="F409" s="120" t="s">
        <v>1615</v>
      </c>
    </row>
    <row r="410" spans="1:6" ht="56.25" x14ac:dyDescent="0.2">
      <c r="A410" s="123">
        <v>60000232</v>
      </c>
      <c r="B410" s="124" t="s">
        <v>284</v>
      </c>
      <c r="C410" s="118" t="s">
        <v>1568</v>
      </c>
      <c r="D410" s="119">
        <f t="shared" si="34"/>
        <v>929.50819672131149</v>
      </c>
      <c r="E410" s="116">
        <f>VLOOKUP(A410,[5]Лист3!$A:$O,13,0)</f>
        <v>1134</v>
      </c>
      <c r="F410" s="120" t="s">
        <v>1742</v>
      </c>
    </row>
    <row r="411" spans="1:6" x14ac:dyDescent="0.2">
      <c r="A411" s="285" t="s">
        <v>1743</v>
      </c>
      <c r="B411" s="285"/>
      <c r="C411" s="285"/>
      <c r="D411" s="285"/>
      <c r="E411" s="285"/>
      <c r="F411" s="285"/>
    </row>
    <row r="412" spans="1:6" ht="37.5" x14ac:dyDescent="0.2">
      <c r="A412" s="123">
        <v>60000229</v>
      </c>
      <c r="B412" s="124" t="s">
        <v>282</v>
      </c>
      <c r="C412" s="118" t="s">
        <v>1568</v>
      </c>
      <c r="D412" s="119">
        <f t="shared" ref="D412:D420" si="35">E412/1.22</f>
        <v>334.42622950819674</v>
      </c>
      <c r="E412" s="116">
        <f>VLOOKUP(A412,[5]Лист3!$A:$O,13,0)</f>
        <v>408</v>
      </c>
      <c r="F412" s="120" t="s">
        <v>1714</v>
      </c>
    </row>
    <row r="413" spans="1:6" ht="75" x14ac:dyDescent="0.2">
      <c r="A413" s="123">
        <v>60000239</v>
      </c>
      <c r="B413" s="124" t="s">
        <v>289</v>
      </c>
      <c r="C413" s="118" t="s">
        <v>1568</v>
      </c>
      <c r="D413" s="119">
        <f t="shared" si="35"/>
        <v>304.91803278688525</v>
      </c>
      <c r="E413" s="116">
        <f>VLOOKUP(A413,[5]Лист3!$A:$O,13,0)</f>
        <v>372</v>
      </c>
      <c r="F413" s="120" t="s">
        <v>1744</v>
      </c>
    </row>
    <row r="414" spans="1:6" ht="37.5" x14ac:dyDescent="0.2">
      <c r="A414" s="123">
        <v>60001314</v>
      </c>
      <c r="B414" s="124" t="s">
        <v>406</v>
      </c>
      <c r="C414" s="118" t="s">
        <v>1568</v>
      </c>
      <c r="D414" s="119">
        <f t="shared" si="35"/>
        <v>135.24590163934425</v>
      </c>
      <c r="E414" s="116">
        <f>VLOOKUP(A414,[5]Лист3!$A:$O,13,0)</f>
        <v>165</v>
      </c>
      <c r="F414" s="120" t="s">
        <v>1712</v>
      </c>
    </row>
    <row r="415" spans="1:6" ht="56.25" x14ac:dyDescent="0.2">
      <c r="A415" s="123">
        <v>60000240</v>
      </c>
      <c r="B415" s="124" t="s">
        <v>290</v>
      </c>
      <c r="C415" s="118" t="s">
        <v>1568</v>
      </c>
      <c r="D415" s="119">
        <f t="shared" si="35"/>
        <v>745.08196721311481</v>
      </c>
      <c r="E415" s="116">
        <f>VLOOKUP(A415,[5]Лист3!$A:$O,13,0)</f>
        <v>909</v>
      </c>
      <c r="F415" s="120" t="s">
        <v>1744</v>
      </c>
    </row>
    <row r="416" spans="1:6" ht="56.25" x14ac:dyDescent="0.2">
      <c r="A416" s="123">
        <v>60000241</v>
      </c>
      <c r="B416" s="124" t="s">
        <v>291</v>
      </c>
      <c r="C416" s="118" t="s">
        <v>1568</v>
      </c>
      <c r="D416" s="119">
        <f t="shared" si="35"/>
        <v>745.08196721311481</v>
      </c>
      <c r="E416" s="116">
        <f>VLOOKUP(A416,[5]Лист3!$A:$O,13,0)</f>
        <v>909</v>
      </c>
      <c r="F416" s="120" t="s">
        <v>1615</v>
      </c>
    </row>
    <row r="417" spans="1:6" ht="37.5" x14ac:dyDescent="0.2">
      <c r="A417" s="123">
        <v>60000277</v>
      </c>
      <c r="B417" s="124" t="s">
        <v>325</v>
      </c>
      <c r="C417" s="118" t="s">
        <v>1782</v>
      </c>
      <c r="D417" s="119">
        <f t="shared" si="35"/>
        <v>654.09836065573768</v>
      </c>
      <c r="E417" s="116">
        <f>VLOOKUP(A417,[5]Лист3!$A:$O,13,0)</f>
        <v>798</v>
      </c>
      <c r="F417" s="120" t="s">
        <v>1715</v>
      </c>
    </row>
    <row r="418" spans="1:6" ht="37.5" x14ac:dyDescent="0.2">
      <c r="A418" s="123">
        <v>60001313</v>
      </c>
      <c r="B418" s="124" t="s">
        <v>405</v>
      </c>
      <c r="C418" s="118" t="s">
        <v>1568</v>
      </c>
      <c r="D418" s="119">
        <f t="shared" si="35"/>
        <v>147.54098360655738</v>
      </c>
      <c r="E418" s="116">
        <f>VLOOKUP(A418,[5]Лист3!$A:$O,13,0)</f>
        <v>180</v>
      </c>
      <c r="F418" s="120" t="s">
        <v>1712</v>
      </c>
    </row>
    <row r="419" spans="1:6" ht="37.5" x14ac:dyDescent="0.2">
      <c r="A419" s="123">
        <v>60000267</v>
      </c>
      <c r="B419" s="124" t="s">
        <v>316</v>
      </c>
      <c r="C419" s="118" t="s">
        <v>1568</v>
      </c>
      <c r="D419" s="119">
        <f t="shared" si="35"/>
        <v>238.52459016393442</v>
      </c>
      <c r="E419" s="116">
        <f>VLOOKUP(A419,[5]Лист3!$A:$O,13,0)</f>
        <v>291</v>
      </c>
      <c r="F419" s="120" t="s">
        <v>1729</v>
      </c>
    </row>
    <row r="420" spans="1:6" ht="56.25" x14ac:dyDescent="0.3">
      <c r="A420" s="159">
        <v>60000068</v>
      </c>
      <c r="B420" s="162" t="s">
        <v>440</v>
      </c>
      <c r="C420" s="118" t="s">
        <v>1568</v>
      </c>
      <c r="D420" s="119">
        <f t="shared" si="35"/>
        <v>1207.377049180328</v>
      </c>
      <c r="E420" s="116">
        <f>VLOOKUP(A420,[5]Лист3!$A:$O,13,0)</f>
        <v>1473</v>
      </c>
      <c r="F420" s="120" t="s">
        <v>1737</v>
      </c>
    </row>
    <row r="421" spans="1:6" x14ac:dyDescent="0.2">
      <c r="A421" s="285" t="s">
        <v>1745</v>
      </c>
      <c r="B421" s="285"/>
      <c r="C421" s="285"/>
      <c r="D421" s="285"/>
      <c r="E421" s="285"/>
      <c r="F421" s="285"/>
    </row>
    <row r="422" spans="1:6" ht="37.5" x14ac:dyDescent="0.2">
      <c r="A422" s="132">
        <v>60000305</v>
      </c>
      <c r="B422" s="133" t="s">
        <v>351</v>
      </c>
      <c r="C422" s="118" t="s">
        <v>1568</v>
      </c>
      <c r="D422" s="119">
        <f t="shared" ref="D422:D435" si="36">E422/1.22</f>
        <v>757.37704918032784</v>
      </c>
      <c r="E422" s="116">
        <f>VLOOKUP(A422,[5]Лист3!$A:$O,13,0)</f>
        <v>924</v>
      </c>
      <c r="F422" s="120" t="s">
        <v>1615</v>
      </c>
    </row>
    <row r="423" spans="1:6" ht="37.5" x14ac:dyDescent="0.2">
      <c r="A423" s="132">
        <v>60000300</v>
      </c>
      <c r="B423" s="133" t="s">
        <v>346</v>
      </c>
      <c r="C423" s="118" t="s">
        <v>1568</v>
      </c>
      <c r="D423" s="119">
        <f t="shared" si="36"/>
        <v>538.52459016393448</v>
      </c>
      <c r="E423" s="116">
        <f>VLOOKUP(A423,[5]Лист3!$A:$O,13,0)</f>
        <v>657</v>
      </c>
      <c r="F423" s="120" t="s">
        <v>1715</v>
      </c>
    </row>
    <row r="424" spans="1:6" ht="56.25" x14ac:dyDescent="0.2">
      <c r="A424" s="132">
        <v>60000301</v>
      </c>
      <c r="B424" s="149" t="s">
        <v>347</v>
      </c>
      <c r="C424" s="118" t="s">
        <v>1568</v>
      </c>
      <c r="D424" s="119">
        <f t="shared" si="36"/>
        <v>304.91803278688525</v>
      </c>
      <c r="E424" s="116">
        <f>VLOOKUP(A424,[5]Лист3!$A:$O,13,0)</f>
        <v>372</v>
      </c>
      <c r="F424" s="120" t="s">
        <v>1746</v>
      </c>
    </row>
    <row r="425" spans="1:6" ht="56.25" x14ac:dyDescent="0.3">
      <c r="A425" s="132">
        <v>60000302</v>
      </c>
      <c r="B425" s="162" t="s">
        <v>348</v>
      </c>
      <c r="C425" s="118" t="s">
        <v>1568</v>
      </c>
      <c r="D425" s="119">
        <f t="shared" si="36"/>
        <v>927.04918032786884</v>
      </c>
      <c r="E425" s="116">
        <f>VLOOKUP(A425,[5]Лист3!$A:$O,13,0)</f>
        <v>1131</v>
      </c>
      <c r="F425" s="120" t="s">
        <v>1727</v>
      </c>
    </row>
    <row r="426" spans="1:6" ht="56.25" x14ac:dyDescent="0.2">
      <c r="A426" s="132">
        <v>60000303</v>
      </c>
      <c r="B426" s="133" t="s">
        <v>349</v>
      </c>
      <c r="C426" s="118" t="s">
        <v>1568</v>
      </c>
      <c r="D426" s="119">
        <f t="shared" si="36"/>
        <v>720.49180327868851</v>
      </c>
      <c r="E426" s="116">
        <f>VLOOKUP(A426,[5]Лист3!$A:$O,13,0)</f>
        <v>879</v>
      </c>
      <c r="F426" s="120" t="s">
        <v>1715</v>
      </c>
    </row>
    <row r="427" spans="1:6" ht="56.25" x14ac:dyDescent="0.2">
      <c r="A427" s="132">
        <v>60000288</v>
      </c>
      <c r="B427" s="133" t="s">
        <v>337</v>
      </c>
      <c r="C427" s="118" t="s">
        <v>1568</v>
      </c>
      <c r="D427" s="119">
        <f t="shared" si="36"/>
        <v>764.7540983606558</v>
      </c>
      <c r="E427" s="116">
        <f>VLOOKUP(A427,[5]Лист3!$A:$O,13,0)</f>
        <v>933</v>
      </c>
      <c r="F427" s="120" t="s">
        <v>1747</v>
      </c>
    </row>
    <row r="428" spans="1:6" ht="37.5" x14ac:dyDescent="0.2">
      <c r="A428" s="132">
        <v>60000044</v>
      </c>
      <c r="B428" s="161" t="s">
        <v>427</v>
      </c>
      <c r="C428" s="118" t="s">
        <v>1568</v>
      </c>
      <c r="D428" s="119">
        <f t="shared" si="36"/>
        <v>816.39344262295083</v>
      </c>
      <c r="E428" s="116">
        <f>VLOOKUP(A428,[5]Лист3!$A:$O,13,0)</f>
        <v>996</v>
      </c>
      <c r="F428" s="120" t="s">
        <v>1748</v>
      </c>
    </row>
    <row r="429" spans="1:6" ht="37.5" x14ac:dyDescent="0.2">
      <c r="A429" s="123">
        <v>60000404</v>
      </c>
      <c r="B429" s="124" t="s">
        <v>412</v>
      </c>
      <c r="C429" s="118" t="s">
        <v>1568</v>
      </c>
      <c r="D429" s="119">
        <f t="shared" si="36"/>
        <v>961.47540983606564</v>
      </c>
      <c r="E429" s="116">
        <f>VLOOKUP(A429,[5]Лист3!$A:$O,13,0)</f>
        <v>1173</v>
      </c>
      <c r="F429" s="120" t="s">
        <v>1615</v>
      </c>
    </row>
    <row r="430" spans="1:6" ht="37.5" x14ac:dyDescent="0.2">
      <c r="A430" s="123">
        <v>60000403</v>
      </c>
      <c r="B430" s="124" t="s">
        <v>413</v>
      </c>
      <c r="C430" s="118" t="s">
        <v>1568</v>
      </c>
      <c r="D430" s="119">
        <f t="shared" si="36"/>
        <v>445.08196721311475</v>
      </c>
      <c r="E430" s="116">
        <f>VLOOKUP(A430,[5]Лист3!$A:$O,13,0)</f>
        <v>543</v>
      </c>
      <c r="F430" s="120" t="s">
        <v>1715</v>
      </c>
    </row>
    <row r="431" spans="1:6" ht="37.5" x14ac:dyDescent="0.2">
      <c r="A431" s="123">
        <v>60000402</v>
      </c>
      <c r="B431" s="124" t="s">
        <v>414</v>
      </c>
      <c r="C431" s="118" t="s">
        <v>1568</v>
      </c>
      <c r="D431" s="119">
        <f t="shared" si="36"/>
        <v>634.42622950819668</v>
      </c>
      <c r="E431" s="116">
        <f>VLOOKUP(A431,[5]Лист3!$A:$O,13,0)</f>
        <v>774</v>
      </c>
      <c r="F431" s="120" t="s">
        <v>1715</v>
      </c>
    </row>
    <row r="432" spans="1:6" ht="56.25" x14ac:dyDescent="0.2">
      <c r="A432" s="123">
        <v>60000243</v>
      </c>
      <c r="B432" s="124" t="s">
        <v>293</v>
      </c>
      <c r="C432" s="118" t="s">
        <v>1568</v>
      </c>
      <c r="D432" s="119">
        <f t="shared" si="36"/>
        <v>836.06557377049182</v>
      </c>
      <c r="E432" s="116">
        <f>VLOOKUP(A432,[5]Лист3!$A:$O,13,0)</f>
        <v>1020</v>
      </c>
      <c r="F432" s="120" t="s">
        <v>1749</v>
      </c>
    </row>
    <row r="433" spans="1:6" x14ac:dyDescent="0.2">
      <c r="A433" s="123">
        <v>60000259</v>
      </c>
      <c r="B433" s="124" t="s">
        <v>308</v>
      </c>
      <c r="C433" s="118" t="s">
        <v>1568</v>
      </c>
      <c r="D433" s="119">
        <f t="shared" si="36"/>
        <v>368.85245901639342</v>
      </c>
      <c r="E433" s="116">
        <f>VLOOKUP(A433,[5]Лист3!$A:$O,13,0)</f>
        <v>450</v>
      </c>
      <c r="F433" s="120" t="s">
        <v>1615</v>
      </c>
    </row>
    <row r="434" spans="1:6" ht="56.25" x14ac:dyDescent="0.2">
      <c r="A434" s="132">
        <v>60000304</v>
      </c>
      <c r="B434" s="133" t="s">
        <v>350</v>
      </c>
      <c r="C434" s="118" t="s">
        <v>1568</v>
      </c>
      <c r="D434" s="119">
        <f t="shared" si="36"/>
        <v>135.24590163934425</v>
      </c>
      <c r="E434" s="116">
        <f>VLOOKUP(A434,[5]Лист3!$A:$O,13,0)</f>
        <v>165</v>
      </c>
      <c r="F434" s="120" t="s">
        <v>1729</v>
      </c>
    </row>
    <row r="435" spans="1:6" ht="37.5" x14ac:dyDescent="0.2">
      <c r="A435" s="132">
        <v>60000050</v>
      </c>
      <c r="B435" s="161" t="s">
        <v>433</v>
      </c>
      <c r="C435" s="118" t="s">
        <v>1568</v>
      </c>
      <c r="D435" s="119">
        <f t="shared" si="36"/>
        <v>184.42622950819671</v>
      </c>
      <c r="E435" s="116">
        <f>VLOOKUP(A435,[5]Лист3!$A:$O,13,0)</f>
        <v>225</v>
      </c>
      <c r="F435" s="120" t="s">
        <v>1729</v>
      </c>
    </row>
    <row r="436" spans="1:6" x14ac:dyDescent="0.2">
      <c r="A436" s="285" t="s">
        <v>1750</v>
      </c>
      <c r="B436" s="285"/>
      <c r="C436" s="285"/>
      <c r="D436" s="285"/>
      <c r="E436" s="285"/>
      <c r="F436" s="285"/>
    </row>
    <row r="437" spans="1:6" ht="56.25" x14ac:dyDescent="0.2">
      <c r="A437" s="123">
        <v>60000251</v>
      </c>
      <c r="B437" s="124" t="s">
        <v>300</v>
      </c>
      <c r="C437" s="118" t="s">
        <v>1568</v>
      </c>
      <c r="D437" s="119">
        <f t="shared" ref="D437:D461" si="37">E437/1.22</f>
        <v>81.147540983606561</v>
      </c>
      <c r="E437" s="116">
        <f>VLOOKUP(A437,[5]Лист3!$A:$O,13,0)</f>
        <v>99</v>
      </c>
      <c r="F437" s="120" t="s">
        <v>1713</v>
      </c>
    </row>
    <row r="438" spans="1:6" ht="37.5" x14ac:dyDescent="0.2">
      <c r="A438" s="123">
        <v>60000283</v>
      </c>
      <c r="B438" s="124" t="s">
        <v>331</v>
      </c>
      <c r="C438" s="118" t="s">
        <v>1568</v>
      </c>
      <c r="D438" s="119">
        <f t="shared" si="37"/>
        <v>120.49180327868852</v>
      </c>
      <c r="E438" s="116">
        <f>VLOOKUP(A438,[5]Лист3!$A:$O,13,0)</f>
        <v>147</v>
      </c>
      <c r="F438" s="120" t="s">
        <v>1712</v>
      </c>
    </row>
    <row r="439" spans="1:6" x14ac:dyDescent="0.2">
      <c r="A439" s="132">
        <v>60000330</v>
      </c>
      <c r="B439" s="133" t="s">
        <v>373</v>
      </c>
      <c r="C439" s="118" t="s">
        <v>1568</v>
      </c>
      <c r="D439" s="119">
        <f t="shared" si="37"/>
        <v>408.19672131147541</v>
      </c>
      <c r="E439" s="116">
        <f>VLOOKUP(A439,[5]Лист3!$A:$O,13,0)</f>
        <v>498</v>
      </c>
      <c r="F439" s="120" t="s">
        <v>1715</v>
      </c>
    </row>
    <row r="440" spans="1:6" ht="75" x14ac:dyDescent="0.2">
      <c r="A440" s="132">
        <v>60000030</v>
      </c>
      <c r="B440" s="161" t="s">
        <v>422</v>
      </c>
      <c r="C440" s="118" t="s">
        <v>1568</v>
      </c>
      <c r="D440" s="119">
        <f t="shared" si="37"/>
        <v>1605.7377049180329</v>
      </c>
      <c r="E440" s="116">
        <f>VLOOKUP(A440,[5]Лист3!$A:$O,13,0)</f>
        <v>1959</v>
      </c>
      <c r="F440" s="120" t="s">
        <v>1715</v>
      </c>
    </row>
    <row r="441" spans="1:6" ht="56.25" x14ac:dyDescent="0.3">
      <c r="A441" s="159">
        <v>60000071</v>
      </c>
      <c r="B441" s="164" t="s">
        <v>1881</v>
      </c>
      <c r="C441" s="118" t="s">
        <v>1568</v>
      </c>
      <c r="D441" s="119">
        <f t="shared" si="37"/>
        <v>1025.4098360655737</v>
      </c>
      <c r="E441" s="116">
        <f>VLOOKUP(A441,[5]Лист3!$A:$O,13,0)</f>
        <v>1251</v>
      </c>
      <c r="F441" s="120" t="s">
        <v>1615</v>
      </c>
    </row>
    <row r="442" spans="1:6" ht="75" x14ac:dyDescent="0.2">
      <c r="A442" s="158">
        <v>60000045</v>
      </c>
      <c r="B442" s="129" t="s">
        <v>1631</v>
      </c>
      <c r="C442" s="114" t="s">
        <v>1568</v>
      </c>
      <c r="D442" s="119">
        <f t="shared" si="37"/>
        <v>816.39344262295083</v>
      </c>
      <c r="E442" s="116">
        <f>VLOOKUP(A442,[5]Лист3!$A:$O,13,0)</f>
        <v>996</v>
      </c>
      <c r="F442" s="117" t="s">
        <v>1715</v>
      </c>
    </row>
    <row r="443" spans="1:6" ht="75" x14ac:dyDescent="0.2">
      <c r="A443" s="132">
        <v>60000047</v>
      </c>
      <c r="B443" s="161" t="s">
        <v>430</v>
      </c>
      <c r="C443" s="118" t="s">
        <v>1568</v>
      </c>
      <c r="D443" s="119">
        <f t="shared" si="37"/>
        <v>1207.377049180328</v>
      </c>
      <c r="E443" s="116">
        <f>VLOOKUP(A443,[5]Лист3!$A:$O,13,0)</f>
        <v>1473</v>
      </c>
      <c r="F443" s="120" t="s">
        <v>1715</v>
      </c>
    </row>
    <row r="444" spans="1:6" ht="56.25" x14ac:dyDescent="0.2">
      <c r="A444" s="132">
        <v>60000048</v>
      </c>
      <c r="B444" s="161" t="s">
        <v>431</v>
      </c>
      <c r="C444" s="118" t="s">
        <v>1568</v>
      </c>
      <c r="D444" s="119">
        <f t="shared" si="37"/>
        <v>415.57377049180332</v>
      </c>
      <c r="E444" s="116">
        <f>VLOOKUP(A444,[5]Лист3!$A:$O,13,0)</f>
        <v>507</v>
      </c>
      <c r="F444" s="120" t="s">
        <v>1714</v>
      </c>
    </row>
    <row r="445" spans="1:6" ht="56.25" x14ac:dyDescent="0.2">
      <c r="A445" s="158">
        <v>60000297</v>
      </c>
      <c r="B445" s="145" t="s">
        <v>1648</v>
      </c>
      <c r="C445" s="114" t="s">
        <v>1568</v>
      </c>
      <c r="D445" s="119">
        <f t="shared" si="37"/>
        <v>1155.7377049180327</v>
      </c>
      <c r="E445" s="116">
        <f>VLOOKUP(A445,[5]Лист3!$A:$O,13,0)</f>
        <v>1410</v>
      </c>
      <c r="F445" s="117" t="s">
        <v>1615</v>
      </c>
    </row>
    <row r="446" spans="1:6" ht="56.25" x14ac:dyDescent="0.2">
      <c r="A446" s="158">
        <v>60000298</v>
      </c>
      <c r="B446" s="145" t="s">
        <v>1649</v>
      </c>
      <c r="C446" s="114" t="s">
        <v>1568</v>
      </c>
      <c r="D446" s="119">
        <f t="shared" si="37"/>
        <v>1300.8196721311476</v>
      </c>
      <c r="E446" s="116">
        <f>VLOOKUP(A446,[5]Лист3!$A:$O,13,0)</f>
        <v>1587</v>
      </c>
      <c r="F446" s="117" t="s">
        <v>1615</v>
      </c>
    </row>
    <row r="447" spans="1:6" ht="93.75" x14ac:dyDescent="0.2">
      <c r="A447" s="159">
        <v>60000189</v>
      </c>
      <c r="B447" s="160" t="s">
        <v>1518</v>
      </c>
      <c r="C447" s="118" t="s">
        <v>1568</v>
      </c>
      <c r="D447" s="119">
        <f t="shared" si="37"/>
        <v>1819.672131147541</v>
      </c>
      <c r="E447" s="116">
        <f>VLOOKUP(A447,[5]Лист3!$A:$O,13,0)</f>
        <v>2220</v>
      </c>
      <c r="F447" s="120" t="s">
        <v>1615</v>
      </c>
    </row>
    <row r="448" spans="1:6" ht="37.5" x14ac:dyDescent="0.2">
      <c r="A448" s="123">
        <v>60000253</v>
      </c>
      <c r="B448" s="124" t="s">
        <v>302</v>
      </c>
      <c r="C448" s="118" t="s">
        <v>1568</v>
      </c>
      <c r="D448" s="119">
        <f t="shared" si="37"/>
        <v>1455.7377049180329</v>
      </c>
      <c r="E448" s="116">
        <f>VLOOKUP(A448,[5]Лист3!$A:$O,13,0)</f>
        <v>1776</v>
      </c>
      <c r="F448" s="120" t="s">
        <v>1615</v>
      </c>
    </row>
    <row r="449" spans="1:6" ht="56.25" x14ac:dyDescent="0.2">
      <c r="A449" s="123">
        <v>60000255</v>
      </c>
      <c r="B449" s="124" t="s">
        <v>304</v>
      </c>
      <c r="C449" s="118" t="s">
        <v>1568</v>
      </c>
      <c r="D449" s="119">
        <f t="shared" si="37"/>
        <v>1045.0819672131147</v>
      </c>
      <c r="E449" s="116">
        <f>VLOOKUP(A449,[5]Лист3!$A:$O,13,0)</f>
        <v>1275</v>
      </c>
      <c r="F449" s="120" t="s">
        <v>1615</v>
      </c>
    </row>
    <row r="450" spans="1:6" ht="75" x14ac:dyDescent="0.2">
      <c r="A450" s="123">
        <v>60000256</v>
      </c>
      <c r="B450" s="124" t="s">
        <v>305</v>
      </c>
      <c r="C450" s="118" t="s">
        <v>1568</v>
      </c>
      <c r="D450" s="119">
        <f t="shared" si="37"/>
        <v>764.7540983606558</v>
      </c>
      <c r="E450" s="116">
        <f>VLOOKUP(A450,[5]Лист3!$A:$O,13,0)</f>
        <v>933</v>
      </c>
      <c r="F450" s="120" t="s">
        <v>1615</v>
      </c>
    </row>
    <row r="451" spans="1:6" ht="75" x14ac:dyDescent="0.2">
      <c r="A451" s="123">
        <v>60000262</v>
      </c>
      <c r="B451" s="124" t="s">
        <v>311</v>
      </c>
      <c r="C451" s="118" t="s">
        <v>1568</v>
      </c>
      <c r="D451" s="119">
        <f t="shared" si="37"/>
        <v>1180.327868852459</v>
      </c>
      <c r="E451" s="116">
        <f>VLOOKUP(A451,[5]Лист3!$A:$O,13,0)</f>
        <v>1440</v>
      </c>
      <c r="F451" s="120" t="s">
        <v>1751</v>
      </c>
    </row>
    <row r="452" spans="1:6" ht="56.25" x14ac:dyDescent="0.2">
      <c r="A452" s="123">
        <v>60000265</v>
      </c>
      <c r="B452" s="122" t="s">
        <v>1383</v>
      </c>
      <c r="C452" s="118" t="s">
        <v>1568</v>
      </c>
      <c r="D452" s="119">
        <f t="shared" si="37"/>
        <v>334.42622950819674</v>
      </c>
      <c r="E452" s="116">
        <f>VLOOKUP(A452,[5]Лист3!$A:$O,13,0)</f>
        <v>408</v>
      </c>
      <c r="F452" s="120" t="s">
        <v>1715</v>
      </c>
    </row>
    <row r="453" spans="1:6" ht="75" x14ac:dyDescent="0.2">
      <c r="A453" s="159">
        <v>60000185</v>
      </c>
      <c r="B453" s="160" t="s">
        <v>1413</v>
      </c>
      <c r="C453" s="118" t="s">
        <v>1568</v>
      </c>
      <c r="D453" s="119">
        <f t="shared" si="37"/>
        <v>1025.4098360655737</v>
      </c>
      <c r="E453" s="116">
        <f>VLOOKUP(A453,[5]Лист3!$A:$O,13,0)</f>
        <v>1251</v>
      </c>
      <c r="F453" s="120" t="s">
        <v>1751</v>
      </c>
    </row>
    <row r="454" spans="1:6" ht="56.25" x14ac:dyDescent="0.2">
      <c r="A454" s="132">
        <v>60001005</v>
      </c>
      <c r="B454" s="145" t="s">
        <v>1379</v>
      </c>
      <c r="C454" s="118" t="s">
        <v>1568</v>
      </c>
      <c r="D454" s="119">
        <f t="shared" si="37"/>
        <v>1377.049180327869</v>
      </c>
      <c r="E454" s="116">
        <f>VLOOKUP(A454,[5]Лист3!$A:$O,13,0)</f>
        <v>1680</v>
      </c>
      <c r="F454" s="120" t="s">
        <v>1751</v>
      </c>
    </row>
    <row r="455" spans="1:6" ht="56.25" x14ac:dyDescent="0.2">
      <c r="A455" s="132">
        <v>60001006</v>
      </c>
      <c r="B455" s="145" t="s">
        <v>1380</v>
      </c>
      <c r="C455" s="118" t="s">
        <v>1568</v>
      </c>
      <c r="D455" s="119">
        <f t="shared" si="37"/>
        <v>1571.311475409836</v>
      </c>
      <c r="E455" s="116">
        <f>VLOOKUP(A455,[5]Лист3!$A:$O,13,0)</f>
        <v>1917</v>
      </c>
      <c r="F455" s="120" t="s">
        <v>1751</v>
      </c>
    </row>
    <row r="456" spans="1:6" ht="75" x14ac:dyDescent="0.3">
      <c r="A456" s="128">
        <v>60001310</v>
      </c>
      <c r="B456" s="162" t="s">
        <v>396</v>
      </c>
      <c r="C456" s="118" t="s">
        <v>1568</v>
      </c>
      <c r="D456" s="119">
        <f t="shared" si="37"/>
        <v>1745.9016393442623</v>
      </c>
      <c r="E456" s="116">
        <f>VLOOKUP(A456,[5]Лист3!$A:$O,13,0)</f>
        <v>2130</v>
      </c>
      <c r="F456" s="120" t="s">
        <v>1751</v>
      </c>
    </row>
    <row r="457" spans="1:6" ht="112.5" x14ac:dyDescent="0.2">
      <c r="A457" s="158">
        <v>60000040</v>
      </c>
      <c r="B457" s="129" t="s">
        <v>1629</v>
      </c>
      <c r="C457" s="114" t="s">
        <v>1568</v>
      </c>
      <c r="D457" s="119">
        <f t="shared" si="37"/>
        <v>1170.4918032786886</v>
      </c>
      <c r="E457" s="116">
        <f>VLOOKUP(A457,[5]Лист3!$A:$O,13,0)</f>
        <v>1428</v>
      </c>
      <c r="F457" s="117" t="s">
        <v>1615</v>
      </c>
    </row>
    <row r="458" spans="1:6" ht="56.25" x14ac:dyDescent="0.2">
      <c r="A458" s="132">
        <v>60000042</v>
      </c>
      <c r="B458" s="161" t="s">
        <v>425</v>
      </c>
      <c r="C458" s="118" t="s">
        <v>1568</v>
      </c>
      <c r="D458" s="119">
        <f t="shared" si="37"/>
        <v>934.4262295081968</v>
      </c>
      <c r="E458" s="116">
        <f>VLOOKUP(A458,[5]Лист3!$A:$O,13,0)</f>
        <v>1140</v>
      </c>
      <c r="F458" s="120" t="s">
        <v>1715</v>
      </c>
    </row>
    <row r="459" spans="1:6" ht="75" x14ac:dyDescent="0.2">
      <c r="A459" s="159">
        <v>60000186</v>
      </c>
      <c r="B459" s="160" t="s">
        <v>1414</v>
      </c>
      <c r="C459" s="118" t="s">
        <v>1568</v>
      </c>
      <c r="D459" s="119">
        <f t="shared" si="37"/>
        <v>1460.655737704918</v>
      </c>
      <c r="E459" s="116">
        <f>VLOOKUP(A459,[5]Лист3!$A:$O,13,0)</f>
        <v>1782</v>
      </c>
      <c r="F459" s="120" t="s">
        <v>1751</v>
      </c>
    </row>
    <row r="460" spans="1:6" ht="75" x14ac:dyDescent="0.2">
      <c r="A460" s="159">
        <v>60000187</v>
      </c>
      <c r="B460" s="160" t="s">
        <v>1415</v>
      </c>
      <c r="C460" s="118" t="s">
        <v>1568</v>
      </c>
      <c r="D460" s="119">
        <f t="shared" si="37"/>
        <v>880.32786885245901</v>
      </c>
      <c r="E460" s="116">
        <f>VLOOKUP(A460,[5]Лист3!$A:$O,13,0)</f>
        <v>1074</v>
      </c>
      <c r="F460" s="120" t="s">
        <v>1752</v>
      </c>
    </row>
    <row r="461" spans="1:6" ht="131.25" x14ac:dyDescent="0.2">
      <c r="A461" s="159">
        <v>60000188</v>
      </c>
      <c r="B461" s="160" t="s">
        <v>1416</v>
      </c>
      <c r="C461" s="118" t="s">
        <v>1568</v>
      </c>
      <c r="D461" s="119">
        <f t="shared" si="37"/>
        <v>1726.2295081967213</v>
      </c>
      <c r="E461" s="116">
        <f>VLOOKUP(A461,[5]Лист3!$A:$O,13,0)</f>
        <v>2106</v>
      </c>
      <c r="F461" s="120" t="s">
        <v>1752</v>
      </c>
    </row>
    <row r="462" spans="1:6" ht="93.75" x14ac:dyDescent="0.2">
      <c r="A462" s="159">
        <v>60000727</v>
      </c>
      <c r="B462" s="160" t="s">
        <v>1946</v>
      </c>
      <c r="C462" s="118" t="s">
        <v>1568</v>
      </c>
      <c r="D462" s="119">
        <f t="shared" ref="D462:D463" si="38">E462/1.22</f>
        <v>1155.7377049180327</v>
      </c>
      <c r="E462" s="116">
        <v>1410</v>
      </c>
      <c r="F462" s="120" t="s">
        <v>1615</v>
      </c>
    </row>
    <row r="463" spans="1:6" ht="75" x14ac:dyDescent="0.2">
      <c r="A463" s="159">
        <v>60000728</v>
      </c>
      <c r="B463" s="160" t="s">
        <v>1947</v>
      </c>
      <c r="C463" s="118" t="s">
        <v>1568</v>
      </c>
      <c r="D463" s="119">
        <f t="shared" si="38"/>
        <v>745.08196721311481</v>
      </c>
      <c r="E463" s="116">
        <v>909</v>
      </c>
      <c r="F463" s="120" t="s">
        <v>1780</v>
      </c>
    </row>
    <row r="464" spans="1:6" x14ac:dyDescent="0.2">
      <c r="A464" s="285" t="s">
        <v>1783</v>
      </c>
      <c r="B464" s="285"/>
      <c r="C464" s="285"/>
      <c r="D464" s="285"/>
      <c r="E464" s="285"/>
      <c r="F464" s="285"/>
    </row>
    <row r="465" spans="1:6" ht="112.5" x14ac:dyDescent="0.2">
      <c r="A465" s="159">
        <v>60000196</v>
      </c>
      <c r="B465" s="160" t="s">
        <v>1423</v>
      </c>
      <c r="C465" s="118" t="s">
        <v>1782</v>
      </c>
      <c r="D465" s="119">
        <f t="shared" ref="D465:D467" si="39">E465/1.22</f>
        <v>1271.311475409836</v>
      </c>
      <c r="E465" s="116">
        <f>VLOOKUP(A465,[5]Лист3!$A:$O,13,0)</f>
        <v>1551</v>
      </c>
      <c r="F465" s="120" t="s">
        <v>1824</v>
      </c>
    </row>
    <row r="466" spans="1:6" ht="56.25" x14ac:dyDescent="0.2">
      <c r="A466" s="159">
        <v>60000197</v>
      </c>
      <c r="B466" s="160" t="s">
        <v>1424</v>
      </c>
      <c r="C466" s="118" t="s">
        <v>1782</v>
      </c>
      <c r="D466" s="119">
        <f t="shared" si="39"/>
        <v>1922.9508196721313</v>
      </c>
      <c r="E466" s="116">
        <f>VLOOKUP(A466,[5]Лист3!$A:$O,13,0)</f>
        <v>2346</v>
      </c>
      <c r="F466" s="120" t="s">
        <v>1824</v>
      </c>
    </row>
    <row r="467" spans="1:6" ht="56.25" x14ac:dyDescent="0.2">
      <c r="A467" s="159">
        <v>60000198</v>
      </c>
      <c r="B467" s="160" t="s">
        <v>1425</v>
      </c>
      <c r="C467" s="118" t="s">
        <v>1782</v>
      </c>
      <c r="D467" s="119">
        <f t="shared" si="39"/>
        <v>1200</v>
      </c>
      <c r="E467" s="116">
        <f>VLOOKUP(A467,[5]Лист3!$A:$O,13,0)</f>
        <v>1464</v>
      </c>
      <c r="F467" s="120" t="s">
        <v>1824</v>
      </c>
    </row>
    <row r="468" spans="1:6" x14ac:dyDescent="0.2">
      <c r="A468" s="287" t="s">
        <v>1753</v>
      </c>
      <c r="B468" s="287"/>
      <c r="C468" s="287"/>
      <c r="D468" s="287"/>
      <c r="E468" s="287"/>
      <c r="F468" s="287"/>
    </row>
    <row r="469" spans="1:6" x14ac:dyDescent="0.2">
      <c r="A469" s="285" t="s">
        <v>1754</v>
      </c>
      <c r="B469" s="285"/>
      <c r="C469" s="285"/>
      <c r="D469" s="285"/>
      <c r="E469" s="285"/>
      <c r="F469" s="285"/>
    </row>
    <row r="470" spans="1:6" ht="56.25" x14ac:dyDescent="0.2">
      <c r="A470" s="123">
        <v>60000263</v>
      </c>
      <c r="B470" s="124" t="s">
        <v>312</v>
      </c>
      <c r="C470" s="118" t="s">
        <v>1568</v>
      </c>
      <c r="D470" s="119">
        <f t="shared" ref="D470:D476" si="40">E470/1.22</f>
        <v>1886.0655737704919</v>
      </c>
      <c r="E470" s="116">
        <f>VLOOKUP(A470,[5]Лист3!$A:$O,13,0)</f>
        <v>2301</v>
      </c>
      <c r="F470" s="120" t="s">
        <v>1777</v>
      </c>
    </row>
    <row r="471" spans="1:6" ht="56.25" x14ac:dyDescent="0.2">
      <c r="A471" s="123">
        <v>60000264</v>
      </c>
      <c r="B471" s="124" t="s">
        <v>313</v>
      </c>
      <c r="C471" s="118" t="s">
        <v>1568</v>
      </c>
      <c r="D471" s="119">
        <f t="shared" si="40"/>
        <v>1915.5737704918033</v>
      </c>
      <c r="E471" s="116">
        <f>VLOOKUP(A471,[5]Лист3!$A:$O,13,0)</f>
        <v>2337</v>
      </c>
      <c r="F471" s="120" t="s">
        <v>1777</v>
      </c>
    </row>
    <row r="472" spans="1:6" ht="112.5" x14ac:dyDescent="0.2">
      <c r="A472" s="123">
        <v>60000254</v>
      </c>
      <c r="B472" s="122" t="s">
        <v>1381</v>
      </c>
      <c r="C472" s="118" t="s">
        <v>1568</v>
      </c>
      <c r="D472" s="119">
        <f t="shared" si="40"/>
        <v>1227.049180327869</v>
      </c>
      <c r="E472" s="116">
        <f>VLOOKUP(A472,[5]Лист3!$A:$O,13,0)</f>
        <v>1497</v>
      </c>
      <c r="F472" s="120" t="s">
        <v>1777</v>
      </c>
    </row>
    <row r="473" spans="1:6" ht="93.75" x14ac:dyDescent="0.2">
      <c r="A473" s="123">
        <v>60000260</v>
      </c>
      <c r="B473" s="122" t="s">
        <v>1382</v>
      </c>
      <c r="C473" s="118" t="s">
        <v>1568</v>
      </c>
      <c r="D473" s="119">
        <f t="shared" si="40"/>
        <v>1819.672131147541</v>
      </c>
      <c r="E473" s="116">
        <f>VLOOKUP(A473,[5]Лист3!$A:$O,13,0)</f>
        <v>2220</v>
      </c>
      <c r="F473" s="120" t="s">
        <v>1777</v>
      </c>
    </row>
    <row r="474" spans="1:6" ht="56.25" x14ac:dyDescent="0.2">
      <c r="A474" s="123">
        <v>60000261</v>
      </c>
      <c r="B474" s="124" t="s">
        <v>310</v>
      </c>
      <c r="C474" s="118" t="s">
        <v>1568</v>
      </c>
      <c r="D474" s="119">
        <f t="shared" si="40"/>
        <v>1819.672131147541</v>
      </c>
      <c r="E474" s="116">
        <f>VLOOKUP(A474,[5]Лист3!$A:$O,13,0)</f>
        <v>2220</v>
      </c>
      <c r="F474" s="120" t="s">
        <v>1777</v>
      </c>
    </row>
    <row r="475" spans="1:6" ht="75" x14ac:dyDescent="0.2">
      <c r="A475" s="123">
        <v>60000772</v>
      </c>
      <c r="B475" s="122" t="s">
        <v>1385</v>
      </c>
      <c r="C475" s="118" t="s">
        <v>1568</v>
      </c>
      <c r="D475" s="119">
        <f t="shared" si="40"/>
        <v>1844.2622950819673</v>
      </c>
      <c r="E475" s="116">
        <f>VLOOKUP(A475,[5]Лист3!$A:$O,13,0)</f>
        <v>2250</v>
      </c>
      <c r="F475" s="120" t="s">
        <v>1777</v>
      </c>
    </row>
    <row r="476" spans="1:6" ht="75" x14ac:dyDescent="0.3">
      <c r="A476" s="159">
        <v>60000073</v>
      </c>
      <c r="B476" s="164" t="s">
        <v>1384</v>
      </c>
      <c r="C476" s="118" t="s">
        <v>1568</v>
      </c>
      <c r="D476" s="119">
        <f t="shared" si="40"/>
        <v>914.7540983606558</v>
      </c>
      <c r="E476" s="116">
        <f>VLOOKUP(A476,[5]Лист3!$A:$O,13,0)</f>
        <v>1116</v>
      </c>
      <c r="F476" s="120" t="s">
        <v>1777</v>
      </c>
    </row>
    <row r="477" spans="1:6" x14ac:dyDescent="0.2">
      <c r="A477" s="285" t="s">
        <v>1755</v>
      </c>
      <c r="B477" s="285"/>
      <c r="C477" s="285"/>
      <c r="D477" s="285"/>
      <c r="E477" s="285"/>
      <c r="F477" s="285"/>
    </row>
    <row r="478" spans="1:6" ht="56.25" x14ac:dyDescent="0.3">
      <c r="A478" s="159">
        <v>60000070</v>
      </c>
      <c r="B478" s="162" t="s">
        <v>442</v>
      </c>
      <c r="C478" s="118" t="s">
        <v>1568</v>
      </c>
      <c r="D478" s="119">
        <f t="shared" ref="D478:D503" si="41">E478/1.22</f>
        <v>2070.4918032786886</v>
      </c>
      <c r="E478" s="116">
        <f>VLOOKUP(A478,[5]Лист3!$A:$O,13,0)</f>
        <v>2526</v>
      </c>
      <c r="F478" s="120" t="s">
        <v>1606</v>
      </c>
    </row>
    <row r="479" spans="1:6" ht="75" x14ac:dyDescent="0.3">
      <c r="A479" s="132">
        <v>60000053</v>
      </c>
      <c r="B479" s="162" t="s">
        <v>434</v>
      </c>
      <c r="C479" s="118" t="s">
        <v>1568</v>
      </c>
      <c r="D479" s="119">
        <f t="shared" si="41"/>
        <v>11222.950819672131</v>
      </c>
      <c r="E479" s="116">
        <f>VLOOKUP(A479,[5]Лист3!$A:$O,13,0)</f>
        <v>13692</v>
      </c>
      <c r="F479" s="120" t="s">
        <v>1606</v>
      </c>
    </row>
    <row r="480" spans="1:6" ht="75" x14ac:dyDescent="0.3">
      <c r="A480" s="153">
        <v>60000069</v>
      </c>
      <c r="B480" s="164" t="s">
        <v>1632</v>
      </c>
      <c r="C480" s="114" t="s">
        <v>1568</v>
      </c>
      <c r="D480" s="119">
        <f t="shared" si="41"/>
        <v>3641.8032786885246</v>
      </c>
      <c r="E480" s="116">
        <f>VLOOKUP(A480,[5]Лист3!$A:$O,13,0)</f>
        <v>4443</v>
      </c>
      <c r="F480" s="117" t="s">
        <v>1606</v>
      </c>
    </row>
    <row r="481" spans="1:6" ht="93.75" x14ac:dyDescent="0.2">
      <c r="A481" s="158">
        <v>60000604</v>
      </c>
      <c r="B481" s="145" t="s">
        <v>1666</v>
      </c>
      <c r="C481" s="114" t="s">
        <v>1568</v>
      </c>
      <c r="D481" s="119">
        <f t="shared" si="41"/>
        <v>3041.8032786885246</v>
      </c>
      <c r="E481" s="116">
        <f>VLOOKUP(A481,[5]Лист3!$A:$O,13,0)</f>
        <v>3711</v>
      </c>
      <c r="F481" s="117" t="s">
        <v>1606</v>
      </c>
    </row>
    <row r="482" spans="1:6" ht="93.75" x14ac:dyDescent="0.2">
      <c r="A482" s="153">
        <v>60000180</v>
      </c>
      <c r="B482" s="155" t="s">
        <v>1636</v>
      </c>
      <c r="C482" s="114" t="s">
        <v>1568</v>
      </c>
      <c r="D482" s="119">
        <f t="shared" si="41"/>
        <v>8296.7213114754104</v>
      </c>
      <c r="E482" s="116">
        <f>VLOOKUP(A482,[5]Лист3!$A:$O,13,0)</f>
        <v>10122</v>
      </c>
      <c r="F482" s="117" t="s">
        <v>1606</v>
      </c>
    </row>
    <row r="483" spans="1:6" ht="93.75" x14ac:dyDescent="0.3">
      <c r="A483" s="153">
        <v>60000713</v>
      </c>
      <c r="B483" s="164" t="s">
        <v>1667</v>
      </c>
      <c r="C483" s="114" t="s">
        <v>1568</v>
      </c>
      <c r="D483" s="119">
        <f t="shared" si="41"/>
        <v>5584.4262295081971</v>
      </c>
      <c r="E483" s="116">
        <f>VLOOKUP(A483,[5]Лист3!$A:$O,13,0)</f>
        <v>6813</v>
      </c>
      <c r="F483" s="117" t="s">
        <v>1606</v>
      </c>
    </row>
    <row r="484" spans="1:6" ht="93.75" x14ac:dyDescent="0.3">
      <c r="A484" s="153">
        <v>60000714</v>
      </c>
      <c r="B484" s="164" t="s">
        <v>1668</v>
      </c>
      <c r="C484" s="114" t="s">
        <v>1568</v>
      </c>
      <c r="D484" s="119">
        <f t="shared" si="41"/>
        <v>4426.2295081967213</v>
      </c>
      <c r="E484" s="116">
        <f>VLOOKUP(A484,[5]Лист3!$A:$O,13,0)</f>
        <v>5400</v>
      </c>
      <c r="F484" s="117" t="s">
        <v>1606</v>
      </c>
    </row>
    <row r="485" spans="1:6" ht="93.75" x14ac:dyDescent="0.2">
      <c r="A485" s="153">
        <v>60000181</v>
      </c>
      <c r="B485" s="155" t="s">
        <v>1637</v>
      </c>
      <c r="C485" s="114" t="s">
        <v>1568</v>
      </c>
      <c r="D485" s="119">
        <f t="shared" si="41"/>
        <v>8889.3442622950824</v>
      </c>
      <c r="E485" s="116">
        <f>VLOOKUP(A485,[5]Лист3!$A:$O,13,0)</f>
        <v>10845</v>
      </c>
      <c r="F485" s="117" t="s">
        <v>1606</v>
      </c>
    </row>
    <row r="486" spans="1:6" ht="93.75" x14ac:dyDescent="0.3">
      <c r="A486" s="153">
        <v>60000715</v>
      </c>
      <c r="B486" s="164" t="s">
        <v>1669</v>
      </c>
      <c r="C486" s="114" t="s">
        <v>1568</v>
      </c>
      <c r="D486" s="119">
        <f t="shared" si="41"/>
        <v>5734.4262295081971</v>
      </c>
      <c r="E486" s="116">
        <f>VLOOKUP(A486,[5]Лист3!$A:$O,13,0)</f>
        <v>6996</v>
      </c>
      <c r="F486" s="117" t="s">
        <v>1606</v>
      </c>
    </row>
    <row r="487" spans="1:6" ht="93.75" x14ac:dyDescent="0.3">
      <c r="A487" s="153">
        <v>60000716</v>
      </c>
      <c r="B487" s="164" t="s">
        <v>1445</v>
      </c>
      <c r="C487" s="114" t="s">
        <v>1568</v>
      </c>
      <c r="D487" s="119">
        <f t="shared" si="41"/>
        <v>4401.6393442622948</v>
      </c>
      <c r="E487" s="116">
        <f>VLOOKUP(A487,[5]Лист3!$A:$O,13,0)</f>
        <v>5370</v>
      </c>
      <c r="F487" s="117" t="s">
        <v>1606</v>
      </c>
    </row>
    <row r="488" spans="1:6" ht="131.25" x14ac:dyDescent="0.2">
      <c r="A488" s="153">
        <v>60000182</v>
      </c>
      <c r="B488" s="155" t="s">
        <v>1638</v>
      </c>
      <c r="C488" s="114" t="s">
        <v>1568</v>
      </c>
      <c r="D488" s="119">
        <f t="shared" si="41"/>
        <v>8225.4098360655735</v>
      </c>
      <c r="E488" s="116">
        <f>VLOOKUP(A488,[5]Лист3!$A:$O,13,0)</f>
        <v>10035</v>
      </c>
      <c r="F488" s="117" t="s">
        <v>1606</v>
      </c>
    </row>
    <row r="489" spans="1:6" ht="131.25" x14ac:dyDescent="0.3">
      <c r="A489" s="159">
        <v>60000717</v>
      </c>
      <c r="B489" s="162" t="s">
        <v>1520</v>
      </c>
      <c r="C489" s="118" t="s">
        <v>1568</v>
      </c>
      <c r="D489" s="119">
        <f t="shared" si="41"/>
        <v>5422.1311475409839</v>
      </c>
      <c r="E489" s="116">
        <f>VLOOKUP(A489,[5]Лист3!$A:$O,13,0)</f>
        <v>6615</v>
      </c>
      <c r="F489" s="120" t="s">
        <v>1606</v>
      </c>
    </row>
    <row r="490" spans="1:6" ht="131.25" x14ac:dyDescent="0.3">
      <c r="A490" s="159">
        <v>60000718</v>
      </c>
      <c r="B490" s="162" t="s">
        <v>1521</v>
      </c>
      <c r="C490" s="118" t="s">
        <v>1568</v>
      </c>
      <c r="D490" s="119">
        <f t="shared" si="41"/>
        <v>4251.6393442622948</v>
      </c>
      <c r="E490" s="116">
        <f>VLOOKUP(A490,[5]Лист3!$A:$O,13,0)</f>
        <v>5187</v>
      </c>
      <c r="F490" s="120" t="s">
        <v>1606</v>
      </c>
    </row>
    <row r="491" spans="1:6" ht="93.75" x14ac:dyDescent="0.2">
      <c r="A491" s="153">
        <v>60000175</v>
      </c>
      <c r="B491" s="155" t="s">
        <v>1634</v>
      </c>
      <c r="C491" s="114" t="s">
        <v>1568</v>
      </c>
      <c r="D491" s="119">
        <f t="shared" si="41"/>
        <v>7654.9180327868853</v>
      </c>
      <c r="E491" s="116">
        <f>VLOOKUP(A491,[5]Лист3!$A:$O,13,0)</f>
        <v>9339</v>
      </c>
      <c r="F491" s="117" t="s">
        <v>1606</v>
      </c>
    </row>
    <row r="492" spans="1:6" ht="93.75" x14ac:dyDescent="0.3">
      <c r="A492" s="159">
        <v>60000703</v>
      </c>
      <c r="B492" s="162" t="s">
        <v>1442</v>
      </c>
      <c r="C492" s="118" t="s">
        <v>1568</v>
      </c>
      <c r="D492" s="119">
        <f t="shared" si="41"/>
        <v>5122.1311475409839</v>
      </c>
      <c r="E492" s="116">
        <f>VLOOKUP(A492,[5]Лист3!$A:$O,13,0)</f>
        <v>6249</v>
      </c>
      <c r="F492" s="120" t="s">
        <v>1606</v>
      </c>
    </row>
    <row r="493" spans="1:6" ht="93.75" x14ac:dyDescent="0.3">
      <c r="A493" s="159">
        <v>60000704</v>
      </c>
      <c r="B493" s="162" t="s">
        <v>1519</v>
      </c>
      <c r="C493" s="118" t="s">
        <v>1568</v>
      </c>
      <c r="D493" s="119">
        <f t="shared" si="41"/>
        <v>3887.7049180327872</v>
      </c>
      <c r="E493" s="116">
        <f>VLOOKUP(A493,[5]Лист3!$A:$O,13,0)</f>
        <v>4743</v>
      </c>
      <c r="F493" s="120" t="s">
        <v>1606</v>
      </c>
    </row>
    <row r="494" spans="1:6" ht="112.5" x14ac:dyDescent="0.2">
      <c r="A494" s="153">
        <v>60000176</v>
      </c>
      <c r="B494" s="155" t="s">
        <v>1635</v>
      </c>
      <c r="C494" s="114" t="s">
        <v>1568</v>
      </c>
      <c r="D494" s="119">
        <f t="shared" si="41"/>
        <v>8166.3934426229507</v>
      </c>
      <c r="E494" s="116">
        <f>VLOOKUP(A494,[5]Лист3!$A:$O,13,0)</f>
        <v>9963</v>
      </c>
      <c r="F494" s="117" t="s">
        <v>1606</v>
      </c>
    </row>
    <row r="495" spans="1:6" ht="112.5" x14ac:dyDescent="0.3">
      <c r="A495" s="159">
        <v>60000705</v>
      </c>
      <c r="B495" s="162" t="s">
        <v>1443</v>
      </c>
      <c r="C495" s="118" t="s">
        <v>1568</v>
      </c>
      <c r="D495" s="119">
        <f t="shared" si="41"/>
        <v>5156.5573770491801</v>
      </c>
      <c r="E495" s="116">
        <f>VLOOKUP(A495,[5]Лист3!$A:$O,13,0)</f>
        <v>6291</v>
      </c>
      <c r="F495" s="120" t="s">
        <v>1606</v>
      </c>
    </row>
    <row r="496" spans="1:6" ht="112.5" x14ac:dyDescent="0.3">
      <c r="A496" s="159">
        <v>60000706</v>
      </c>
      <c r="B496" s="162" t="s">
        <v>1444</v>
      </c>
      <c r="C496" s="118" t="s">
        <v>1568</v>
      </c>
      <c r="D496" s="119">
        <f t="shared" si="41"/>
        <v>4096.7213114754095</v>
      </c>
      <c r="E496" s="116">
        <f>VLOOKUP(A496,[5]Лист3!$A:$O,13,0)</f>
        <v>4998</v>
      </c>
      <c r="F496" s="120" t="s">
        <v>1606</v>
      </c>
    </row>
    <row r="497" spans="1:6" ht="56.25" x14ac:dyDescent="0.2">
      <c r="A497" s="153">
        <v>60000157</v>
      </c>
      <c r="B497" s="155" t="s">
        <v>1633</v>
      </c>
      <c r="C497" s="114" t="s">
        <v>1568</v>
      </c>
      <c r="D497" s="119">
        <f t="shared" si="41"/>
        <v>17714.754098360656</v>
      </c>
      <c r="E497" s="116">
        <f>VLOOKUP(A497,[5]Лист3!$A:$O,13,0)</f>
        <v>21612</v>
      </c>
      <c r="F497" s="117" t="s">
        <v>1606</v>
      </c>
    </row>
    <row r="498" spans="1:6" ht="56.25" x14ac:dyDescent="0.3">
      <c r="A498" s="159">
        <v>60000699</v>
      </c>
      <c r="B498" s="162" t="s">
        <v>1440</v>
      </c>
      <c r="C498" s="118" t="s">
        <v>1568</v>
      </c>
      <c r="D498" s="119">
        <f t="shared" si="41"/>
        <v>13487.704918032787</v>
      </c>
      <c r="E498" s="116">
        <f>VLOOKUP(A498,[5]Лист3!$A:$O,13,0)</f>
        <v>16455</v>
      </c>
      <c r="F498" s="120" t="s">
        <v>1606</v>
      </c>
    </row>
    <row r="499" spans="1:6" ht="56.25" x14ac:dyDescent="0.3">
      <c r="A499" s="159">
        <v>60000700</v>
      </c>
      <c r="B499" s="162" t="s">
        <v>1441</v>
      </c>
      <c r="C499" s="118" t="s">
        <v>1568</v>
      </c>
      <c r="D499" s="119">
        <f t="shared" si="41"/>
        <v>10957.377049180328</v>
      </c>
      <c r="E499" s="116">
        <f>VLOOKUP(A499,[5]Лист3!$A:$O,13,0)</f>
        <v>13368</v>
      </c>
      <c r="F499" s="120" t="s">
        <v>1606</v>
      </c>
    </row>
    <row r="500" spans="1:6" ht="95.25" x14ac:dyDescent="0.2">
      <c r="A500" s="150">
        <v>60000156</v>
      </c>
      <c r="B500" s="160" t="s">
        <v>1932</v>
      </c>
      <c r="C500" s="118" t="s">
        <v>1568</v>
      </c>
      <c r="D500" s="119">
        <f t="shared" si="41"/>
        <v>17714.754098360656</v>
      </c>
      <c r="E500" s="116">
        <f>VLOOKUP(A500,[5]Лист3!$A:$O,13,0)</f>
        <v>21612</v>
      </c>
      <c r="F500" s="120" t="s">
        <v>1606</v>
      </c>
    </row>
    <row r="501" spans="1:6" ht="112.5" x14ac:dyDescent="0.3">
      <c r="A501" s="159">
        <v>60000697</v>
      </c>
      <c r="B501" s="162" t="s">
        <v>1438</v>
      </c>
      <c r="C501" s="118" t="s">
        <v>1568</v>
      </c>
      <c r="D501" s="119">
        <f t="shared" si="41"/>
        <v>13487.704918032787</v>
      </c>
      <c r="E501" s="116">
        <f>VLOOKUP(A501,[5]Лист3!$A:$O,13,0)</f>
        <v>16455</v>
      </c>
      <c r="F501" s="120" t="s">
        <v>1606</v>
      </c>
    </row>
    <row r="502" spans="1:6" ht="93.75" x14ac:dyDescent="0.3">
      <c r="A502" s="159">
        <v>60000698</v>
      </c>
      <c r="B502" s="162" t="s">
        <v>1439</v>
      </c>
      <c r="C502" s="118" t="s">
        <v>1568</v>
      </c>
      <c r="D502" s="119">
        <f t="shared" si="41"/>
        <v>10957.377049180328</v>
      </c>
      <c r="E502" s="116">
        <f>VLOOKUP(A502,[5]Лист3!$A:$O,13,0)</f>
        <v>13368</v>
      </c>
      <c r="F502" s="120" t="s">
        <v>1606</v>
      </c>
    </row>
    <row r="503" spans="1:6" ht="75" x14ac:dyDescent="0.3">
      <c r="A503" s="159">
        <v>60000724</v>
      </c>
      <c r="B503" s="162" t="s">
        <v>1836</v>
      </c>
      <c r="C503" s="118" t="s">
        <v>1568</v>
      </c>
      <c r="D503" s="119">
        <f t="shared" si="41"/>
        <v>3477.0491803278687</v>
      </c>
      <c r="E503" s="116">
        <f>VLOOKUP(A503,[5]Лист3!$A:$O,13,0)</f>
        <v>4242</v>
      </c>
      <c r="F503" s="120" t="s">
        <v>1606</v>
      </c>
    </row>
    <row r="504" spans="1:6" x14ac:dyDescent="0.2">
      <c r="A504" s="285" t="s">
        <v>1756</v>
      </c>
      <c r="B504" s="285"/>
      <c r="C504" s="285"/>
      <c r="D504" s="285"/>
      <c r="E504" s="285"/>
      <c r="F504" s="285"/>
    </row>
    <row r="505" spans="1:6" ht="75" x14ac:dyDescent="0.3">
      <c r="A505" s="159">
        <v>60000074</v>
      </c>
      <c r="B505" s="162" t="s">
        <v>446</v>
      </c>
      <c r="C505" s="118" t="s">
        <v>1568</v>
      </c>
      <c r="D505" s="119">
        <f t="shared" ref="D505:D521" si="42">E505/1.22</f>
        <v>1377.049180327869</v>
      </c>
      <c r="E505" s="116">
        <f>VLOOKUP(A505,[5]Лист3!$A:$O,13,0)</f>
        <v>1680</v>
      </c>
      <c r="F505" s="120" t="s">
        <v>1779</v>
      </c>
    </row>
    <row r="506" spans="1:6" ht="75" x14ac:dyDescent="0.2">
      <c r="A506" s="158">
        <v>60000325</v>
      </c>
      <c r="B506" s="145" t="s">
        <v>1662</v>
      </c>
      <c r="C506" s="114" t="s">
        <v>1568</v>
      </c>
      <c r="D506" s="119">
        <f t="shared" si="42"/>
        <v>5188.5245901639346</v>
      </c>
      <c r="E506" s="116">
        <f>VLOOKUP(A506,[5]Лист3!$A:$O,13,0)</f>
        <v>6330</v>
      </c>
      <c r="F506" s="117" t="s">
        <v>1779</v>
      </c>
    </row>
    <row r="507" spans="1:6" ht="93.75" x14ac:dyDescent="0.3">
      <c r="A507" s="159">
        <v>60000149</v>
      </c>
      <c r="B507" s="162" t="s">
        <v>1299</v>
      </c>
      <c r="C507" s="118" t="s">
        <v>1568</v>
      </c>
      <c r="D507" s="119">
        <f t="shared" si="42"/>
        <v>2702.4590163934427</v>
      </c>
      <c r="E507" s="116">
        <f>VLOOKUP(A507,[5]Лист3!$A:$O,13,0)</f>
        <v>3297</v>
      </c>
      <c r="F507" s="120" t="s">
        <v>1779</v>
      </c>
    </row>
    <row r="508" spans="1:6" ht="93.75" x14ac:dyDescent="0.3">
      <c r="A508" s="159">
        <v>60000150</v>
      </c>
      <c r="B508" s="162" t="s">
        <v>1517</v>
      </c>
      <c r="C508" s="118" t="s">
        <v>1568</v>
      </c>
      <c r="D508" s="119">
        <f t="shared" si="42"/>
        <v>1915.5737704918033</v>
      </c>
      <c r="E508" s="116">
        <f>VLOOKUP(A508,[5]Лист3!$A:$O,13,0)</f>
        <v>2337</v>
      </c>
      <c r="F508" s="120" t="s">
        <v>1779</v>
      </c>
    </row>
    <row r="509" spans="1:6" ht="93.75" x14ac:dyDescent="0.2">
      <c r="A509" s="159">
        <v>60000159</v>
      </c>
      <c r="B509" s="160" t="s">
        <v>1399</v>
      </c>
      <c r="C509" s="118" t="s">
        <v>1568</v>
      </c>
      <c r="D509" s="119">
        <f t="shared" si="42"/>
        <v>870.49180327868851</v>
      </c>
      <c r="E509" s="116">
        <f>VLOOKUP(A509,[5]Лист3!$A:$O,13,0)</f>
        <v>1062</v>
      </c>
      <c r="F509" s="120" t="s">
        <v>1779</v>
      </c>
    </row>
    <row r="510" spans="1:6" ht="75" x14ac:dyDescent="0.2">
      <c r="A510" s="159">
        <v>60000160</v>
      </c>
      <c r="B510" s="160" t="s">
        <v>1400</v>
      </c>
      <c r="C510" s="118" t="s">
        <v>1568</v>
      </c>
      <c r="D510" s="119">
        <f t="shared" si="42"/>
        <v>1357.377049180328</v>
      </c>
      <c r="E510" s="116">
        <f>VLOOKUP(A510,[5]Лист3!$A:$O,13,0)</f>
        <v>1656</v>
      </c>
      <c r="F510" s="120" t="s">
        <v>1779</v>
      </c>
    </row>
    <row r="511" spans="1:6" ht="75" x14ac:dyDescent="0.2">
      <c r="A511" s="159">
        <v>60000161</v>
      </c>
      <c r="B511" s="160" t="s">
        <v>1401</v>
      </c>
      <c r="C511" s="118" t="s">
        <v>1568</v>
      </c>
      <c r="D511" s="119">
        <f t="shared" si="42"/>
        <v>2171.311475409836</v>
      </c>
      <c r="E511" s="116">
        <f>VLOOKUP(A511,[5]Лист3!$A:$O,13,0)</f>
        <v>2649</v>
      </c>
      <c r="F511" s="120" t="s">
        <v>1779</v>
      </c>
    </row>
    <row r="512" spans="1:6" ht="75" x14ac:dyDescent="0.2">
      <c r="A512" s="159">
        <v>60000162</v>
      </c>
      <c r="B512" s="160" t="s">
        <v>1402</v>
      </c>
      <c r="C512" s="118" t="s">
        <v>1568</v>
      </c>
      <c r="D512" s="119">
        <f t="shared" si="42"/>
        <v>1851.639344262295</v>
      </c>
      <c r="E512" s="116">
        <f>VLOOKUP(A512,[5]Лист3!$A:$O,13,0)</f>
        <v>2259</v>
      </c>
      <c r="F512" s="120" t="s">
        <v>1779</v>
      </c>
    </row>
    <row r="513" spans="1:6" ht="112.5" x14ac:dyDescent="0.2">
      <c r="A513" s="159">
        <v>60000163</v>
      </c>
      <c r="B513" s="160" t="s">
        <v>1403</v>
      </c>
      <c r="C513" s="118" t="s">
        <v>1568</v>
      </c>
      <c r="D513" s="119">
        <f t="shared" si="42"/>
        <v>1131.1475409836066</v>
      </c>
      <c r="E513" s="116">
        <f>VLOOKUP(A513,[5]Лист3!$A:$O,13,0)</f>
        <v>1380</v>
      </c>
      <c r="F513" s="120" t="s">
        <v>1779</v>
      </c>
    </row>
    <row r="514" spans="1:6" ht="93.75" x14ac:dyDescent="0.2">
      <c r="A514" s="159">
        <v>60000164</v>
      </c>
      <c r="B514" s="160" t="s">
        <v>1404</v>
      </c>
      <c r="C514" s="118" t="s">
        <v>1568</v>
      </c>
      <c r="D514" s="119">
        <f t="shared" si="42"/>
        <v>1345.0819672131147</v>
      </c>
      <c r="E514" s="116">
        <f>VLOOKUP(A514,[5]Лист3!$A:$O,13,0)</f>
        <v>1641</v>
      </c>
      <c r="F514" s="120" t="s">
        <v>1779</v>
      </c>
    </row>
    <row r="515" spans="1:6" ht="75" x14ac:dyDescent="0.2">
      <c r="A515" s="159">
        <v>60000165</v>
      </c>
      <c r="B515" s="160" t="s">
        <v>1405</v>
      </c>
      <c r="C515" s="118" t="s">
        <v>1568</v>
      </c>
      <c r="D515" s="119">
        <f t="shared" si="42"/>
        <v>1527.049180327869</v>
      </c>
      <c r="E515" s="116">
        <f>VLOOKUP(A515,[5]Лист3!$A:$O,13,0)</f>
        <v>1863</v>
      </c>
      <c r="F515" s="120" t="s">
        <v>1779</v>
      </c>
    </row>
    <row r="516" spans="1:6" ht="56.25" x14ac:dyDescent="0.2">
      <c r="A516" s="159">
        <v>60000166</v>
      </c>
      <c r="B516" s="160" t="s">
        <v>1406</v>
      </c>
      <c r="C516" s="118" t="s">
        <v>1568</v>
      </c>
      <c r="D516" s="119">
        <f t="shared" si="42"/>
        <v>3690.9836065573772</v>
      </c>
      <c r="E516" s="116">
        <f>VLOOKUP(A516,[5]Лист3!$A:$O,13,0)</f>
        <v>4503</v>
      </c>
      <c r="F516" s="120" t="s">
        <v>1779</v>
      </c>
    </row>
    <row r="517" spans="1:6" ht="57.75" x14ac:dyDescent="0.2">
      <c r="A517" s="159">
        <v>60000167</v>
      </c>
      <c r="B517" s="160" t="s">
        <v>1933</v>
      </c>
      <c r="C517" s="118" t="s">
        <v>1568</v>
      </c>
      <c r="D517" s="119">
        <f t="shared" si="42"/>
        <v>1981.967213114754</v>
      </c>
      <c r="E517" s="116">
        <f>VLOOKUP(A517,[5]Лист3!$A:$O,13,0)</f>
        <v>2418</v>
      </c>
      <c r="F517" s="120" t="s">
        <v>1779</v>
      </c>
    </row>
    <row r="518" spans="1:6" ht="57.75" x14ac:dyDescent="0.2">
      <c r="A518" s="159">
        <v>60000168</v>
      </c>
      <c r="B518" s="160" t="s">
        <v>1934</v>
      </c>
      <c r="C518" s="118" t="s">
        <v>1568</v>
      </c>
      <c r="D518" s="119">
        <f t="shared" si="42"/>
        <v>895.08196721311481</v>
      </c>
      <c r="E518" s="116">
        <f>VLOOKUP(A518,[5]Лист3!$A:$O,13,0)</f>
        <v>1092</v>
      </c>
      <c r="F518" s="120" t="s">
        <v>1779</v>
      </c>
    </row>
    <row r="519" spans="1:6" ht="75" x14ac:dyDescent="0.2">
      <c r="A519" s="159">
        <v>60000169</v>
      </c>
      <c r="B519" s="160" t="s">
        <v>1407</v>
      </c>
      <c r="C519" s="118" t="s">
        <v>1568</v>
      </c>
      <c r="D519" s="119">
        <f t="shared" si="42"/>
        <v>1384.4262295081967</v>
      </c>
      <c r="E519" s="116">
        <f>VLOOKUP(A519,[5]Лист3!$A:$O,13,0)</f>
        <v>1689</v>
      </c>
      <c r="F519" s="120" t="s">
        <v>1779</v>
      </c>
    </row>
    <row r="520" spans="1:6" ht="93.75" x14ac:dyDescent="0.2">
      <c r="A520" s="159">
        <v>60000170</v>
      </c>
      <c r="B520" s="160" t="s">
        <v>1408</v>
      </c>
      <c r="C520" s="118" t="s">
        <v>1568</v>
      </c>
      <c r="D520" s="119">
        <f t="shared" si="42"/>
        <v>1369.672131147541</v>
      </c>
      <c r="E520" s="116">
        <f>VLOOKUP(A520,[5]Лист3!$A:$O,13,0)</f>
        <v>1671</v>
      </c>
      <c r="F520" s="120" t="s">
        <v>1779</v>
      </c>
    </row>
    <row r="521" spans="1:6" ht="112.5" x14ac:dyDescent="0.2">
      <c r="A521" s="159">
        <v>60000171</v>
      </c>
      <c r="B521" s="160" t="s">
        <v>1508</v>
      </c>
      <c r="C521" s="118" t="s">
        <v>1568</v>
      </c>
      <c r="D521" s="119">
        <f t="shared" si="42"/>
        <v>1745.9016393442623</v>
      </c>
      <c r="E521" s="116">
        <f>VLOOKUP(A521,[5]Лист3!$A:$O,13,0)</f>
        <v>2130</v>
      </c>
      <c r="F521" s="120" t="s">
        <v>1779</v>
      </c>
    </row>
    <row r="522" spans="1:6" x14ac:dyDescent="0.2">
      <c r="A522" s="285" t="s">
        <v>1757</v>
      </c>
      <c r="B522" s="285"/>
      <c r="C522" s="285"/>
      <c r="D522" s="285"/>
      <c r="E522" s="285"/>
      <c r="F522" s="285"/>
    </row>
    <row r="523" spans="1:6" ht="56.25" x14ac:dyDescent="0.2">
      <c r="A523" s="123">
        <v>60001315</v>
      </c>
      <c r="B523" s="124" t="s">
        <v>407</v>
      </c>
      <c r="C523" s="118" t="s">
        <v>1568</v>
      </c>
      <c r="D523" s="119">
        <f t="shared" ref="D523:D534" si="43">E523/1.22</f>
        <v>1630.327868852459</v>
      </c>
      <c r="E523" s="116">
        <f>VLOOKUP(A523,[5]Лист3!$A:$O,13,0)</f>
        <v>1989</v>
      </c>
      <c r="F523" s="120" t="s">
        <v>1610</v>
      </c>
    </row>
    <row r="524" spans="1:6" ht="56.25" x14ac:dyDescent="0.2">
      <c r="A524" s="123">
        <v>60001316</v>
      </c>
      <c r="B524" s="124" t="s">
        <v>408</v>
      </c>
      <c r="C524" s="118" t="s">
        <v>1568</v>
      </c>
      <c r="D524" s="119">
        <f t="shared" si="43"/>
        <v>1630.327868852459</v>
      </c>
      <c r="E524" s="116">
        <f>VLOOKUP(A524,[5]Лист3!$A:$O,13,0)</f>
        <v>1989</v>
      </c>
      <c r="F524" s="120" t="s">
        <v>1610</v>
      </c>
    </row>
    <row r="525" spans="1:6" ht="56.25" x14ac:dyDescent="0.2">
      <c r="A525" s="123">
        <v>60001317</v>
      </c>
      <c r="B525" s="124" t="s">
        <v>409</v>
      </c>
      <c r="C525" s="118" t="s">
        <v>1568</v>
      </c>
      <c r="D525" s="119">
        <f t="shared" si="43"/>
        <v>1716.3934426229509</v>
      </c>
      <c r="E525" s="116">
        <f>VLOOKUP(A525,[5]Лист3!$A:$O,13,0)</f>
        <v>2094</v>
      </c>
      <c r="F525" s="120" t="s">
        <v>1610</v>
      </c>
    </row>
    <row r="526" spans="1:6" ht="56.25" x14ac:dyDescent="0.2">
      <c r="A526" s="123">
        <v>60001318</v>
      </c>
      <c r="B526" s="124" t="s">
        <v>410</v>
      </c>
      <c r="C526" s="118" t="s">
        <v>1568</v>
      </c>
      <c r="D526" s="119">
        <f t="shared" si="43"/>
        <v>1716.3934426229509</v>
      </c>
      <c r="E526" s="116">
        <f>VLOOKUP(A526,[5]Лист3!$A:$O,13,0)</f>
        <v>2094</v>
      </c>
      <c r="F526" s="120" t="s">
        <v>1610</v>
      </c>
    </row>
    <row r="527" spans="1:6" ht="56.25" x14ac:dyDescent="0.2">
      <c r="A527" s="123">
        <v>60000284</v>
      </c>
      <c r="B527" s="124" t="s">
        <v>1845</v>
      </c>
      <c r="C527" s="118" t="s">
        <v>1568</v>
      </c>
      <c r="D527" s="119">
        <f t="shared" si="43"/>
        <v>1350</v>
      </c>
      <c r="E527" s="116">
        <f>VLOOKUP(A527,[5]Лист3!$A:$O,13,0)</f>
        <v>1647</v>
      </c>
      <c r="F527" s="120" t="s">
        <v>1610</v>
      </c>
    </row>
    <row r="528" spans="1:6" ht="75" x14ac:dyDescent="0.2">
      <c r="A528" s="123">
        <v>60000244</v>
      </c>
      <c r="B528" s="124" t="s">
        <v>294</v>
      </c>
      <c r="C528" s="118" t="s">
        <v>1568</v>
      </c>
      <c r="D528" s="119">
        <f t="shared" si="43"/>
        <v>1170.4918032786886</v>
      </c>
      <c r="E528" s="116">
        <f>VLOOKUP(A528,[5]Лист3!$A:$O,13,0)</f>
        <v>1428</v>
      </c>
      <c r="F528" s="120" t="s">
        <v>1610</v>
      </c>
    </row>
    <row r="529" spans="1:6" ht="56.25" x14ac:dyDescent="0.2">
      <c r="A529" s="123">
        <v>60000246</v>
      </c>
      <c r="B529" s="124" t="s">
        <v>295</v>
      </c>
      <c r="C529" s="118" t="s">
        <v>1568</v>
      </c>
      <c r="D529" s="119">
        <f t="shared" si="43"/>
        <v>1050</v>
      </c>
      <c r="E529" s="116">
        <f>VLOOKUP(A529,[5]Лист3!$A:$O,13,0)</f>
        <v>1281</v>
      </c>
      <c r="F529" s="120" t="s">
        <v>1610</v>
      </c>
    </row>
    <row r="530" spans="1:6" ht="56.25" x14ac:dyDescent="0.2">
      <c r="A530" s="123">
        <v>60000247</v>
      </c>
      <c r="B530" s="124" t="s">
        <v>296</v>
      </c>
      <c r="C530" s="118" t="s">
        <v>1568</v>
      </c>
      <c r="D530" s="119">
        <f t="shared" si="43"/>
        <v>816.39344262295083</v>
      </c>
      <c r="E530" s="116">
        <f>VLOOKUP(A530,[5]Лист3!$A:$O,13,0)</f>
        <v>996</v>
      </c>
      <c r="F530" s="120" t="s">
        <v>1610</v>
      </c>
    </row>
    <row r="531" spans="1:6" ht="56.25" x14ac:dyDescent="0.2">
      <c r="A531" s="123">
        <v>60000248</v>
      </c>
      <c r="B531" s="124" t="s">
        <v>297</v>
      </c>
      <c r="C531" s="118" t="s">
        <v>1568</v>
      </c>
      <c r="D531" s="119">
        <f t="shared" si="43"/>
        <v>946.72131147540983</v>
      </c>
      <c r="E531" s="116">
        <f>VLOOKUP(A531,[5]Лист3!$A:$O,13,0)</f>
        <v>1155</v>
      </c>
      <c r="F531" s="120" t="s">
        <v>1610</v>
      </c>
    </row>
    <row r="532" spans="1:6" ht="56.25" x14ac:dyDescent="0.2">
      <c r="A532" s="123">
        <v>60000249</v>
      </c>
      <c r="B532" s="124" t="s">
        <v>298</v>
      </c>
      <c r="C532" s="118" t="s">
        <v>1568</v>
      </c>
      <c r="D532" s="119">
        <f t="shared" si="43"/>
        <v>946.72131147540983</v>
      </c>
      <c r="E532" s="116">
        <f>VLOOKUP(A532,[5]Лист3!$A:$O,13,0)</f>
        <v>1155</v>
      </c>
      <c r="F532" s="120" t="s">
        <v>1610</v>
      </c>
    </row>
    <row r="533" spans="1:6" ht="75" x14ac:dyDescent="0.2">
      <c r="A533" s="159">
        <v>60000172</v>
      </c>
      <c r="B533" s="160" t="s">
        <v>1409</v>
      </c>
      <c r="C533" s="118" t="s">
        <v>1568</v>
      </c>
      <c r="D533" s="119">
        <f t="shared" si="43"/>
        <v>1369.672131147541</v>
      </c>
      <c r="E533" s="116">
        <f>VLOOKUP(A533,[5]Лист3!$A:$O,13,0)</f>
        <v>1671</v>
      </c>
      <c r="F533" s="120" t="s">
        <v>1610</v>
      </c>
    </row>
    <row r="534" spans="1:6" ht="93.75" x14ac:dyDescent="0.2">
      <c r="A534" s="159">
        <v>60000173</v>
      </c>
      <c r="B534" s="160" t="s">
        <v>1410</v>
      </c>
      <c r="C534" s="118" t="s">
        <v>1568</v>
      </c>
      <c r="D534" s="119">
        <f t="shared" si="43"/>
        <v>1578.688524590164</v>
      </c>
      <c r="E534" s="116">
        <f>VLOOKUP(A534,[5]Лист3!$A:$O,13,0)</f>
        <v>1926</v>
      </c>
      <c r="F534" s="120" t="s">
        <v>1610</v>
      </c>
    </row>
    <row r="535" spans="1:6" x14ac:dyDescent="0.2">
      <c r="A535" s="285" t="s">
        <v>1758</v>
      </c>
      <c r="B535" s="285"/>
      <c r="C535" s="285"/>
      <c r="D535" s="285"/>
      <c r="E535" s="285"/>
      <c r="F535" s="285"/>
    </row>
    <row r="536" spans="1:6" ht="168.75" x14ac:dyDescent="0.3">
      <c r="A536" s="163">
        <v>60000005</v>
      </c>
      <c r="B536" s="164" t="s">
        <v>1375</v>
      </c>
      <c r="C536" s="118" t="s">
        <v>1568</v>
      </c>
      <c r="D536" s="119">
        <f t="shared" ref="D536:D542" si="44">E536/1.22</f>
        <v>4256.5573770491801</v>
      </c>
      <c r="E536" s="116">
        <f>VLOOKUP(A536,[5]Лист3!$A:$O,13,0)</f>
        <v>5193</v>
      </c>
      <c r="F536" s="120" t="s">
        <v>1609</v>
      </c>
    </row>
    <row r="537" spans="1:6" ht="75" x14ac:dyDescent="0.2">
      <c r="A537" s="163">
        <v>60000122</v>
      </c>
      <c r="B537" s="155" t="s">
        <v>1516</v>
      </c>
      <c r="C537" s="118" t="s">
        <v>1568</v>
      </c>
      <c r="D537" s="119">
        <f t="shared" si="44"/>
        <v>4256.5573770491801</v>
      </c>
      <c r="E537" s="116">
        <f>VLOOKUP(A537,[5]Лист3!$A:$O,13,0)</f>
        <v>5193</v>
      </c>
      <c r="F537" s="120" t="s">
        <v>1609</v>
      </c>
    </row>
    <row r="538" spans="1:6" ht="37.5" x14ac:dyDescent="0.3">
      <c r="A538" s="163">
        <v>60000123</v>
      </c>
      <c r="B538" s="164" t="s">
        <v>1237</v>
      </c>
      <c r="C538" s="118" t="s">
        <v>1568</v>
      </c>
      <c r="D538" s="119">
        <f t="shared" si="44"/>
        <v>4256.5573770491801</v>
      </c>
      <c r="E538" s="116">
        <f>VLOOKUP(A538,[5]Лист3!$A:$O,13,0)</f>
        <v>5193</v>
      </c>
      <c r="F538" s="120" t="s">
        <v>1609</v>
      </c>
    </row>
    <row r="539" spans="1:6" x14ac:dyDescent="0.2">
      <c r="A539" s="132">
        <v>60000327</v>
      </c>
      <c r="B539" s="133" t="s">
        <v>371</v>
      </c>
      <c r="C539" s="118" t="s">
        <v>1568</v>
      </c>
      <c r="D539" s="119">
        <f t="shared" si="44"/>
        <v>4758.1967213114758</v>
      </c>
      <c r="E539" s="116">
        <f>VLOOKUP(A539,[5]Лист3!$A:$O,13,0)</f>
        <v>5805</v>
      </c>
      <c r="F539" s="120" t="s">
        <v>1609</v>
      </c>
    </row>
    <row r="540" spans="1:6" ht="56.25" x14ac:dyDescent="0.2">
      <c r="A540" s="158">
        <v>60000328</v>
      </c>
      <c r="B540" s="145" t="s">
        <v>1663</v>
      </c>
      <c r="C540" s="114" t="s">
        <v>1568</v>
      </c>
      <c r="D540" s="119">
        <f t="shared" si="44"/>
        <v>4524.5901639344265</v>
      </c>
      <c r="E540" s="116">
        <f>VLOOKUP(A540,[5]Лист3!$A:$O,13,0)</f>
        <v>5520</v>
      </c>
      <c r="F540" s="117" t="s">
        <v>1609</v>
      </c>
    </row>
    <row r="541" spans="1:6" ht="93.75" x14ac:dyDescent="0.2">
      <c r="A541" s="158">
        <v>60000054</v>
      </c>
      <c r="B541" s="129" t="s">
        <v>1664</v>
      </c>
      <c r="C541" s="114" t="s">
        <v>1568</v>
      </c>
      <c r="D541" s="119">
        <f t="shared" si="44"/>
        <v>28753.278688524591</v>
      </c>
      <c r="E541" s="116">
        <f>VLOOKUP(A541,[5]Лист3!$A:$O,13,0)</f>
        <v>35079</v>
      </c>
      <c r="F541" s="117" t="s">
        <v>1609</v>
      </c>
    </row>
    <row r="542" spans="1:6" ht="93.75" x14ac:dyDescent="0.2">
      <c r="A542" s="159">
        <v>60000174</v>
      </c>
      <c r="B542" s="160" t="s">
        <v>1411</v>
      </c>
      <c r="C542" s="118" t="s">
        <v>1568</v>
      </c>
      <c r="D542" s="119">
        <f t="shared" si="44"/>
        <v>8889.3442622950824</v>
      </c>
      <c r="E542" s="116">
        <f>VLOOKUP(A542,[5]Лист3!$A:$O,13,0)</f>
        <v>10845</v>
      </c>
      <c r="F542" s="120" t="s">
        <v>1609</v>
      </c>
    </row>
    <row r="543" spans="1:6" x14ac:dyDescent="0.2">
      <c r="A543" s="285" t="s">
        <v>1759</v>
      </c>
      <c r="B543" s="285"/>
      <c r="C543" s="285"/>
      <c r="D543" s="285"/>
      <c r="E543" s="285"/>
      <c r="F543" s="285"/>
    </row>
    <row r="544" spans="1:6" ht="93.75" x14ac:dyDescent="0.2">
      <c r="A544" s="132">
        <v>60000331</v>
      </c>
      <c r="B544" s="133" t="s">
        <v>374</v>
      </c>
      <c r="C544" s="118" t="s">
        <v>1568</v>
      </c>
      <c r="D544" s="119">
        <f t="shared" ref="D544" si="45">E544/1.22</f>
        <v>1200</v>
      </c>
      <c r="E544" s="116">
        <f>VLOOKUP(A544,[5]Лист3!$A:$O,13,0)</f>
        <v>1464</v>
      </c>
      <c r="F544" s="120" t="s">
        <v>1611</v>
      </c>
    </row>
    <row r="545" spans="1:6" x14ac:dyDescent="0.2">
      <c r="A545" s="288" t="s">
        <v>1760</v>
      </c>
      <c r="B545" s="288"/>
      <c r="C545" s="288"/>
      <c r="D545" s="288"/>
      <c r="E545" s="288"/>
      <c r="F545" s="288"/>
    </row>
    <row r="546" spans="1:6" ht="75" x14ac:dyDescent="0.2">
      <c r="A546" s="165">
        <v>60000821</v>
      </c>
      <c r="B546" s="166" t="s">
        <v>1828</v>
      </c>
      <c r="C546" s="167" t="s">
        <v>1568</v>
      </c>
      <c r="D546" s="168">
        <f>E546/1.22</f>
        <v>720.49180327868851</v>
      </c>
      <c r="E546" s="169">
        <f>E547+E548+E549+E550+E551</f>
        <v>879</v>
      </c>
      <c r="F546" s="170" t="s">
        <v>1803</v>
      </c>
    </row>
    <row r="547" spans="1:6" ht="37.5" x14ac:dyDescent="0.2">
      <c r="A547" s="132">
        <v>60000335</v>
      </c>
      <c r="B547" s="171" t="s">
        <v>450</v>
      </c>
      <c r="C547" s="118" t="s">
        <v>1568</v>
      </c>
      <c r="D547" s="119">
        <f t="shared" ref="D547:D610" si="46">E547/1.22</f>
        <v>204.09836065573771</v>
      </c>
      <c r="E547" s="116">
        <f>VLOOKUP(A547,[5]Лист3!$A:$O,13,0)</f>
        <v>249</v>
      </c>
      <c r="F547" s="120" t="s">
        <v>1615</v>
      </c>
    </row>
    <row r="548" spans="1:6" ht="37.5" x14ac:dyDescent="0.2">
      <c r="A548" s="132">
        <v>60000333</v>
      </c>
      <c r="B548" s="171" t="s">
        <v>513</v>
      </c>
      <c r="C548" s="118" t="s">
        <v>1568</v>
      </c>
      <c r="D548" s="119">
        <f t="shared" si="46"/>
        <v>56.557377049180332</v>
      </c>
      <c r="E548" s="116">
        <f>VLOOKUP(A548,[5]Лист3!$A:$O,13,0)</f>
        <v>69</v>
      </c>
      <c r="F548" s="120" t="s">
        <v>1713</v>
      </c>
    </row>
    <row r="549" spans="1:6" ht="37.5" x14ac:dyDescent="0.2">
      <c r="A549" s="132">
        <v>60000334</v>
      </c>
      <c r="B549" s="171" t="s">
        <v>514</v>
      </c>
      <c r="C549" s="118" t="s">
        <v>1568</v>
      </c>
      <c r="D549" s="119">
        <f t="shared" si="46"/>
        <v>98.360655737704917</v>
      </c>
      <c r="E549" s="116">
        <f>VLOOKUP(A549,[5]Лист3!$A:$O,13,0)</f>
        <v>120</v>
      </c>
      <c r="F549" s="120" t="s">
        <v>1713</v>
      </c>
    </row>
    <row r="550" spans="1:6" ht="37.5" x14ac:dyDescent="0.2">
      <c r="A550" s="132">
        <v>60000336</v>
      </c>
      <c r="B550" s="171" t="s">
        <v>515</v>
      </c>
      <c r="C550" s="118" t="s">
        <v>1568</v>
      </c>
      <c r="D550" s="119">
        <f t="shared" si="46"/>
        <v>46.721311475409834</v>
      </c>
      <c r="E550" s="116">
        <f>VLOOKUP(A550,[5]Лист3!$A:$O,13,0)</f>
        <v>57</v>
      </c>
      <c r="F550" s="120" t="s">
        <v>1713</v>
      </c>
    </row>
    <row r="551" spans="1:6" ht="56.25" x14ac:dyDescent="0.2">
      <c r="A551" s="132">
        <v>60000337</v>
      </c>
      <c r="B551" s="171" t="s">
        <v>516</v>
      </c>
      <c r="C551" s="118" t="s">
        <v>1568</v>
      </c>
      <c r="D551" s="119">
        <f t="shared" si="46"/>
        <v>314.75409836065575</v>
      </c>
      <c r="E551" s="116">
        <f>VLOOKUP(A551,[5]Лист3!$A:$O,13,0)</f>
        <v>384</v>
      </c>
      <c r="F551" s="120" t="s">
        <v>1615</v>
      </c>
    </row>
    <row r="552" spans="1:6" ht="59.25" x14ac:dyDescent="0.2">
      <c r="A552" s="132">
        <v>60000211</v>
      </c>
      <c r="B552" s="171" t="s">
        <v>1935</v>
      </c>
      <c r="C552" s="118" t="s">
        <v>1568</v>
      </c>
      <c r="D552" s="119">
        <f t="shared" si="46"/>
        <v>154.91803278688525</v>
      </c>
      <c r="E552" s="116">
        <f>VLOOKUP(A552,[5]Лист3!$A:$O,13,0)</f>
        <v>189</v>
      </c>
      <c r="F552" s="120" t="s">
        <v>1713</v>
      </c>
    </row>
    <row r="553" spans="1:6" ht="37.5" x14ac:dyDescent="0.2">
      <c r="A553" s="132">
        <v>60000375</v>
      </c>
      <c r="B553" s="171" t="s">
        <v>452</v>
      </c>
      <c r="C553" s="118" t="s">
        <v>1568</v>
      </c>
      <c r="D553" s="119">
        <f t="shared" si="46"/>
        <v>238.52459016393442</v>
      </c>
      <c r="E553" s="116">
        <f>VLOOKUP(A553,[5]Лист3!$A:$O,13,0)</f>
        <v>291</v>
      </c>
      <c r="F553" s="120" t="s">
        <v>1612</v>
      </c>
    </row>
    <row r="554" spans="1:6" ht="56.25" x14ac:dyDescent="0.2">
      <c r="A554" s="132">
        <v>60000376</v>
      </c>
      <c r="B554" s="172" t="s">
        <v>1882</v>
      </c>
      <c r="C554" s="118" t="s">
        <v>1568</v>
      </c>
      <c r="D554" s="119">
        <f t="shared" si="46"/>
        <v>226.22950819672133</v>
      </c>
      <c r="E554" s="116">
        <f>VLOOKUP(A554,[5]Лист3!$A:$O,13,0)</f>
        <v>276</v>
      </c>
      <c r="F554" s="120" t="s">
        <v>1715</v>
      </c>
    </row>
    <row r="555" spans="1:6" ht="37.5" x14ac:dyDescent="0.2">
      <c r="A555" s="132">
        <v>60000377</v>
      </c>
      <c r="B555" s="172" t="s">
        <v>1883</v>
      </c>
      <c r="C555" s="118" t="s">
        <v>1568</v>
      </c>
      <c r="D555" s="119">
        <f t="shared" si="46"/>
        <v>120.49180327868852</v>
      </c>
      <c r="E555" s="116">
        <f>VLOOKUP(A555,[5]Лист3!$A:$O,13,0)</f>
        <v>147</v>
      </c>
      <c r="F555" s="120" t="s">
        <v>1715</v>
      </c>
    </row>
    <row r="556" spans="1:6" ht="37.5" x14ac:dyDescent="0.2">
      <c r="A556" s="132">
        <v>60001011</v>
      </c>
      <c r="B556" s="171" t="s">
        <v>455</v>
      </c>
      <c r="C556" s="118" t="s">
        <v>1568</v>
      </c>
      <c r="D556" s="119">
        <f t="shared" si="46"/>
        <v>464.75409836065575</v>
      </c>
      <c r="E556" s="116">
        <f>VLOOKUP(A556,[5]Лист3!$A:$O,13,0)</f>
        <v>567</v>
      </c>
      <c r="F556" s="120" t="s">
        <v>1773</v>
      </c>
    </row>
    <row r="557" spans="1:6" ht="37.5" x14ac:dyDescent="0.2">
      <c r="A557" s="132">
        <v>60000379</v>
      </c>
      <c r="B557" s="171" t="s">
        <v>456</v>
      </c>
      <c r="C557" s="118" t="s">
        <v>1568</v>
      </c>
      <c r="D557" s="119">
        <f t="shared" si="46"/>
        <v>870.49180327868851</v>
      </c>
      <c r="E557" s="116">
        <f>VLOOKUP(A557,[5]Лист3!$A:$O,13,0)</f>
        <v>1062</v>
      </c>
      <c r="F557" s="120" t="s">
        <v>1751</v>
      </c>
    </row>
    <row r="558" spans="1:6" ht="56.25" x14ac:dyDescent="0.2">
      <c r="A558" s="132">
        <v>60000380</v>
      </c>
      <c r="B558" s="172" t="s">
        <v>1475</v>
      </c>
      <c r="C558" s="118" t="s">
        <v>1568</v>
      </c>
      <c r="D558" s="119">
        <f t="shared" si="46"/>
        <v>1025.4098360655737</v>
      </c>
      <c r="E558" s="116">
        <f>VLOOKUP(A558,[5]Лист3!$A:$O,13,0)</f>
        <v>1251</v>
      </c>
      <c r="F558" s="120" t="s">
        <v>1751</v>
      </c>
    </row>
    <row r="559" spans="1:6" ht="37.5" x14ac:dyDescent="0.2">
      <c r="A559" s="132">
        <v>60000381</v>
      </c>
      <c r="B559" s="171" t="s">
        <v>458</v>
      </c>
      <c r="C559" s="118" t="s">
        <v>1568</v>
      </c>
      <c r="D559" s="119">
        <f t="shared" si="46"/>
        <v>614.7540983606558</v>
      </c>
      <c r="E559" s="116">
        <f>VLOOKUP(A559,[5]Лист3!$A:$O,13,0)</f>
        <v>750</v>
      </c>
      <c r="F559" s="120" t="s">
        <v>1751</v>
      </c>
    </row>
    <row r="560" spans="1:6" ht="37.5" x14ac:dyDescent="0.2">
      <c r="A560" s="132">
        <v>60000416</v>
      </c>
      <c r="B560" s="172" t="s">
        <v>1373</v>
      </c>
      <c r="C560" s="118" t="s">
        <v>1568</v>
      </c>
      <c r="D560" s="119">
        <f t="shared" si="46"/>
        <v>745.08196721311481</v>
      </c>
      <c r="E560" s="116">
        <f>VLOOKUP(A560,[5]Лист3!$A:$O,13,0)</f>
        <v>909</v>
      </c>
      <c r="F560" s="120" t="s">
        <v>1610</v>
      </c>
    </row>
    <row r="561" spans="1:6" ht="37.5" x14ac:dyDescent="0.2">
      <c r="A561" s="132">
        <v>60000396</v>
      </c>
      <c r="B561" s="172" t="s">
        <v>1884</v>
      </c>
      <c r="C561" s="118" t="s">
        <v>1568</v>
      </c>
      <c r="D561" s="119">
        <f t="shared" si="46"/>
        <v>811.47540983606564</v>
      </c>
      <c r="E561" s="116">
        <f>VLOOKUP(A561,[5]Лист3!$A:$O,13,0)</f>
        <v>990</v>
      </c>
      <c r="F561" s="120" t="s">
        <v>1751</v>
      </c>
    </row>
    <row r="562" spans="1:6" x14ac:dyDescent="0.2">
      <c r="A562" s="132">
        <v>60000397</v>
      </c>
      <c r="B562" s="171" t="s">
        <v>462</v>
      </c>
      <c r="C562" s="118" t="s">
        <v>1568</v>
      </c>
      <c r="D562" s="119">
        <f t="shared" si="46"/>
        <v>2390.1639344262294</v>
      </c>
      <c r="E562" s="116">
        <f>VLOOKUP(A562,[5]Лист3!$A:$O,13,0)</f>
        <v>2916</v>
      </c>
      <c r="F562" s="120" t="s">
        <v>1751</v>
      </c>
    </row>
    <row r="563" spans="1:6" ht="37.5" x14ac:dyDescent="0.2">
      <c r="A563" s="132">
        <v>60000385</v>
      </c>
      <c r="B563" s="171" t="s">
        <v>463</v>
      </c>
      <c r="C563" s="118" t="s">
        <v>1568</v>
      </c>
      <c r="D563" s="119">
        <f t="shared" si="46"/>
        <v>415.57377049180332</v>
      </c>
      <c r="E563" s="116">
        <f>VLOOKUP(A563,[5]Лист3!$A:$O,13,0)</f>
        <v>507</v>
      </c>
      <c r="F563" s="120" t="s">
        <v>1615</v>
      </c>
    </row>
    <row r="564" spans="1:6" x14ac:dyDescent="0.2">
      <c r="A564" s="132">
        <v>60000400</v>
      </c>
      <c r="B564" s="171" t="s">
        <v>464</v>
      </c>
      <c r="C564" s="118" t="s">
        <v>1568</v>
      </c>
      <c r="D564" s="119">
        <f t="shared" si="46"/>
        <v>705.73770491803282</v>
      </c>
      <c r="E564" s="116">
        <f>VLOOKUP(A564,[5]Лист3!$A:$O,13,0)</f>
        <v>861</v>
      </c>
      <c r="F564" s="120" t="s">
        <v>1610</v>
      </c>
    </row>
    <row r="565" spans="1:6" ht="37.5" x14ac:dyDescent="0.2">
      <c r="A565" s="132">
        <v>60000392</v>
      </c>
      <c r="B565" s="171" t="s">
        <v>465</v>
      </c>
      <c r="C565" s="118" t="s">
        <v>1568</v>
      </c>
      <c r="D565" s="119">
        <f t="shared" si="46"/>
        <v>686.06557377049182</v>
      </c>
      <c r="E565" s="116">
        <f>VLOOKUP(A565,[5]Лист3!$A:$O,13,0)</f>
        <v>837</v>
      </c>
      <c r="F565" s="120" t="s">
        <v>1615</v>
      </c>
    </row>
    <row r="566" spans="1:6" x14ac:dyDescent="0.2">
      <c r="A566" s="132">
        <v>60000394</v>
      </c>
      <c r="B566" s="171" t="s">
        <v>466</v>
      </c>
      <c r="C566" s="118" t="s">
        <v>1568</v>
      </c>
      <c r="D566" s="119">
        <f t="shared" si="46"/>
        <v>779.50819672131149</v>
      </c>
      <c r="E566" s="116">
        <f>VLOOKUP(A566,[5]Лист3!$A:$O,13,0)</f>
        <v>951</v>
      </c>
      <c r="F566" s="120" t="s">
        <v>1615</v>
      </c>
    </row>
    <row r="567" spans="1:6" ht="37.5" x14ac:dyDescent="0.2">
      <c r="A567" s="132">
        <v>60000388</v>
      </c>
      <c r="B567" s="172" t="s">
        <v>1885</v>
      </c>
      <c r="C567" s="118" t="s">
        <v>1568</v>
      </c>
      <c r="D567" s="119">
        <f t="shared" si="46"/>
        <v>779.50819672131149</v>
      </c>
      <c r="E567" s="116">
        <f>VLOOKUP(A567,[5]Лист3!$A:$O,13,0)</f>
        <v>951</v>
      </c>
      <c r="F567" s="120" t="s">
        <v>1615</v>
      </c>
    </row>
    <row r="568" spans="1:6" x14ac:dyDescent="0.2">
      <c r="A568" s="132">
        <v>60000356</v>
      </c>
      <c r="B568" s="171" t="s">
        <v>468</v>
      </c>
      <c r="C568" s="118" t="s">
        <v>1568</v>
      </c>
      <c r="D568" s="119">
        <f t="shared" si="46"/>
        <v>784.42622950819668</v>
      </c>
      <c r="E568" s="116">
        <f>VLOOKUP(A568,[5]Лист3!$A:$O,13,0)</f>
        <v>957</v>
      </c>
      <c r="F568" s="120" t="s">
        <v>1610</v>
      </c>
    </row>
    <row r="569" spans="1:6" ht="37.5" x14ac:dyDescent="0.2">
      <c r="A569" s="132">
        <v>60000398</v>
      </c>
      <c r="B569" s="171" t="s">
        <v>469</v>
      </c>
      <c r="C569" s="118" t="s">
        <v>1568</v>
      </c>
      <c r="D569" s="119">
        <f t="shared" si="46"/>
        <v>1470.4918032786886</v>
      </c>
      <c r="E569" s="116">
        <f>VLOOKUP(A569,[5]Лист3!$A:$O,13,0)</f>
        <v>1794</v>
      </c>
      <c r="F569" s="120" t="s">
        <v>1610</v>
      </c>
    </row>
    <row r="570" spans="1:6" ht="37.5" x14ac:dyDescent="0.2">
      <c r="A570" s="132">
        <v>60000366</v>
      </c>
      <c r="B570" s="171" t="s">
        <v>470</v>
      </c>
      <c r="C570" s="118" t="s">
        <v>1568</v>
      </c>
      <c r="D570" s="119">
        <f t="shared" si="46"/>
        <v>705.73770491803282</v>
      </c>
      <c r="E570" s="116">
        <f>VLOOKUP(A570,[5]Лист3!$A:$O,13,0)</f>
        <v>861</v>
      </c>
      <c r="F570" s="120" t="s">
        <v>1610</v>
      </c>
    </row>
    <row r="571" spans="1:6" ht="37.5" x14ac:dyDescent="0.2">
      <c r="A571" s="132">
        <v>60000389</v>
      </c>
      <c r="B571" s="171" t="s">
        <v>471</v>
      </c>
      <c r="C571" s="118" t="s">
        <v>1568</v>
      </c>
      <c r="D571" s="119">
        <f t="shared" si="46"/>
        <v>420.49180327868851</v>
      </c>
      <c r="E571" s="116">
        <f>VLOOKUP(A571,[5]Лист3!$A:$O,13,0)</f>
        <v>513</v>
      </c>
      <c r="F571" s="120" t="s">
        <v>1715</v>
      </c>
    </row>
    <row r="572" spans="1:6" ht="37.5" x14ac:dyDescent="0.2">
      <c r="A572" s="132">
        <v>60000390</v>
      </c>
      <c r="B572" s="171" t="s">
        <v>472</v>
      </c>
      <c r="C572" s="118" t="s">
        <v>1568</v>
      </c>
      <c r="D572" s="119">
        <f t="shared" si="46"/>
        <v>435.24590163934425</v>
      </c>
      <c r="E572" s="116">
        <f>VLOOKUP(A572,[5]Лист3!$A:$O,13,0)</f>
        <v>531</v>
      </c>
      <c r="F572" s="120" t="s">
        <v>1773</v>
      </c>
    </row>
    <row r="573" spans="1:6" x14ac:dyDescent="0.2">
      <c r="A573" s="132">
        <v>60000384</v>
      </c>
      <c r="B573" s="171" t="s">
        <v>473</v>
      </c>
      <c r="C573" s="118" t="s">
        <v>1568</v>
      </c>
      <c r="D573" s="119">
        <f t="shared" si="46"/>
        <v>764.7540983606558</v>
      </c>
      <c r="E573" s="116">
        <f>VLOOKUP(A573,[5]Лист3!$A:$O,13,0)</f>
        <v>933</v>
      </c>
      <c r="F573" s="120" t="s">
        <v>1612</v>
      </c>
    </row>
    <row r="574" spans="1:6" ht="37.5" x14ac:dyDescent="0.2">
      <c r="A574" s="132">
        <v>60000395</v>
      </c>
      <c r="B574" s="171" t="s">
        <v>474</v>
      </c>
      <c r="C574" s="118" t="s">
        <v>1568</v>
      </c>
      <c r="D574" s="119">
        <f t="shared" si="46"/>
        <v>595.08196721311481</v>
      </c>
      <c r="E574" s="116">
        <f>VLOOKUP(A574,[5]Лист3!$A:$O,13,0)</f>
        <v>726</v>
      </c>
      <c r="F574" s="120" t="s">
        <v>1615</v>
      </c>
    </row>
    <row r="575" spans="1:6" ht="37.5" x14ac:dyDescent="0.2">
      <c r="A575" s="132">
        <v>60000411</v>
      </c>
      <c r="B575" s="172" t="s">
        <v>1465</v>
      </c>
      <c r="C575" s="118" t="s">
        <v>1568</v>
      </c>
      <c r="D575" s="119">
        <f t="shared" si="46"/>
        <v>445.08196721311475</v>
      </c>
      <c r="E575" s="116">
        <f>VLOOKUP(A575,[5]Лист3!$A:$O,13,0)</f>
        <v>543</v>
      </c>
      <c r="F575" s="120" t="s">
        <v>1615</v>
      </c>
    </row>
    <row r="576" spans="1:6" ht="56.25" x14ac:dyDescent="0.2">
      <c r="A576" s="132">
        <v>60000368</v>
      </c>
      <c r="B576" s="172" t="s">
        <v>1886</v>
      </c>
      <c r="C576" s="118" t="s">
        <v>1568</v>
      </c>
      <c r="D576" s="119">
        <f t="shared" si="46"/>
        <v>1369.672131147541</v>
      </c>
      <c r="E576" s="116">
        <f>VLOOKUP(A576,[5]Лист3!$A:$O,13,0)</f>
        <v>1671</v>
      </c>
      <c r="F576" s="120" t="s">
        <v>1610</v>
      </c>
    </row>
    <row r="577" spans="1:6" ht="37.5" x14ac:dyDescent="0.2">
      <c r="A577" s="132">
        <v>60000369</v>
      </c>
      <c r="B577" s="171" t="s">
        <v>476</v>
      </c>
      <c r="C577" s="118" t="s">
        <v>1568</v>
      </c>
      <c r="D577" s="119">
        <f t="shared" si="46"/>
        <v>681.14754098360652</v>
      </c>
      <c r="E577" s="116">
        <f>VLOOKUP(A577,[5]Лист3!$A:$O,13,0)</f>
        <v>831</v>
      </c>
      <c r="F577" s="120" t="s">
        <v>1610</v>
      </c>
    </row>
    <row r="578" spans="1:6" ht="37.5" x14ac:dyDescent="0.2">
      <c r="A578" s="132">
        <v>60000370</v>
      </c>
      <c r="B578" s="171" t="s">
        <v>477</v>
      </c>
      <c r="C578" s="118" t="s">
        <v>1568</v>
      </c>
      <c r="D578" s="119">
        <f t="shared" si="46"/>
        <v>668.85245901639348</v>
      </c>
      <c r="E578" s="116">
        <f>VLOOKUP(A578,[5]Лист3!$A:$O,13,0)</f>
        <v>816</v>
      </c>
      <c r="F578" s="120" t="s">
        <v>1610</v>
      </c>
    </row>
    <row r="579" spans="1:6" ht="37.5" x14ac:dyDescent="0.2">
      <c r="A579" s="132">
        <v>60000386</v>
      </c>
      <c r="B579" s="172" t="s">
        <v>1887</v>
      </c>
      <c r="C579" s="118" t="s">
        <v>1568</v>
      </c>
      <c r="D579" s="119">
        <f t="shared" si="46"/>
        <v>250.81967213114754</v>
      </c>
      <c r="E579" s="116">
        <f>VLOOKUP(A579,[5]Лист3!$A:$O,13,0)</f>
        <v>306</v>
      </c>
      <c r="F579" s="120" t="s">
        <v>1615</v>
      </c>
    </row>
    <row r="580" spans="1:6" ht="37.5" x14ac:dyDescent="0.2">
      <c r="A580" s="132">
        <v>60000387</v>
      </c>
      <c r="B580" s="172" t="s">
        <v>1888</v>
      </c>
      <c r="C580" s="118" t="s">
        <v>1568</v>
      </c>
      <c r="D580" s="119">
        <f t="shared" si="46"/>
        <v>349.18032786885249</v>
      </c>
      <c r="E580" s="116">
        <f>VLOOKUP(A580,[5]Лист3!$A:$O,13,0)</f>
        <v>426</v>
      </c>
      <c r="F580" s="120" t="s">
        <v>1615</v>
      </c>
    </row>
    <row r="581" spans="1:6" ht="37.5" x14ac:dyDescent="0.2">
      <c r="A581" s="132">
        <v>60000662</v>
      </c>
      <c r="B581" s="171" t="s">
        <v>480</v>
      </c>
      <c r="C581" s="118" t="s">
        <v>1568</v>
      </c>
      <c r="D581" s="119">
        <f t="shared" si="46"/>
        <v>649.18032786885249</v>
      </c>
      <c r="E581" s="116">
        <f>VLOOKUP(A581,[5]Лист3!$A:$O,13,0)</f>
        <v>792</v>
      </c>
      <c r="F581" s="120" t="s">
        <v>1615</v>
      </c>
    </row>
    <row r="582" spans="1:6" ht="75" x14ac:dyDescent="0.2">
      <c r="A582" s="132">
        <v>60000669</v>
      </c>
      <c r="B582" s="171" t="s">
        <v>481</v>
      </c>
      <c r="C582" s="118" t="s">
        <v>1568</v>
      </c>
      <c r="D582" s="119">
        <f t="shared" si="46"/>
        <v>2365.5737704918033</v>
      </c>
      <c r="E582" s="116">
        <f>VLOOKUP(A582,[5]Лист3!$A:$O,13,0)</f>
        <v>2886</v>
      </c>
      <c r="F582" s="120" t="s">
        <v>1609</v>
      </c>
    </row>
    <row r="583" spans="1:6" ht="37.5" x14ac:dyDescent="0.2">
      <c r="A583" s="132">
        <v>60000421</v>
      </c>
      <c r="B583" s="172" t="s">
        <v>1374</v>
      </c>
      <c r="C583" s="118" t="s">
        <v>1568</v>
      </c>
      <c r="D583" s="119">
        <f t="shared" si="46"/>
        <v>2365.5737704918033</v>
      </c>
      <c r="E583" s="116">
        <f>VLOOKUP(A583,[5]Лист3!$A:$O,13,0)</f>
        <v>2886</v>
      </c>
      <c r="F583" s="120" t="s">
        <v>1610</v>
      </c>
    </row>
    <row r="584" spans="1:6" ht="37.5" x14ac:dyDescent="0.2">
      <c r="A584" s="132">
        <v>60000383</v>
      </c>
      <c r="B584" s="171" t="s">
        <v>483</v>
      </c>
      <c r="C584" s="118" t="s">
        <v>1568</v>
      </c>
      <c r="D584" s="119">
        <f t="shared" si="46"/>
        <v>204.09836065573771</v>
      </c>
      <c r="E584" s="116">
        <f>VLOOKUP(A584,[5]Лист3!$A:$O,13,0)</f>
        <v>249</v>
      </c>
      <c r="F584" s="120" t="s">
        <v>1715</v>
      </c>
    </row>
    <row r="585" spans="1:6" ht="37.5" x14ac:dyDescent="0.2">
      <c r="A585" s="132">
        <v>60000393</v>
      </c>
      <c r="B585" s="171" t="s">
        <v>484</v>
      </c>
      <c r="C585" s="118" t="s">
        <v>1568</v>
      </c>
      <c r="D585" s="119">
        <f t="shared" si="46"/>
        <v>705.73770491803282</v>
      </c>
      <c r="E585" s="116">
        <f>VLOOKUP(A585,[5]Лист3!$A:$O,13,0)</f>
        <v>861</v>
      </c>
      <c r="F585" s="120" t="s">
        <v>1615</v>
      </c>
    </row>
    <row r="586" spans="1:6" x14ac:dyDescent="0.2">
      <c r="A586" s="132">
        <v>60000406</v>
      </c>
      <c r="B586" s="141" t="s">
        <v>485</v>
      </c>
      <c r="C586" s="118" t="s">
        <v>1568</v>
      </c>
      <c r="D586" s="119">
        <f t="shared" si="46"/>
        <v>531.14754098360652</v>
      </c>
      <c r="E586" s="116">
        <f>VLOOKUP(A586,[5]Лист3!$A:$O,13,0)</f>
        <v>648</v>
      </c>
      <c r="F586" s="120" t="s">
        <v>1774</v>
      </c>
    </row>
    <row r="587" spans="1:6" ht="37.5" x14ac:dyDescent="0.2">
      <c r="A587" s="132">
        <v>60000407</v>
      </c>
      <c r="B587" s="141" t="s">
        <v>486</v>
      </c>
      <c r="C587" s="118" t="s">
        <v>1568</v>
      </c>
      <c r="D587" s="119">
        <f t="shared" si="46"/>
        <v>381.14754098360658</v>
      </c>
      <c r="E587" s="116">
        <f>VLOOKUP(A587,[5]Лист3!$A:$O,13,0)</f>
        <v>465</v>
      </c>
      <c r="F587" s="120" t="s">
        <v>1774</v>
      </c>
    </row>
    <row r="588" spans="1:6" ht="37.5" x14ac:dyDescent="0.2">
      <c r="A588" s="132">
        <v>60000409</v>
      </c>
      <c r="B588" s="173" t="s">
        <v>1889</v>
      </c>
      <c r="C588" s="118" t="s">
        <v>1568</v>
      </c>
      <c r="D588" s="119">
        <f t="shared" si="46"/>
        <v>816.39344262295083</v>
      </c>
      <c r="E588" s="116">
        <f>VLOOKUP(A588,[5]Лист3!$A:$O,13,0)</f>
        <v>996</v>
      </c>
      <c r="F588" s="120" t="s">
        <v>1615</v>
      </c>
    </row>
    <row r="589" spans="1:6" ht="56.25" x14ac:dyDescent="0.2">
      <c r="A589" s="132">
        <v>60000410</v>
      </c>
      <c r="B589" s="173" t="s">
        <v>1376</v>
      </c>
      <c r="C589" s="118" t="s">
        <v>1568</v>
      </c>
      <c r="D589" s="119">
        <f t="shared" si="46"/>
        <v>304.91803278688525</v>
      </c>
      <c r="E589" s="116">
        <f>VLOOKUP(A589,[5]Лист3!$A:$O,13,0)</f>
        <v>372</v>
      </c>
      <c r="F589" s="120" t="s">
        <v>1715</v>
      </c>
    </row>
    <row r="590" spans="1:6" x14ac:dyDescent="0.2">
      <c r="A590" s="132">
        <v>60000412</v>
      </c>
      <c r="B590" s="171" t="s">
        <v>490</v>
      </c>
      <c r="C590" s="118" t="s">
        <v>1568</v>
      </c>
      <c r="D590" s="119">
        <f t="shared" si="46"/>
        <v>226.22950819672133</v>
      </c>
      <c r="E590" s="116">
        <f>VLOOKUP(A590,[5]Лист3!$A:$O,13,0)</f>
        <v>276</v>
      </c>
      <c r="F590" s="120" t="s">
        <v>1715</v>
      </c>
    </row>
    <row r="591" spans="1:6" x14ac:dyDescent="0.2">
      <c r="A591" s="132">
        <v>60000413</v>
      </c>
      <c r="B591" s="171" t="s">
        <v>491</v>
      </c>
      <c r="C591" s="118" t="s">
        <v>1568</v>
      </c>
      <c r="D591" s="119">
        <f t="shared" si="46"/>
        <v>120.49180327868852</v>
      </c>
      <c r="E591" s="116">
        <f>VLOOKUP(A591,[5]Лист3!$A:$O,13,0)</f>
        <v>147</v>
      </c>
      <c r="F591" s="120" t="s">
        <v>1715</v>
      </c>
    </row>
    <row r="592" spans="1:6" ht="37.5" x14ac:dyDescent="0.2">
      <c r="A592" s="132">
        <v>60000414</v>
      </c>
      <c r="B592" s="171" t="s">
        <v>492</v>
      </c>
      <c r="C592" s="118" t="s">
        <v>1568</v>
      </c>
      <c r="D592" s="119">
        <f t="shared" si="46"/>
        <v>71.311475409836063</v>
      </c>
      <c r="E592" s="116">
        <f>VLOOKUP(A592,[5]Лист3!$A:$O,13,0)</f>
        <v>87</v>
      </c>
      <c r="F592" s="120" t="s">
        <v>1727</v>
      </c>
    </row>
    <row r="593" spans="1:6" ht="37.5" x14ac:dyDescent="0.2">
      <c r="A593" s="132">
        <v>60000415</v>
      </c>
      <c r="B593" s="172" t="s">
        <v>1890</v>
      </c>
      <c r="C593" s="118" t="s">
        <v>1568</v>
      </c>
      <c r="D593" s="119">
        <f t="shared" si="46"/>
        <v>108.19672131147541</v>
      </c>
      <c r="E593" s="116">
        <f>VLOOKUP(A593,[5]Лист3!$A:$O,13,0)</f>
        <v>132</v>
      </c>
      <c r="F593" s="120" t="s">
        <v>1727</v>
      </c>
    </row>
    <row r="594" spans="1:6" ht="37.5" x14ac:dyDescent="0.2">
      <c r="A594" s="132">
        <v>60000417</v>
      </c>
      <c r="B594" s="171" t="s">
        <v>494</v>
      </c>
      <c r="C594" s="118" t="s">
        <v>1568</v>
      </c>
      <c r="D594" s="119">
        <f t="shared" si="46"/>
        <v>324.59016393442624</v>
      </c>
      <c r="E594" s="116">
        <f>VLOOKUP(A594,[5]Лист3!$A:$O,13,0)</f>
        <v>396</v>
      </c>
      <c r="F594" s="120" t="s">
        <v>1613</v>
      </c>
    </row>
    <row r="595" spans="1:6" ht="37.5" x14ac:dyDescent="0.2">
      <c r="A595" s="132">
        <v>60000418</v>
      </c>
      <c r="B595" s="171" t="s">
        <v>495</v>
      </c>
      <c r="C595" s="118" t="s">
        <v>1568</v>
      </c>
      <c r="D595" s="119">
        <f t="shared" si="46"/>
        <v>1886.0655737704919</v>
      </c>
      <c r="E595" s="116">
        <f>VLOOKUP(A595,[5]Лист3!$A:$O,13,0)</f>
        <v>2301</v>
      </c>
      <c r="F595" s="120" t="s">
        <v>1611</v>
      </c>
    </row>
    <row r="596" spans="1:6" ht="37.5" x14ac:dyDescent="0.2">
      <c r="A596" s="132">
        <v>60001017</v>
      </c>
      <c r="B596" s="173" t="s">
        <v>1466</v>
      </c>
      <c r="C596" s="118" t="s">
        <v>1568</v>
      </c>
      <c r="D596" s="119">
        <f t="shared" si="46"/>
        <v>420.49180327868851</v>
      </c>
      <c r="E596" s="116">
        <f>VLOOKUP(A596,[5]Лист3!$A:$O,13,0)</f>
        <v>513</v>
      </c>
      <c r="F596" s="120"/>
    </row>
    <row r="597" spans="1:6" ht="37.5" x14ac:dyDescent="0.2">
      <c r="A597" s="139">
        <v>60000778</v>
      </c>
      <c r="B597" s="124" t="s">
        <v>497</v>
      </c>
      <c r="C597" s="118" t="s">
        <v>1568</v>
      </c>
      <c r="D597" s="119">
        <f t="shared" si="46"/>
        <v>1069.672131147541</v>
      </c>
      <c r="E597" s="116">
        <f>VLOOKUP(A597,[5]Лист3!$A:$O,13,0)</f>
        <v>1305</v>
      </c>
      <c r="F597" s="120" t="s">
        <v>1610</v>
      </c>
    </row>
    <row r="598" spans="1:6" ht="37.5" x14ac:dyDescent="0.2">
      <c r="A598" s="140">
        <v>60000779</v>
      </c>
      <c r="B598" s="122" t="s">
        <v>1675</v>
      </c>
      <c r="C598" s="114" t="s">
        <v>1568</v>
      </c>
      <c r="D598" s="119">
        <f t="shared" si="46"/>
        <v>1069.672131147541</v>
      </c>
      <c r="E598" s="116">
        <f>VLOOKUP(A598,[5]Лист3!$A:$O,13,0)</f>
        <v>1305</v>
      </c>
      <c r="F598" s="117" t="s">
        <v>1610</v>
      </c>
    </row>
    <row r="599" spans="1:6" ht="37.5" x14ac:dyDescent="0.2">
      <c r="A599" s="140">
        <v>60000780</v>
      </c>
      <c r="B599" s="122" t="s">
        <v>1676</v>
      </c>
      <c r="C599" s="114" t="s">
        <v>1568</v>
      </c>
      <c r="D599" s="119">
        <f t="shared" si="46"/>
        <v>1069.672131147541</v>
      </c>
      <c r="E599" s="116">
        <f>VLOOKUP(A599,[5]Лист3!$A:$O,13,0)</f>
        <v>1305</v>
      </c>
      <c r="F599" s="117" t="s">
        <v>1610</v>
      </c>
    </row>
    <row r="600" spans="1:6" ht="37.5" x14ac:dyDescent="0.2">
      <c r="A600" s="139">
        <v>60000781</v>
      </c>
      <c r="B600" s="124" t="s">
        <v>500</v>
      </c>
      <c r="C600" s="118" t="s">
        <v>1568</v>
      </c>
      <c r="D600" s="119">
        <f t="shared" si="46"/>
        <v>1069.672131147541</v>
      </c>
      <c r="E600" s="116">
        <f>VLOOKUP(A600,[5]Лист3!$A:$O,13,0)</f>
        <v>1305</v>
      </c>
      <c r="F600" s="120" t="s">
        <v>1610</v>
      </c>
    </row>
    <row r="601" spans="1:6" ht="37.5" x14ac:dyDescent="0.2">
      <c r="A601" s="139">
        <v>60000782</v>
      </c>
      <c r="B601" s="124" t="s">
        <v>501</v>
      </c>
      <c r="C601" s="118" t="s">
        <v>1568</v>
      </c>
      <c r="D601" s="119">
        <f t="shared" si="46"/>
        <v>946.72131147540983</v>
      </c>
      <c r="E601" s="116">
        <f>VLOOKUP(A601,[5]Лист3!$A:$O,13,0)</f>
        <v>1155</v>
      </c>
      <c r="F601" s="120" t="s">
        <v>1610</v>
      </c>
    </row>
    <row r="602" spans="1:6" ht="37.5" x14ac:dyDescent="0.2">
      <c r="A602" s="139">
        <v>60000783</v>
      </c>
      <c r="B602" s="124" t="s">
        <v>502</v>
      </c>
      <c r="C602" s="118" t="s">
        <v>1568</v>
      </c>
      <c r="D602" s="119">
        <f t="shared" si="46"/>
        <v>895.08196721311481</v>
      </c>
      <c r="E602" s="116">
        <f>VLOOKUP(A602,[5]Лист3!$A:$O,13,0)</f>
        <v>1092</v>
      </c>
      <c r="F602" s="120" t="s">
        <v>1610</v>
      </c>
    </row>
    <row r="603" spans="1:6" ht="37.5" x14ac:dyDescent="0.2">
      <c r="A603" s="139">
        <v>60000784</v>
      </c>
      <c r="B603" s="124" t="s">
        <v>503</v>
      </c>
      <c r="C603" s="118" t="s">
        <v>1568</v>
      </c>
      <c r="D603" s="119">
        <f t="shared" si="46"/>
        <v>895.08196721311481</v>
      </c>
      <c r="E603" s="116">
        <f>VLOOKUP(A603,[5]Лист3!$A:$O,13,0)</f>
        <v>1092</v>
      </c>
      <c r="F603" s="120" t="s">
        <v>1610</v>
      </c>
    </row>
    <row r="604" spans="1:6" ht="37.5" x14ac:dyDescent="0.2">
      <c r="A604" s="139">
        <v>60000785</v>
      </c>
      <c r="B604" s="124" t="s">
        <v>504</v>
      </c>
      <c r="C604" s="118" t="s">
        <v>1568</v>
      </c>
      <c r="D604" s="119">
        <f t="shared" si="46"/>
        <v>1069.672131147541</v>
      </c>
      <c r="E604" s="116">
        <f>VLOOKUP(A604,[5]Лист3!$A:$O,13,0)</f>
        <v>1305</v>
      </c>
      <c r="F604" s="120" t="s">
        <v>1610</v>
      </c>
    </row>
    <row r="605" spans="1:6" ht="37.5" x14ac:dyDescent="0.2">
      <c r="A605" s="132">
        <v>60000100</v>
      </c>
      <c r="B605" s="124" t="s">
        <v>505</v>
      </c>
      <c r="C605" s="118" t="s">
        <v>1568</v>
      </c>
      <c r="D605" s="119">
        <f t="shared" si="46"/>
        <v>654.09836065573768</v>
      </c>
      <c r="E605" s="116">
        <f>VLOOKUP(A605,[5]Лист3!$A:$O,13,0)</f>
        <v>798</v>
      </c>
      <c r="F605" s="120" t="s">
        <v>1715</v>
      </c>
    </row>
    <row r="606" spans="1:6" ht="56.25" x14ac:dyDescent="0.2">
      <c r="A606" s="132">
        <v>60000101</v>
      </c>
      <c r="B606" s="124" t="s">
        <v>506</v>
      </c>
      <c r="C606" s="118" t="s">
        <v>1568</v>
      </c>
      <c r="D606" s="119">
        <f t="shared" si="46"/>
        <v>1005.7377049180328</v>
      </c>
      <c r="E606" s="116">
        <f>VLOOKUP(A606,[5]Лист3!$A:$O,13,0)</f>
        <v>1227</v>
      </c>
      <c r="F606" s="120" t="s">
        <v>1727</v>
      </c>
    </row>
    <row r="607" spans="1:6" ht="56.25" x14ac:dyDescent="0.2">
      <c r="A607" s="158">
        <v>60000013</v>
      </c>
      <c r="B607" s="122" t="s">
        <v>1627</v>
      </c>
      <c r="C607" s="114" t="s">
        <v>1568</v>
      </c>
      <c r="D607" s="119">
        <f t="shared" si="46"/>
        <v>1630.327868852459</v>
      </c>
      <c r="E607" s="116">
        <f>VLOOKUP(A607,[5]Лист3!$A:$O,13,0)</f>
        <v>1989</v>
      </c>
      <c r="F607" s="117" t="s">
        <v>1615</v>
      </c>
    </row>
    <row r="608" spans="1:6" ht="56.25" x14ac:dyDescent="0.3">
      <c r="A608" s="132">
        <v>60001323</v>
      </c>
      <c r="B608" s="162" t="s">
        <v>509</v>
      </c>
      <c r="C608" s="118" t="s">
        <v>1568</v>
      </c>
      <c r="D608" s="119">
        <f t="shared" si="46"/>
        <v>1716.3934426229509</v>
      </c>
      <c r="E608" s="116">
        <f>VLOOKUP(A608,[5]Лист3!$A:$O,13,0)</f>
        <v>2094</v>
      </c>
      <c r="F608" s="120" t="s">
        <v>1609</v>
      </c>
    </row>
    <row r="609" spans="1:6" ht="56.25" x14ac:dyDescent="0.2">
      <c r="A609" s="132">
        <v>60000037</v>
      </c>
      <c r="B609" s="133" t="s">
        <v>510</v>
      </c>
      <c r="C609" s="118" t="s">
        <v>1568</v>
      </c>
      <c r="D609" s="119">
        <f t="shared" si="46"/>
        <v>368.85245901639342</v>
      </c>
      <c r="E609" s="116">
        <f>VLOOKUP(A609,[5]Лист3!$A:$O,13,0)</f>
        <v>450</v>
      </c>
      <c r="F609" s="120" t="s">
        <v>1611</v>
      </c>
    </row>
    <row r="610" spans="1:6" ht="56.25" x14ac:dyDescent="0.2">
      <c r="A610" s="132">
        <v>60000038</v>
      </c>
      <c r="B610" s="133" t="s">
        <v>511</v>
      </c>
      <c r="C610" s="118" t="s">
        <v>1568</v>
      </c>
      <c r="D610" s="119">
        <f t="shared" si="46"/>
        <v>368.85245901639342</v>
      </c>
      <c r="E610" s="116">
        <f>VLOOKUP(A610,[5]Лист3!$A:$O,13,0)</f>
        <v>450</v>
      </c>
      <c r="F610" s="120" t="s">
        <v>1611</v>
      </c>
    </row>
    <row r="611" spans="1:6" ht="75" x14ac:dyDescent="0.2">
      <c r="A611" s="132">
        <v>60000153</v>
      </c>
      <c r="B611" s="133" t="s">
        <v>1341</v>
      </c>
      <c r="C611" s="118" t="s">
        <v>1568</v>
      </c>
      <c r="D611" s="119">
        <f t="shared" ref="D611:D614" si="47">E611/1.22</f>
        <v>1010.655737704918</v>
      </c>
      <c r="E611" s="116">
        <f>VLOOKUP(A611,[5]Лист3!$A:$O,13,0)</f>
        <v>1233</v>
      </c>
      <c r="F611" s="120" t="s">
        <v>1752</v>
      </c>
    </row>
    <row r="612" spans="1:6" ht="75" x14ac:dyDescent="0.2">
      <c r="A612" s="132">
        <v>60000154</v>
      </c>
      <c r="B612" s="133" t="s">
        <v>1342</v>
      </c>
      <c r="C612" s="118" t="s">
        <v>1568</v>
      </c>
      <c r="D612" s="119">
        <f t="shared" si="47"/>
        <v>1030.327868852459</v>
      </c>
      <c r="E612" s="116">
        <f>VLOOKUP(A612,[5]Лист3!$A:$O,13,0)</f>
        <v>1257</v>
      </c>
      <c r="F612" s="120" t="s">
        <v>1752</v>
      </c>
    </row>
    <row r="613" spans="1:6" ht="37.5" x14ac:dyDescent="0.2">
      <c r="A613" s="132">
        <v>60000800</v>
      </c>
      <c r="B613" s="133" t="s">
        <v>1531</v>
      </c>
      <c r="C613" s="118" t="s">
        <v>1568</v>
      </c>
      <c r="D613" s="119">
        <f t="shared" si="47"/>
        <v>368.85245901639342</v>
      </c>
      <c r="E613" s="116">
        <f>VLOOKUP(A613,[5]Лист3!$A:$O,13,0)</f>
        <v>450</v>
      </c>
      <c r="F613" s="120" t="s">
        <v>1611</v>
      </c>
    </row>
    <row r="614" spans="1:6" ht="37.5" x14ac:dyDescent="0.2">
      <c r="A614" s="132">
        <v>60000801</v>
      </c>
      <c r="B614" s="133" t="s">
        <v>1532</v>
      </c>
      <c r="C614" s="118" t="s">
        <v>1568</v>
      </c>
      <c r="D614" s="119">
        <f t="shared" si="47"/>
        <v>368.85245901639342</v>
      </c>
      <c r="E614" s="116">
        <f>VLOOKUP(A614,[5]Лист3!$A:$O,13,0)</f>
        <v>450</v>
      </c>
      <c r="F614" s="120" t="s">
        <v>1611</v>
      </c>
    </row>
    <row r="615" spans="1:6" x14ac:dyDescent="0.2">
      <c r="A615" s="288" t="s">
        <v>1761</v>
      </c>
      <c r="B615" s="288"/>
      <c r="C615" s="288"/>
      <c r="D615" s="288"/>
      <c r="E615" s="288"/>
      <c r="F615" s="288"/>
    </row>
    <row r="616" spans="1:6" ht="56.25" x14ac:dyDescent="0.2">
      <c r="A616" s="132">
        <v>60001018</v>
      </c>
      <c r="B616" s="173" t="s">
        <v>1891</v>
      </c>
      <c r="C616" s="118" t="s">
        <v>1568</v>
      </c>
      <c r="D616" s="119">
        <f t="shared" ref="D616:D639" si="48">E616/1.22</f>
        <v>304.91803278688525</v>
      </c>
      <c r="E616" s="116">
        <f>VLOOKUP(A616,[5]Лист3!$A:$O,13,0)</f>
        <v>372</v>
      </c>
      <c r="F616" s="120" t="s">
        <v>1713</v>
      </c>
    </row>
    <row r="617" spans="1:6" ht="37.5" x14ac:dyDescent="0.2">
      <c r="A617" s="121">
        <v>60001019</v>
      </c>
      <c r="B617" s="172" t="s">
        <v>1628</v>
      </c>
      <c r="C617" s="114" t="s">
        <v>1568</v>
      </c>
      <c r="D617" s="119">
        <f t="shared" si="48"/>
        <v>258.19672131147541</v>
      </c>
      <c r="E617" s="116">
        <f>VLOOKUP(A617,[5]Лист3!$A:$O,13,0)</f>
        <v>315</v>
      </c>
      <c r="F617" s="117" t="s">
        <v>1727</v>
      </c>
    </row>
    <row r="618" spans="1:6" x14ac:dyDescent="0.2">
      <c r="A618" s="123">
        <v>60000433</v>
      </c>
      <c r="B618" s="171" t="s">
        <v>520</v>
      </c>
      <c r="C618" s="118" t="s">
        <v>1568</v>
      </c>
      <c r="D618" s="119">
        <f t="shared" si="48"/>
        <v>226.22950819672133</v>
      </c>
      <c r="E618" s="116">
        <f>VLOOKUP(A618,[5]Лист3!$A:$O,13,0)</f>
        <v>276</v>
      </c>
      <c r="F618" s="120" t="s">
        <v>1612</v>
      </c>
    </row>
    <row r="619" spans="1:6" ht="37.5" x14ac:dyDescent="0.2">
      <c r="A619" s="123">
        <v>60000434</v>
      </c>
      <c r="B619" s="171" t="s">
        <v>521</v>
      </c>
      <c r="C619" s="118" t="s">
        <v>1568</v>
      </c>
      <c r="D619" s="119">
        <f t="shared" si="48"/>
        <v>349.18032786885249</v>
      </c>
      <c r="E619" s="116">
        <f>VLOOKUP(A619,[5]Лист3!$A:$O,13,0)</f>
        <v>426</v>
      </c>
      <c r="F619" s="120" t="s">
        <v>1715</v>
      </c>
    </row>
    <row r="620" spans="1:6" ht="37.5" x14ac:dyDescent="0.2">
      <c r="A620" s="123">
        <v>60000449</v>
      </c>
      <c r="B620" s="171" t="s">
        <v>522</v>
      </c>
      <c r="C620" s="118" t="s">
        <v>1568</v>
      </c>
      <c r="D620" s="119">
        <f t="shared" si="48"/>
        <v>199.18032786885246</v>
      </c>
      <c r="E620" s="116">
        <f>VLOOKUP(A620,[5]Лист3!$A:$O,13,0)</f>
        <v>243</v>
      </c>
      <c r="F620" s="120" t="s">
        <v>1715</v>
      </c>
    </row>
    <row r="621" spans="1:6" ht="37.5" x14ac:dyDescent="0.2">
      <c r="A621" s="123">
        <v>60000450</v>
      </c>
      <c r="B621" s="171" t="s">
        <v>523</v>
      </c>
      <c r="C621" s="118" t="s">
        <v>1568</v>
      </c>
      <c r="D621" s="119">
        <f t="shared" si="48"/>
        <v>127.8688524590164</v>
      </c>
      <c r="E621" s="116">
        <f>VLOOKUP(A621,[5]Лист3!$A:$O,13,0)</f>
        <v>156</v>
      </c>
      <c r="F621" s="120" t="s">
        <v>1715</v>
      </c>
    </row>
    <row r="622" spans="1:6" x14ac:dyDescent="0.2">
      <c r="A622" s="123">
        <v>60000437</v>
      </c>
      <c r="B622" s="171" t="s">
        <v>524</v>
      </c>
      <c r="C622" s="118" t="s">
        <v>1568</v>
      </c>
      <c r="D622" s="119">
        <f t="shared" si="48"/>
        <v>764.7540983606558</v>
      </c>
      <c r="E622" s="116">
        <f>VLOOKUP(A622,[5]Лист3!$A:$O,13,0)</f>
        <v>933</v>
      </c>
      <c r="F622" s="120" t="s">
        <v>1612</v>
      </c>
    </row>
    <row r="623" spans="1:6" ht="37.5" x14ac:dyDescent="0.2">
      <c r="A623" s="123">
        <v>60000438</v>
      </c>
      <c r="B623" s="171" t="s">
        <v>525</v>
      </c>
      <c r="C623" s="118" t="s">
        <v>1568</v>
      </c>
      <c r="D623" s="119">
        <f t="shared" si="48"/>
        <v>464.75409836065575</v>
      </c>
      <c r="E623" s="116">
        <f>VLOOKUP(A623,[5]Лист3!$A:$O,13,0)</f>
        <v>567</v>
      </c>
      <c r="F623" s="120" t="s">
        <v>1715</v>
      </c>
    </row>
    <row r="624" spans="1:6" ht="37.5" x14ac:dyDescent="0.2">
      <c r="A624" s="123">
        <v>60000439</v>
      </c>
      <c r="B624" s="171" t="s">
        <v>526</v>
      </c>
      <c r="C624" s="118" t="s">
        <v>1568</v>
      </c>
      <c r="D624" s="119">
        <f t="shared" si="48"/>
        <v>213.9344262295082</v>
      </c>
      <c r="E624" s="116">
        <f>VLOOKUP(A624,[5]Лист3!$A:$O,13,0)</f>
        <v>261</v>
      </c>
      <c r="F624" s="120" t="s">
        <v>1712</v>
      </c>
    </row>
    <row r="625" spans="1:6" ht="37.5" x14ac:dyDescent="0.2">
      <c r="A625" s="123">
        <v>60000440</v>
      </c>
      <c r="B625" s="171" t="s">
        <v>527</v>
      </c>
      <c r="C625" s="118" t="s">
        <v>1568</v>
      </c>
      <c r="D625" s="119">
        <f t="shared" si="48"/>
        <v>213.9344262295082</v>
      </c>
      <c r="E625" s="116">
        <f>VLOOKUP(A625,[5]Лист3!$A:$O,13,0)</f>
        <v>261</v>
      </c>
      <c r="F625" s="120" t="s">
        <v>1715</v>
      </c>
    </row>
    <row r="626" spans="1:6" ht="37.5" x14ac:dyDescent="0.2">
      <c r="A626" s="123">
        <v>60000441</v>
      </c>
      <c r="B626" s="172" t="s">
        <v>1372</v>
      </c>
      <c r="C626" s="118" t="s">
        <v>1568</v>
      </c>
      <c r="D626" s="119">
        <f t="shared" si="48"/>
        <v>381.14754098360658</v>
      </c>
      <c r="E626" s="116">
        <f>VLOOKUP(A626,[5]Лист3!$A:$O,13,0)</f>
        <v>465</v>
      </c>
      <c r="F626" s="120" t="s">
        <v>1615</v>
      </c>
    </row>
    <row r="627" spans="1:6" ht="37.5" x14ac:dyDescent="0.2">
      <c r="A627" s="123">
        <v>60000442</v>
      </c>
      <c r="B627" s="171" t="s">
        <v>529</v>
      </c>
      <c r="C627" s="118" t="s">
        <v>1568</v>
      </c>
      <c r="D627" s="119">
        <f t="shared" si="48"/>
        <v>420.49180327868851</v>
      </c>
      <c r="E627" s="116">
        <f>VLOOKUP(A627,[5]Лист3!$A:$O,13,0)</f>
        <v>513</v>
      </c>
      <c r="F627" s="120" t="s">
        <v>1715</v>
      </c>
    </row>
    <row r="628" spans="1:6" ht="37.5" x14ac:dyDescent="0.2">
      <c r="A628" s="123">
        <v>60000451</v>
      </c>
      <c r="B628" s="171" t="s">
        <v>530</v>
      </c>
      <c r="C628" s="118" t="s">
        <v>1568</v>
      </c>
      <c r="D628" s="119">
        <f t="shared" si="48"/>
        <v>804.09836065573768</v>
      </c>
      <c r="E628" s="116">
        <f>VLOOKUP(A628,[5]Лист3!$A:$O,13,0)</f>
        <v>981</v>
      </c>
      <c r="F628" s="120" t="s">
        <v>1727</v>
      </c>
    </row>
    <row r="629" spans="1:6" ht="56.25" x14ac:dyDescent="0.2">
      <c r="A629" s="123">
        <v>60000453</v>
      </c>
      <c r="B629" s="171" t="s">
        <v>531</v>
      </c>
      <c r="C629" s="118" t="s">
        <v>1568</v>
      </c>
      <c r="D629" s="119">
        <f t="shared" si="48"/>
        <v>420.49180327868851</v>
      </c>
      <c r="E629" s="116">
        <f>VLOOKUP(A629,[5]Лист3!$A:$O,13,0)</f>
        <v>513</v>
      </c>
      <c r="F629" s="120" t="s">
        <v>1775</v>
      </c>
    </row>
    <row r="630" spans="1:6" ht="37.5" x14ac:dyDescent="0.2">
      <c r="A630" s="123">
        <v>60000454</v>
      </c>
      <c r="B630" s="171" t="s">
        <v>532</v>
      </c>
      <c r="C630" s="118" t="s">
        <v>1568</v>
      </c>
      <c r="D630" s="119">
        <f t="shared" si="48"/>
        <v>2326.2295081967213</v>
      </c>
      <c r="E630" s="116">
        <f>VLOOKUP(A630,[5]Лист3!$A:$O,13,0)</f>
        <v>2838</v>
      </c>
      <c r="F630" s="120" t="s">
        <v>1610</v>
      </c>
    </row>
    <row r="631" spans="1:6" x14ac:dyDescent="0.2">
      <c r="A631" s="123">
        <v>60000457</v>
      </c>
      <c r="B631" s="171" t="s">
        <v>534</v>
      </c>
      <c r="C631" s="118" t="s">
        <v>1568</v>
      </c>
      <c r="D631" s="119">
        <f t="shared" si="48"/>
        <v>1895.9016393442623</v>
      </c>
      <c r="E631" s="116">
        <f>VLOOKUP(A631,[5]Лист3!$A:$O,13,0)</f>
        <v>2313</v>
      </c>
      <c r="F631" s="120" t="s">
        <v>1727</v>
      </c>
    </row>
    <row r="632" spans="1:6" ht="37.5" x14ac:dyDescent="0.2">
      <c r="A632" s="123">
        <v>60000443</v>
      </c>
      <c r="B632" s="171" t="s">
        <v>535</v>
      </c>
      <c r="C632" s="118" t="s">
        <v>1568</v>
      </c>
      <c r="D632" s="119">
        <f t="shared" si="48"/>
        <v>538.52459016393448</v>
      </c>
      <c r="E632" s="116">
        <f>VLOOKUP(A632,[5]Лист3!$A:$O,13,0)</f>
        <v>657</v>
      </c>
      <c r="F632" s="120" t="s">
        <v>1715</v>
      </c>
    </row>
    <row r="633" spans="1:6" ht="37.5" x14ac:dyDescent="0.2">
      <c r="A633" s="123">
        <v>60000445</v>
      </c>
      <c r="B633" s="171" t="s">
        <v>536</v>
      </c>
      <c r="C633" s="118" t="s">
        <v>1568</v>
      </c>
      <c r="D633" s="119">
        <f t="shared" si="48"/>
        <v>649.18032786885249</v>
      </c>
      <c r="E633" s="116">
        <f>VLOOKUP(A633,[5]Лист3!$A:$O,13,0)</f>
        <v>792</v>
      </c>
      <c r="F633" s="120" t="s">
        <v>1610</v>
      </c>
    </row>
    <row r="634" spans="1:6" ht="37.5" x14ac:dyDescent="0.2">
      <c r="A634" s="132">
        <v>60000446</v>
      </c>
      <c r="B634" s="172" t="s">
        <v>1892</v>
      </c>
      <c r="C634" s="118" t="s">
        <v>1568</v>
      </c>
      <c r="D634" s="119">
        <f t="shared" si="48"/>
        <v>973.77049180327867</v>
      </c>
      <c r="E634" s="116">
        <f>VLOOKUP(A634,[5]Лист3!$A:$O,13,0)</f>
        <v>1188</v>
      </c>
      <c r="F634" s="120" t="s">
        <v>1610</v>
      </c>
    </row>
    <row r="635" spans="1:6" ht="37.5" x14ac:dyDescent="0.2">
      <c r="A635" s="132">
        <v>60000447</v>
      </c>
      <c r="B635" s="171" t="s">
        <v>538</v>
      </c>
      <c r="C635" s="118" t="s">
        <v>1568</v>
      </c>
      <c r="D635" s="119">
        <f t="shared" si="48"/>
        <v>700.81967213114751</v>
      </c>
      <c r="E635" s="116">
        <f>VLOOKUP(A635,[5]Лист3!$A:$O,13,0)</f>
        <v>855</v>
      </c>
      <c r="F635" s="120" t="s">
        <v>1610</v>
      </c>
    </row>
    <row r="636" spans="1:6" ht="37.5" x14ac:dyDescent="0.2">
      <c r="A636" s="132">
        <v>60000448</v>
      </c>
      <c r="B636" s="171" t="s">
        <v>539</v>
      </c>
      <c r="C636" s="118" t="s">
        <v>1568</v>
      </c>
      <c r="D636" s="119">
        <f t="shared" si="48"/>
        <v>700.81967213114751</v>
      </c>
      <c r="E636" s="116">
        <f>VLOOKUP(A636,[5]Лист3!$A:$O,13,0)</f>
        <v>855</v>
      </c>
      <c r="F636" s="120" t="s">
        <v>1610</v>
      </c>
    </row>
    <row r="637" spans="1:6" x14ac:dyDescent="0.2">
      <c r="A637" s="132">
        <v>60000444</v>
      </c>
      <c r="B637" s="171" t="s">
        <v>540</v>
      </c>
      <c r="C637" s="118" t="s">
        <v>1568</v>
      </c>
      <c r="D637" s="119">
        <f t="shared" si="48"/>
        <v>745.08196721311481</v>
      </c>
      <c r="E637" s="116">
        <f>VLOOKUP(A637,[5]Лист3!$A:$O,13,0)</f>
        <v>909</v>
      </c>
      <c r="F637" s="120" t="s">
        <v>1610</v>
      </c>
    </row>
    <row r="638" spans="1:6" x14ac:dyDescent="0.2">
      <c r="A638" s="132">
        <v>60000663</v>
      </c>
      <c r="B638" s="171" t="s">
        <v>541</v>
      </c>
      <c r="C638" s="118" t="s">
        <v>1568</v>
      </c>
      <c r="D638" s="119">
        <f t="shared" si="48"/>
        <v>213.9344262295082</v>
      </c>
      <c r="E638" s="116">
        <f>VLOOKUP(A638,[5]Лист3!$A:$O,13,0)</f>
        <v>261</v>
      </c>
      <c r="F638" s="120" t="s">
        <v>1776</v>
      </c>
    </row>
    <row r="639" spans="1:6" ht="37.5" x14ac:dyDescent="0.2">
      <c r="A639" s="132">
        <v>60001008</v>
      </c>
      <c r="B639" s="124" t="s">
        <v>542</v>
      </c>
      <c r="C639" s="118" t="s">
        <v>1568</v>
      </c>
      <c r="D639" s="119">
        <f t="shared" si="48"/>
        <v>1357.377049180328</v>
      </c>
      <c r="E639" s="174">
        <v>1656</v>
      </c>
      <c r="F639" s="120" t="s">
        <v>1751</v>
      </c>
    </row>
    <row r="640" spans="1:6" x14ac:dyDescent="0.2">
      <c r="A640" s="320" t="s">
        <v>1762</v>
      </c>
      <c r="B640" s="320"/>
      <c r="C640" s="320"/>
      <c r="D640" s="320"/>
      <c r="E640" s="320"/>
      <c r="F640" s="320"/>
    </row>
    <row r="641" spans="1:6" x14ac:dyDescent="0.2">
      <c r="A641" s="132">
        <v>60000338</v>
      </c>
      <c r="B641" s="124" t="s">
        <v>544</v>
      </c>
      <c r="C641" s="118" t="s">
        <v>1568</v>
      </c>
      <c r="D641" s="119">
        <f t="shared" ref="D641:D666" si="49">E641/1.22</f>
        <v>231.14754098360658</v>
      </c>
      <c r="E641" s="116">
        <f>VLOOKUP(A641,[5]Лист3!$A:$O,13,0)</f>
        <v>282</v>
      </c>
      <c r="F641" s="120" t="s">
        <v>1612</v>
      </c>
    </row>
    <row r="642" spans="1:6" ht="37.5" x14ac:dyDescent="0.2">
      <c r="A642" s="132">
        <v>60000339</v>
      </c>
      <c r="B642" s="124" t="s">
        <v>545</v>
      </c>
      <c r="C642" s="118" t="s">
        <v>1568</v>
      </c>
      <c r="D642" s="119">
        <f t="shared" si="49"/>
        <v>666.39344262295083</v>
      </c>
      <c r="E642" s="116">
        <f>VLOOKUP(A642,[5]Лист3!$A:$O,13,0)</f>
        <v>813</v>
      </c>
      <c r="F642" s="120" t="s">
        <v>1773</v>
      </c>
    </row>
    <row r="643" spans="1:6" ht="37.5" x14ac:dyDescent="0.2">
      <c r="A643" s="132">
        <v>60000340</v>
      </c>
      <c r="B643" s="124" t="s">
        <v>546</v>
      </c>
      <c r="C643" s="118" t="s">
        <v>1568</v>
      </c>
      <c r="D643" s="119">
        <f t="shared" si="49"/>
        <v>811.47540983606564</v>
      </c>
      <c r="E643" s="116">
        <f>VLOOKUP(A643,[5]Лист3!$A:$O,13,0)</f>
        <v>990</v>
      </c>
      <c r="F643" s="120" t="s">
        <v>1615</v>
      </c>
    </row>
    <row r="644" spans="1:6" x14ac:dyDescent="0.2">
      <c r="A644" s="132">
        <v>60000341</v>
      </c>
      <c r="B644" s="124" t="s">
        <v>547</v>
      </c>
      <c r="C644" s="118" t="s">
        <v>1568</v>
      </c>
      <c r="D644" s="119">
        <f t="shared" si="49"/>
        <v>1571.311475409836</v>
      </c>
      <c r="E644" s="116">
        <f>VLOOKUP(A644,[5]Лист3!$A:$O,13,0)</f>
        <v>1917</v>
      </c>
      <c r="F644" s="120" t="s">
        <v>1615</v>
      </c>
    </row>
    <row r="645" spans="1:6" x14ac:dyDescent="0.2">
      <c r="A645" s="132">
        <v>60000342</v>
      </c>
      <c r="B645" s="124" t="s">
        <v>548</v>
      </c>
      <c r="C645" s="118" t="s">
        <v>1568</v>
      </c>
      <c r="D645" s="119">
        <f t="shared" si="49"/>
        <v>804.09836065573768</v>
      </c>
      <c r="E645" s="116">
        <f>VLOOKUP(A645,[5]Лист3!$A:$O,13,0)</f>
        <v>981</v>
      </c>
      <c r="F645" s="120" t="s">
        <v>1615</v>
      </c>
    </row>
    <row r="646" spans="1:6" x14ac:dyDescent="0.2">
      <c r="A646" s="132">
        <v>60000343</v>
      </c>
      <c r="B646" s="124" t="s">
        <v>549</v>
      </c>
      <c r="C646" s="118" t="s">
        <v>1568</v>
      </c>
      <c r="D646" s="119">
        <f t="shared" si="49"/>
        <v>900</v>
      </c>
      <c r="E646" s="116">
        <f>VLOOKUP(A646,[5]Лист3!$A:$O,13,0)</f>
        <v>1098</v>
      </c>
      <c r="F646" s="120" t="s">
        <v>1615</v>
      </c>
    </row>
    <row r="647" spans="1:6" x14ac:dyDescent="0.2">
      <c r="A647" s="132">
        <v>60000344</v>
      </c>
      <c r="B647" s="124" t="s">
        <v>550</v>
      </c>
      <c r="C647" s="118" t="s">
        <v>1568</v>
      </c>
      <c r="D647" s="119">
        <f t="shared" si="49"/>
        <v>666.39344262295083</v>
      </c>
      <c r="E647" s="116">
        <f>VLOOKUP(A647,[5]Лист3!$A:$O,13,0)</f>
        <v>813</v>
      </c>
      <c r="F647" s="120" t="s">
        <v>1715</v>
      </c>
    </row>
    <row r="648" spans="1:6" ht="37.5" x14ac:dyDescent="0.2">
      <c r="A648" s="132">
        <v>60000345</v>
      </c>
      <c r="B648" s="124" t="s">
        <v>551</v>
      </c>
      <c r="C648" s="118" t="s">
        <v>1568</v>
      </c>
      <c r="D648" s="119">
        <f t="shared" si="49"/>
        <v>895.08196721311481</v>
      </c>
      <c r="E648" s="116">
        <f>VLOOKUP(A648,[5]Лист3!$A:$O,13,0)</f>
        <v>1092</v>
      </c>
      <c r="F648" s="120" t="s">
        <v>1773</v>
      </c>
    </row>
    <row r="649" spans="1:6" ht="37.5" x14ac:dyDescent="0.2">
      <c r="A649" s="132">
        <v>60000346</v>
      </c>
      <c r="B649" s="124" t="s">
        <v>552</v>
      </c>
      <c r="C649" s="118" t="s">
        <v>1568</v>
      </c>
      <c r="D649" s="119">
        <f t="shared" si="49"/>
        <v>1010.655737704918</v>
      </c>
      <c r="E649" s="116">
        <f>VLOOKUP(A649,[5]Лист3!$A:$O,13,0)</f>
        <v>1233</v>
      </c>
      <c r="F649" s="120" t="s">
        <v>1751</v>
      </c>
    </row>
    <row r="650" spans="1:6" ht="56.25" x14ac:dyDescent="0.2">
      <c r="A650" s="123">
        <v>60000347</v>
      </c>
      <c r="B650" s="122" t="s">
        <v>1476</v>
      </c>
      <c r="C650" s="118" t="s">
        <v>1568</v>
      </c>
      <c r="D650" s="119">
        <f t="shared" si="49"/>
        <v>1500</v>
      </c>
      <c r="E650" s="116">
        <f>VLOOKUP(A650,[5]Лист3!$A:$O,13,0)</f>
        <v>1830</v>
      </c>
      <c r="F650" s="120" t="s">
        <v>1751</v>
      </c>
    </row>
    <row r="651" spans="1:6" x14ac:dyDescent="0.2">
      <c r="A651" s="123">
        <v>60000348</v>
      </c>
      <c r="B651" s="124" t="s">
        <v>554</v>
      </c>
      <c r="C651" s="118" t="s">
        <v>1568</v>
      </c>
      <c r="D651" s="119">
        <f t="shared" si="49"/>
        <v>1610.655737704918</v>
      </c>
      <c r="E651" s="116">
        <f>VLOOKUP(A651,[5]Лист3!$A:$O,13,0)</f>
        <v>1965</v>
      </c>
      <c r="F651" s="120" t="s">
        <v>1615</v>
      </c>
    </row>
    <row r="652" spans="1:6" ht="37.5" x14ac:dyDescent="0.2">
      <c r="A652" s="123">
        <v>60000349</v>
      </c>
      <c r="B652" s="122" t="s">
        <v>1467</v>
      </c>
      <c r="C652" s="118" t="s">
        <v>1568</v>
      </c>
      <c r="D652" s="119">
        <f t="shared" si="49"/>
        <v>445.08196721311475</v>
      </c>
      <c r="E652" s="116">
        <f>VLOOKUP(A652,[5]Лист3!$A:$O,13,0)</f>
        <v>543</v>
      </c>
      <c r="F652" s="120" t="s">
        <v>1615</v>
      </c>
    </row>
    <row r="653" spans="1:6" x14ac:dyDescent="0.2">
      <c r="A653" s="123">
        <v>60000350</v>
      </c>
      <c r="B653" s="124" t="s">
        <v>556</v>
      </c>
      <c r="C653" s="118" t="s">
        <v>1568</v>
      </c>
      <c r="D653" s="119">
        <f t="shared" si="49"/>
        <v>415.57377049180332</v>
      </c>
      <c r="E653" s="116">
        <f>VLOOKUP(A653,[5]Лист3!$A:$O,13,0)</f>
        <v>507</v>
      </c>
      <c r="F653" s="120" t="s">
        <v>1615</v>
      </c>
    </row>
    <row r="654" spans="1:6" ht="37.5" x14ac:dyDescent="0.2">
      <c r="A654" s="123">
        <v>60000351</v>
      </c>
      <c r="B654" s="122" t="s">
        <v>1893</v>
      </c>
      <c r="C654" s="118" t="s">
        <v>1568</v>
      </c>
      <c r="D654" s="119">
        <f t="shared" si="49"/>
        <v>1369.672131147541</v>
      </c>
      <c r="E654" s="116">
        <f>VLOOKUP(A654,[5]Лист3!$A:$O,13,0)</f>
        <v>1671</v>
      </c>
      <c r="F654" s="120" t="s">
        <v>1610</v>
      </c>
    </row>
    <row r="655" spans="1:6" x14ac:dyDescent="0.2">
      <c r="A655" s="123">
        <v>60000352</v>
      </c>
      <c r="B655" s="124" t="s">
        <v>558</v>
      </c>
      <c r="C655" s="118" t="s">
        <v>1568</v>
      </c>
      <c r="D655" s="119">
        <f t="shared" si="49"/>
        <v>875.40983606557381</v>
      </c>
      <c r="E655" s="116">
        <f>VLOOKUP(A655,[5]Лист3!$A:$O,13,0)</f>
        <v>1068</v>
      </c>
      <c r="F655" s="120" t="s">
        <v>1610</v>
      </c>
    </row>
    <row r="656" spans="1:6" x14ac:dyDescent="0.2">
      <c r="A656" s="123">
        <v>60000353</v>
      </c>
      <c r="B656" s="124" t="s">
        <v>559</v>
      </c>
      <c r="C656" s="118" t="s">
        <v>1568</v>
      </c>
      <c r="D656" s="119">
        <f t="shared" si="49"/>
        <v>875.40983606557381</v>
      </c>
      <c r="E656" s="116">
        <f>VLOOKUP(A656,[5]Лист3!$A:$O,13,0)</f>
        <v>1068</v>
      </c>
      <c r="F656" s="120" t="s">
        <v>1610</v>
      </c>
    </row>
    <row r="657" spans="1:6" x14ac:dyDescent="0.2">
      <c r="A657" s="123">
        <v>60000354</v>
      </c>
      <c r="B657" s="124" t="s">
        <v>560</v>
      </c>
      <c r="C657" s="118" t="s">
        <v>1568</v>
      </c>
      <c r="D657" s="119">
        <f t="shared" si="49"/>
        <v>860.65573770491801</v>
      </c>
      <c r="E657" s="116">
        <f>VLOOKUP(A657,[5]Лист3!$A:$O,13,0)</f>
        <v>1050</v>
      </c>
      <c r="F657" s="120" t="s">
        <v>1751</v>
      </c>
    </row>
    <row r="658" spans="1:6" x14ac:dyDescent="0.2">
      <c r="A658" s="123">
        <v>60000355</v>
      </c>
      <c r="B658" s="124" t="s">
        <v>561</v>
      </c>
      <c r="C658" s="118" t="s">
        <v>1568</v>
      </c>
      <c r="D658" s="119">
        <f t="shared" si="49"/>
        <v>1610.655737704918</v>
      </c>
      <c r="E658" s="116">
        <f>VLOOKUP(A658,[5]Лист3!$A:$O,13,0)</f>
        <v>1965</v>
      </c>
      <c r="F658" s="120" t="s">
        <v>1715</v>
      </c>
    </row>
    <row r="659" spans="1:6" x14ac:dyDescent="0.2">
      <c r="A659" s="123">
        <v>60000357</v>
      </c>
      <c r="B659" s="124" t="s">
        <v>562</v>
      </c>
      <c r="C659" s="118" t="s">
        <v>1568</v>
      </c>
      <c r="D659" s="119">
        <f t="shared" si="49"/>
        <v>816.39344262295083</v>
      </c>
      <c r="E659" s="116">
        <f>VLOOKUP(A659,[5]Лист3!$A:$O,13,0)</f>
        <v>996</v>
      </c>
      <c r="F659" s="120" t="s">
        <v>1774</v>
      </c>
    </row>
    <row r="660" spans="1:6" ht="37.5" x14ac:dyDescent="0.2">
      <c r="A660" s="123">
        <v>60000358</v>
      </c>
      <c r="B660" s="124" t="s">
        <v>563</v>
      </c>
      <c r="C660" s="118" t="s">
        <v>1568</v>
      </c>
      <c r="D660" s="119">
        <f t="shared" si="49"/>
        <v>870.49180327868851</v>
      </c>
      <c r="E660" s="116">
        <f>VLOOKUP(A660,[5]Лист3!$A:$O,13,0)</f>
        <v>1062</v>
      </c>
      <c r="F660" s="120" t="s">
        <v>1773</v>
      </c>
    </row>
    <row r="661" spans="1:6" ht="37.5" x14ac:dyDescent="0.2">
      <c r="A661" s="123">
        <v>60000359</v>
      </c>
      <c r="B661" s="124" t="s">
        <v>564</v>
      </c>
      <c r="C661" s="118" t="s">
        <v>1568</v>
      </c>
      <c r="D661" s="119">
        <f t="shared" si="49"/>
        <v>1116.3934426229509</v>
      </c>
      <c r="E661" s="116">
        <f>VLOOKUP(A661,[5]Лист3!$A:$O,13,0)</f>
        <v>1362</v>
      </c>
      <c r="F661" s="120" t="s">
        <v>1773</v>
      </c>
    </row>
    <row r="662" spans="1:6" x14ac:dyDescent="0.2">
      <c r="A662" s="123">
        <v>60000360</v>
      </c>
      <c r="B662" s="124" t="s">
        <v>565</v>
      </c>
      <c r="C662" s="118" t="s">
        <v>1568</v>
      </c>
      <c r="D662" s="119">
        <f t="shared" si="49"/>
        <v>1025.4098360655737</v>
      </c>
      <c r="E662" s="116">
        <f>VLOOKUP(A662,[5]Лист3!$A:$O,13,0)</f>
        <v>1251</v>
      </c>
      <c r="F662" s="120" t="s">
        <v>1610</v>
      </c>
    </row>
    <row r="663" spans="1:6" ht="37.5" x14ac:dyDescent="0.2">
      <c r="A663" s="123">
        <v>60000361</v>
      </c>
      <c r="B663" s="124" t="s">
        <v>566</v>
      </c>
      <c r="C663" s="118" t="s">
        <v>1568</v>
      </c>
      <c r="D663" s="119">
        <f t="shared" si="49"/>
        <v>1681.967213114754</v>
      </c>
      <c r="E663" s="116">
        <f>VLOOKUP(A663,[5]Лист3!$A:$O,13,0)</f>
        <v>2052</v>
      </c>
      <c r="F663" s="120" t="s">
        <v>1615</v>
      </c>
    </row>
    <row r="664" spans="1:6" x14ac:dyDescent="0.2">
      <c r="A664" s="123">
        <v>60000362</v>
      </c>
      <c r="B664" s="124" t="s">
        <v>567</v>
      </c>
      <c r="C664" s="118" t="s">
        <v>1568</v>
      </c>
      <c r="D664" s="119">
        <f t="shared" si="49"/>
        <v>895.08196721311481</v>
      </c>
      <c r="E664" s="116">
        <f>VLOOKUP(A664,[5]Лист3!$A:$O,13,0)</f>
        <v>1092</v>
      </c>
      <c r="F664" s="120" t="s">
        <v>1610</v>
      </c>
    </row>
    <row r="665" spans="1:6" x14ac:dyDescent="0.2">
      <c r="A665" s="123">
        <v>60000363</v>
      </c>
      <c r="B665" s="124" t="s">
        <v>568</v>
      </c>
      <c r="C665" s="118" t="s">
        <v>1568</v>
      </c>
      <c r="D665" s="119">
        <f t="shared" si="49"/>
        <v>875.40983606557381</v>
      </c>
      <c r="E665" s="116">
        <f>VLOOKUP(A665,[5]Лист3!$A:$O,13,0)</f>
        <v>1068</v>
      </c>
      <c r="F665" s="120" t="s">
        <v>1610</v>
      </c>
    </row>
    <row r="666" spans="1:6" x14ac:dyDescent="0.2">
      <c r="A666" s="123">
        <v>60000660</v>
      </c>
      <c r="B666" s="124" t="s">
        <v>569</v>
      </c>
      <c r="C666" s="118" t="s">
        <v>1568</v>
      </c>
      <c r="D666" s="119">
        <f t="shared" si="49"/>
        <v>990.98360655737702</v>
      </c>
      <c r="E666" s="116">
        <f>VLOOKUP(A666,[5]Лист3!$A:$O,13,0)</f>
        <v>1209</v>
      </c>
      <c r="F666" s="120" t="s">
        <v>1610</v>
      </c>
    </row>
    <row r="667" spans="1:6" x14ac:dyDescent="0.2">
      <c r="A667" s="288" t="s">
        <v>1763</v>
      </c>
      <c r="B667" s="288"/>
      <c r="C667" s="288"/>
      <c r="D667" s="288"/>
      <c r="E667" s="288"/>
      <c r="F667" s="288"/>
    </row>
    <row r="668" spans="1:6" ht="37.5" x14ac:dyDescent="0.2">
      <c r="A668" s="123">
        <v>60000458</v>
      </c>
      <c r="B668" s="171" t="s">
        <v>571</v>
      </c>
      <c r="C668" s="118" t="s">
        <v>1568</v>
      </c>
      <c r="D668" s="119">
        <f t="shared" ref="D668:D711" si="50">E668/1.22</f>
        <v>78.688524590163937</v>
      </c>
      <c r="E668" s="116">
        <f>VLOOKUP(A668,[5]Лист3!$A:$O,13,0)</f>
        <v>96</v>
      </c>
      <c r="F668" s="120" t="s">
        <v>1713</v>
      </c>
    </row>
    <row r="669" spans="1:6" ht="37.5" x14ac:dyDescent="0.2">
      <c r="A669" s="132">
        <v>60000459</v>
      </c>
      <c r="B669" s="171" t="s">
        <v>572</v>
      </c>
      <c r="C669" s="118" t="s">
        <v>1568</v>
      </c>
      <c r="D669" s="119">
        <f t="shared" si="50"/>
        <v>46.721311475409834</v>
      </c>
      <c r="E669" s="116">
        <f>VLOOKUP(A669,[5]Лист3!$A:$O,13,0)</f>
        <v>57</v>
      </c>
      <c r="F669" s="120" t="s">
        <v>1713</v>
      </c>
    </row>
    <row r="670" spans="1:6" ht="37.5" x14ac:dyDescent="0.2">
      <c r="A670" s="132">
        <v>60000460</v>
      </c>
      <c r="B670" s="171" t="s">
        <v>573</v>
      </c>
      <c r="C670" s="118" t="s">
        <v>1568</v>
      </c>
      <c r="D670" s="119">
        <f t="shared" si="50"/>
        <v>63.934426229508198</v>
      </c>
      <c r="E670" s="116">
        <f>VLOOKUP(A670,[5]Лист3!$A:$O,13,0)</f>
        <v>78</v>
      </c>
      <c r="F670" s="120" t="s">
        <v>1712</v>
      </c>
    </row>
    <row r="671" spans="1:6" ht="37.5" x14ac:dyDescent="0.2">
      <c r="A671" s="132">
        <v>60000461</v>
      </c>
      <c r="B671" s="171" t="s">
        <v>574</v>
      </c>
      <c r="C671" s="118" t="s">
        <v>1568</v>
      </c>
      <c r="D671" s="119">
        <f t="shared" si="50"/>
        <v>231.14754098360658</v>
      </c>
      <c r="E671" s="116">
        <f>VLOOKUP(A671,[5]Лист3!$A:$O,13,0)</f>
        <v>282</v>
      </c>
      <c r="F671" s="120" t="s">
        <v>1612</v>
      </c>
    </row>
    <row r="672" spans="1:6" ht="37.5" x14ac:dyDescent="0.2">
      <c r="A672" s="132">
        <v>60000462</v>
      </c>
      <c r="B672" s="171" t="s">
        <v>575</v>
      </c>
      <c r="C672" s="118" t="s">
        <v>1568</v>
      </c>
      <c r="D672" s="119">
        <f t="shared" si="50"/>
        <v>511.47540983606558</v>
      </c>
      <c r="E672" s="116">
        <f>VLOOKUP(A672,[5]Лист3!$A:$O,13,0)</f>
        <v>624</v>
      </c>
      <c r="F672" s="120" t="s">
        <v>1715</v>
      </c>
    </row>
    <row r="673" spans="1:6" ht="37.5" x14ac:dyDescent="0.2">
      <c r="A673" s="132">
        <v>60000463</v>
      </c>
      <c r="B673" s="175" t="s">
        <v>576</v>
      </c>
      <c r="C673" s="118" t="s">
        <v>1568</v>
      </c>
      <c r="D673" s="119">
        <f t="shared" si="50"/>
        <v>499.18032786885249</v>
      </c>
      <c r="E673" s="116">
        <f>VLOOKUP(A673,[5]Лист3!$A:$O,13,0)</f>
        <v>609</v>
      </c>
      <c r="F673" s="120" t="s">
        <v>1773</v>
      </c>
    </row>
    <row r="674" spans="1:6" ht="37.5" x14ac:dyDescent="0.2">
      <c r="A674" s="132">
        <v>60000464</v>
      </c>
      <c r="B674" s="171" t="s">
        <v>577</v>
      </c>
      <c r="C674" s="118" t="s">
        <v>1568</v>
      </c>
      <c r="D674" s="119">
        <f t="shared" si="50"/>
        <v>381.14754098360658</v>
      </c>
      <c r="E674" s="116">
        <f>VLOOKUP(A674,[5]Лист3!$A:$O,13,0)</f>
        <v>465</v>
      </c>
      <c r="F674" s="120" t="s">
        <v>1615</v>
      </c>
    </row>
    <row r="675" spans="1:6" ht="37.5" x14ac:dyDescent="0.2">
      <c r="A675" s="132">
        <v>60000465</v>
      </c>
      <c r="B675" s="171" t="s">
        <v>578</v>
      </c>
      <c r="C675" s="118" t="s">
        <v>1568</v>
      </c>
      <c r="D675" s="119">
        <f t="shared" si="50"/>
        <v>250.81967213114754</v>
      </c>
      <c r="E675" s="116">
        <f>VLOOKUP(A675,[5]Лист3!$A:$O,13,0)</f>
        <v>306</v>
      </c>
      <c r="F675" s="120" t="s">
        <v>1615</v>
      </c>
    </row>
    <row r="676" spans="1:6" ht="37.5" x14ac:dyDescent="0.2">
      <c r="A676" s="132">
        <v>60000466</v>
      </c>
      <c r="B676" s="171" t="s">
        <v>579</v>
      </c>
      <c r="C676" s="118" t="s">
        <v>1568</v>
      </c>
      <c r="D676" s="119">
        <f t="shared" si="50"/>
        <v>334.42622950819674</v>
      </c>
      <c r="E676" s="116">
        <f>VLOOKUP(A676,[5]Лист3!$A:$O,13,0)</f>
        <v>408</v>
      </c>
      <c r="F676" s="120" t="s">
        <v>1615</v>
      </c>
    </row>
    <row r="677" spans="1:6" ht="37.5" x14ac:dyDescent="0.2">
      <c r="A677" s="132">
        <v>60000467</v>
      </c>
      <c r="B677" s="171" t="s">
        <v>580</v>
      </c>
      <c r="C677" s="118" t="s">
        <v>1568</v>
      </c>
      <c r="D677" s="119">
        <f t="shared" si="50"/>
        <v>538.52459016393448</v>
      </c>
      <c r="E677" s="116">
        <f>VLOOKUP(A677,[5]Лист3!$A:$O,13,0)</f>
        <v>657</v>
      </c>
      <c r="F677" s="120" t="s">
        <v>1615</v>
      </c>
    </row>
    <row r="678" spans="1:6" ht="37.5" x14ac:dyDescent="0.2">
      <c r="A678" s="132">
        <v>60000468</v>
      </c>
      <c r="B678" s="171" t="s">
        <v>581</v>
      </c>
      <c r="C678" s="118" t="s">
        <v>1568</v>
      </c>
      <c r="D678" s="119">
        <f t="shared" si="50"/>
        <v>213.9344262295082</v>
      </c>
      <c r="E678" s="116">
        <f>VLOOKUP(A678,[5]Лист3!$A:$O,13,0)</f>
        <v>261</v>
      </c>
      <c r="F678" s="120" t="s">
        <v>1715</v>
      </c>
    </row>
    <row r="679" spans="1:6" ht="37.5" x14ac:dyDescent="0.2">
      <c r="A679" s="132">
        <v>60000469</v>
      </c>
      <c r="B679" s="171" t="s">
        <v>582</v>
      </c>
      <c r="C679" s="118" t="s">
        <v>1568</v>
      </c>
      <c r="D679" s="119">
        <f t="shared" si="50"/>
        <v>445.08196721311475</v>
      </c>
      <c r="E679" s="116">
        <f>VLOOKUP(A679,[5]Лист3!$A:$O,13,0)</f>
        <v>543</v>
      </c>
      <c r="F679" s="120" t="s">
        <v>1773</v>
      </c>
    </row>
    <row r="680" spans="1:6" ht="37.5" x14ac:dyDescent="0.2">
      <c r="A680" s="132">
        <v>60000470</v>
      </c>
      <c r="B680" s="171" t="s">
        <v>583</v>
      </c>
      <c r="C680" s="118" t="s">
        <v>1568</v>
      </c>
      <c r="D680" s="119">
        <f t="shared" si="50"/>
        <v>946.72131147540983</v>
      </c>
      <c r="E680" s="116">
        <f>VLOOKUP(A680,[5]Лист3!$A:$O,13,0)</f>
        <v>1155</v>
      </c>
      <c r="F680" s="120" t="s">
        <v>1751</v>
      </c>
    </row>
    <row r="681" spans="1:6" ht="56.25" x14ac:dyDescent="0.2">
      <c r="A681" s="132">
        <v>60000471</v>
      </c>
      <c r="B681" s="172" t="s">
        <v>1477</v>
      </c>
      <c r="C681" s="118" t="s">
        <v>1568</v>
      </c>
      <c r="D681" s="119">
        <f t="shared" si="50"/>
        <v>831.14754098360663</v>
      </c>
      <c r="E681" s="116">
        <f>VLOOKUP(A681,[5]Лист3!$A:$O,13,0)</f>
        <v>1014</v>
      </c>
      <c r="F681" s="120" t="s">
        <v>1751</v>
      </c>
    </row>
    <row r="682" spans="1:6" ht="37.5" x14ac:dyDescent="0.2">
      <c r="A682" s="132">
        <v>60000472</v>
      </c>
      <c r="B682" s="171" t="s">
        <v>585</v>
      </c>
      <c r="C682" s="118" t="s">
        <v>1568</v>
      </c>
      <c r="D682" s="119">
        <f t="shared" si="50"/>
        <v>705.73770491803282</v>
      </c>
      <c r="E682" s="116">
        <f>VLOOKUP(A682,[5]Лист3!$A:$O,13,0)</f>
        <v>861</v>
      </c>
      <c r="F682" s="120" t="s">
        <v>1615</v>
      </c>
    </row>
    <row r="683" spans="1:6" ht="37.5" x14ac:dyDescent="0.2">
      <c r="A683" s="132">
        <v>60000473</v>
      </c>
      <c r="B683" s="171" t="s">
        <v>586</v>
      </c>
      <c r="C683" s="118" t="s">
        <v>1568</v>
      </c>
      <c r="D683" s="119">
        <f t="shared" si="50"/>
        <v>540.98360655737702</v>
      </c>
      <c r="E683" s="116">
        <f>VLOOKUP(A683,[5]Лист3!$A:$O,13,0)</f>
        <v>660</v>
      </c>
      <c r="F683" s="120" t="s">
        <v>1615</v>
      </c>
    </row>
    <row r="684" spans="1:6" ht="37.5" x14ac:dyDescent="0.2">
      <c r="A684" s="132">
        <v>60000474</v>
      </c>
      <c r="B684" s="171" t="s">
        <v>587</v>
      </c>
      <c r="C684" s="118" t="s">
        <v>1568</v>
      </c>
      <c r="D684" s="119">
        <f t="shared" si="50"/>
        <v>1025.4098360655737</v>
      </c>
      <c r="E684" s="116">
        <f>VLOOKUP(A684,[5]Лист3!$A:$O,13,0)</f>
        <v>1251</v>
      </c>
      <c r="F684" s="120" t="s">
        <v>1610</v>
      </c>
    </row>
    <row r="685" spans="1:6" ht="56.25" x14ac:dyDescent="0.2">
      <c r="A685" s="132">
        <v>60000475</v>
      </c>
      <c r="B685" s="171" t="s">
        <v>588</v>
      </c>
      <c r="C685" s="118" t="s">
        <v>1568</v>
      </c>
      <c r="D685" s="119">
        <f t="shared" si="50"/>
        <v>784.42622950819668</v>
      </c>
      <c r="E685" s="116">
        <f>VLOOKUP(A685,[5]Лист3!$A:$O,13,0)</f>
        <v>957</v>
      </c>
      <c r="F685" s="120" t="s">
        <v>1610</v>
      </c>
    </row>
    <row r="686" spans="1:6" ht="56.25" x14ac:dyDescent="0.2">
      <c r="A686" s="132">
        <v>60000476</v>
      </c>
      <c r="B686" s="171" t="s">
        <v>589</v>
      </c>
      <c r="C686" s="118" t="s">
        <v>1568</v>
      </c>
      <c r="D686" s="119">
        <f t="shared" si="50"/>
        <v>784.42622950819668</v>
      </c>
      <c r="E686" s="116">
        <f>VLOOKUP(A686,[5]Лист3!$A:$O,13,0)</f>
        <v>957</v>
      </c>
      <c r="F686" s="120" t="s">
        <v>1610</v>
      </c>
    </row>
    <row r="687" spans="1:6" ht="37.5" x14ac:dyDescent="0.2">
      <c r="A687" s="132">
        <v>60000477</v>
      </c>
      <c r="B687" s="172" t="s">
        <v>1894</v>
      </c>
      <c r="C687" s="118" t="s">
        <v>1568</v>
      </c>
      <c r="D687" s="119">
        <f t="shared" si="50"/>
        <v>629.50819672131149</v>
      </c>
      <c r="E687" s="116">
        <f>VLOOKUP(A687,[5]Лист3!$A:$O,13,0)</f>
        <v>768</v>
      </c>
      <c r="F687" s="120" t="s">
        <v>1751</v>
      </c>
    </row>
    <row r="688" spans="1:6" ht="37.5" x14ac:dyDescent="0.2">
      <c r="A688" s="132">
        <v>60000478</v>
      </c>
      <c r="B688" s="171" t="s">
        <v>591</v>
      </c>
      <c r="C688" s="118" t="s">
        <v>1568</v>
      </c>
      <c r="D688" s="119">
        <f t="shared" si="50"/>
        <v>895.08196721311481</v>
      </c>
      <c r="E688" s="116">
        <f>VLOOKUP(A688,[5]Лист3!$A:$O,13,0)</f>
        <v>1092</v>
      </c>
      <c r="F688" s="120" t="s">
        <v>1715</v>
      </c>
    </row>
    <row r="689" spans="1:6" ht="37.5" x14ac:dyDescent="0.2">
      <c r="A689" s="132">
        <v>60000479</v>
      </c>
      <c r="B689" s="171" t="s">
        <v>592</v>
      </c>
      <c r="C689" s="118" t="s">
        <v>1568</v>
      </c>
      <c r="D689" s="119">
        <f t="shared" si="50"/>
        <v>499.18032786885249</v>
      </c>
      <c r="E689" s="116">
        <f>VLOOKUP(A689,[5]Лист3!$A:$O,13,0)</f>
        <v>609</v>
      </c>
      <c r="F689" s="120" t="s">
        <v>1774</v>
      </c>
    </row>
    <row r="690" spans="1:6" ht="37.5" x14ac:dyDescent="0.2">
      <c r="A690" s="132">
        <v>60000480</v>
      </c>
      <c r="B690" s="171" t="s">
        <v>593</v>
      </c>
      <c r="C690" s="118" t="s">
        <v>1568</v>
      </c>
      <c r="D690" s="119">
        <f t="shared" si="50"/>
        <v>609.8360655737705</v>
      </c>
      <c r="E690" s="116">
        <f>VLOOKUP(A690,[5]Лист3!$A:$O,13,0)</f>
        <v>744</v>
      </c>
      <c r="F690" s="120" t="s">
        <v>1715</v>
      </c>
    </row>
    <row r="691" spans="1:6" ht="37.5" x14ac:dyDescent="0.2">
      <c r="A691" s="132">
        <v>60000481</v>
      </c>
      <c r="B691" s="171" t="s">
        <v>594</v>
      </c>
      <c r="C691" s="118" t="s">
        <v>1568</v>
      </c>
      <c r="D691" s="119">
        <f t="shared" si="50"/>
        <v>420.49180327868851</v>
      </c>
      <c r="E691" s="116">
        <f>VLOOKUP(A691,[5]Лист3!$A:$O,13,0)</f>
        <v>513</v>
      </c>
      <c r="F691" s="120" t="s">
        <v>1773</v>
      </c>
    </row>
    <row r="692" spans="1:6" ht="37.5" x14ac:dyDescent="0.2">
      <c r="A692" s="132">
        <v>60000482</v>
      </c>
      <c r="B692" s="171" t="s">
        <v>595</v>
      </c>
      <c r="C692" s="118" t="s">
        <v>1568</v>
      </c>
      <c r="D692" s="119">
        <f t="shared" si="50"/>
        <v>629.50819672131149</v>
      </c>
      <c r="E692" s="116">
        <f>VLOOKUP(A692,[5]Лист3!$A:$O,13,0)</f>
        <v>768</v>
      </c>
      <c r="F692" s="120" t="s">
        <v>1773</v>
      </c>
    </row>
    <row r="693" spans="1:6" ht="37.5" x14ac:dyDescent="0.2">
      <c r="A693" s="132">
        <v>60000484</v>
      </c>
      <c r="B693" s="171" t="s">
        <v>596</v>
      </c>
      <c r="C693" s="118" t="s">
        <v>1568</v>
      </c>
      <c r="D693" s="119">
        <f t="shared" si="50"/>
        <v>420.49180327868851</v>
      </c>
      <c r="E693" s="116">
        <f>VLOOKUP(A693,[5]Лист3!$A:$O,13,0)</f>
        <v>513</v>
      </c>
      <c r="F693" s="120" t="s">
        <v>1712</v>
      </c>
    </row>
    <row r="694" spans="1:6" ht="37.5" x14ac:dyDescent="0.2">
      <c r="A694" s="132">
        <v>60000485</v>
      </c>
      <c r="B694" s="141" t="s">
        <v>597</v>
      </c>
      <c r="C694" s="118" t="s">
        <v>1568</v>
      </c>
      <c r="D694" s="119">
        <f t="shared" si="50"/>
        <v>231.14754098360658</v>
      </c>
      <c r="E694" s="116">
        <f>VLOOKUP(A694,[5]Лист3!$A:$O,13,0)</f>
        <v>282</v>
      </c>
      <c r="F694" s="120" t="s">
        <v>1715</v>
      </c>
    </row>
    <row r="695" spans="1:6" ht="37.5" x14ac:dyDescent="0.2">
      <c r="A695" s="132">
        <v>60000486</v>
      </c>
      <c r="B695" s="141" t="s">
        <v>598</v>
      </c>
      <c r="C695" s="118" t="s">
        <v>1568</v>
      </c>
      <c r="D695" s="119">
        <f t="shared" si="50"/>
        <v>258.19672131147541</v>
      </c>
      <c r="E695" s="116">
        <f>VLOOKUP(A695,[5]Лист3!$A:$O,13,0)</f>
        <v>315</v>
      </c>
      <c r="F695" s="120" t="s">
        <v>1715</v>
      </c>
    </row>
    <row r="696" spans="1:6" ht="37.5" x14ac:dyDescent="0.2">
      <c r="A696" s="132">
        <v>60000487</v>
      </c>
      <c r="B696" s="141" t="s">
        <v>599</v>
      </c>
      <c r="C696" s="118" t="s">
        <v>1568</v>
      </c>
      <c r="D696" s="119">
        <f t="shared" si="50"/>
        <v>595.08196721311481</v>
      </c>
      <c r="E696" s="116">
        <f>VLOOKUP(A696,[5]Лист3!$A:$O,13,0)</f>
        <v>726</v>
      </c>
      <c r="F696" s="120" t="s">
        <v>1715</v>
      </c>
    </row>
    <row r="697" spans="1:6" ht="37.5" x14ac:dyDescent="0.2">
      <c r="A697" s="132">
        <v>60000488</v>
      </c>
      <c r="B697" s="141" t="s">
        <v>600</v>
      </c>
      <c r="C697" s="118" t="s">
        <v>1568</v>
      </c>
      <c r="D697" s="119">
        <f t="shared" si="50"/>
        <v>779.50819672131149</v>
      </c>
      <c r="E697" s="116">
        <f>VLOOKUP(A697,[5]Лист3!$A:$O,13,0)</f>
        <v>951</v>
      </c>
      <c r="F697" s="120" t="s">
        <v>1615</v>
      </c>
    </row>
    <row r="698" spans="1:6" ht="37.5" x14ac:dyDescent="0.2">
      <c r="A698" s="132">
        <v>60000489</v>
      </c>
      <c r="B698" s="141" t="s">
        <v>601</v>
      </c>
      <c r="C698" s="118" t="s">
        <v>1568</v>
      </c>
      <c r="D698" s="119">
        <f t="shared" si="50"/>
        <v>661.47540983606564</v>
      </c>
      <c r="E698" s="116">
        <f>VLOOKUP(A698,[5]Лист3!$A:$O,13,0)</f>
        <v>807</v>
      </c>
      <c r="F698" s="120" t="s">
        <v>1615</v>
      </c>
    </row>
    <row r="699" spans="1:6" ht="56.25" x14ac:dyDescent="0.2">
      <c r="A699" s="132">
        <v>60000494</v>
      </c>
      <c r="B699" s="141" t="s">
        <v>1674</v>
      </c>
      <c r="C699" s="118" t="s">
        <v>1568</v>
      </c>
      <c r="D699" s="119">
        <f t="shared" si="50"/>
        <v>811.47540983606564</v>
      </c>
      <c r="E699" s="116">
        <f>VLOOKUP(A699,[5]Лист3!$A:$O,13,0)</f>
        <v>990</v>
      </c>
      <c r="F699" s="120" t="s">
        <v>1610</v>
      </c>
    </row>
    <row r="700" spans="1:6" ht="37.5" x14ac:dyDescent="0.2">
      <c r="A700" s="132">
        <v>60000495</v>
      </c>
      <c r="B700" s="173" t="s">
        <v>1895</v>
      </c>
      <c r="C700" s="118" t="s">
        <v>1568</v>
      </c>
      <c r="D700" s="119">
        <f t="shared" si="50"/>
        <v>435.24590163934425</v>
      </c>
      <c r="E700" s="116">
        <f>VLOOKUP(A700,[5]Лист3!$A:$O,13,0)</f>
        <v>531</v>
      </c>
      <c r="F700" s="120" t="s">
        <v>1774</v>
      </c>
    </row>
    <row r="701" spans="1:6" ht="37.5" x14ac:dyDescent="0.2">
      <c r="A701" s="123">
        <v>60000496</v>
      </c>
      <c r="B701" s="171" t="s">
        <v>604</v>
      </c>
      <c r="C701" s="118" t="s">
        <v>1568</v>
      </c>
      <c r="D701" s="119">
        <f t="shared" si="50"/>
        <v>550.81967213114751</v>
      </c>
      <c r="E701" s="116">
        <f>VLOOKUP(A701,[5]Лист3!$A:$O,13,0)</f>
        <v>672</v>
      </c>
      <c r="F701" s="120" t="s">
        <v>1615</v>
      </c>
    </row>
    <row r="702" spans="1:6" ht="37.5" x14ac:dyDescent="0.2">
      <c r="A702" s="132">
        <v>60000497</v>
      </c>
      <c r="B702" s="141" t="s">
        <v>605</v>
      </c>
      <c r="C702" s="118" t="s">
        <v>1568</v>
      </c>
      <c r="D702" s="119">
        <f t="shared" si="50"/>
        <v>784.42622950819668</v>
      </c>
      <c r="E702" s="116">
        <f>VLOOKUP(A702,[5]Лист3!$A:$O,13,0)</f>
        <v>957</v>
      </c>
      <c r="F702" s="120" t="s">
        <v>1610</v>
      </c>
    </row>
    <row r="703" spans="1:6" ht="37.5" x14ac:dyDescent="0.2">
      <c r="A703" s="132">
        <v>60000499</v>
      </c>
      <c r="B703" s="141" t="s">
        <v>606</v>
      </c>
      <c r="C703" s="118" t="s">
        <v>1568</v>
      </c>
      <c r="D703" s="119">
        <f t="shared" si="50"/>
        <v>895.08196721311481</v>
      </c>
      <c r="E703" s="116">
        <f>VLOOKUP(A703,[5]Лист3!$A:$O,13,0)</f>
        <v>1092</v>
      </c>
      <c r="F703" s="120" t="s">
        <v>1610</v>
      </c>
    </row>
    <row r="704" spans="1:6" ht="37.5" x14ac:dyDescent="0.2">
      <c r="A704" s="132">
        <v>60000500</v>
      </c>
      <c r="B704" s="141" t="s">
        <v>607</v>
      </c>
      <c r="C704" s="118" t="s">
        <v>1568</v>
      </c>
      <c r="D704" s="119">
        <f t="shared" si="50"/>
        <v>875.40983606557381</v>
      </c>
      <c r="E704" s="116">
        <f>VLOOKUP(A704,[5]Лист3!$A:$O,13,0)</f>
        <v>1068</v>
      </c>
      <c r="F704" s="120" t="s">
        <v>1615</v>
      </c>
    </row>
    <row r="705" spans="1:6" ht="37.5" x14ac:dyDescent="0.2">
      <c r="A705" s="132">
        <v>60000501</v>
      </c>
      <c r="B705" s="141" t="s">
        <v>608</v>
      </c>
      <c r="C705" s="118" t="s">
        <v>1568</v>
      </c>
      <c r="D705" s="119">
        <f t="shared" si="50"/>
        <v>705.73770491803282</v>
      </c>
      <c r="E705" s="116">
        <f>VLOOKUP(A705,[5]Лист3!$A:$O,13,0)</f>
        <v>861</v>
      </c>
      <c r="F705" s="120" t="s">
        <v>1751</v>
      </c>
    </row>
    <row r="706" spans="1:6" ht="37.5" x14ac:dyDescent="0.2">
      <c r="A706" s="132">
        <v>60000502</v>
      </c>
      <c r="B706" s="141" t="s">
        <v>609</v>
      </c>
      <c r="C706" s="118" t="s">
        <v>1568</v>
      </c>
      <c r="D706" s="119">
        <f t="shared" si="50"/>
        <v>705.73770491803282</v>
      </c>
      <c r="E706" s="116">
        <f>VLOOKUP(A706,[5]Лист3!$A:$O,13,0)</f>
        <v>861</v>
      </c>
      <c r="F706" s="120" t="s">
        <v>1610</v>
      </c>
    </row>
    <row r="707" spans="1:6" ht="37.5" x14ac:dyDescent="0.2">
      <c r="A707" s="132">
        <v>60000483</v>
      </c>
      <c r="B707" s="141" t="s">
        <v>610</v>
      </c>
      <c r="C707" s="118" t="s">
        <v>1568</v>
      </c>
      <c r="D707" s="119">
        <f t="shared" si="50"/>
        <v>231.14754098360658</v>
      </c>
      <c r="E707" s="116">
        <f>VLOOKUP(A707,[5]Лист3!$A:$O,13,0)</f>
        <v>282</v>
      </c>
      <c r="F707" s="120" t="s">
        <v>1615</v>
      </c>
    </row>
    <row r="708" spans="1:6" ht="37.5" x14ac:dyDescent="0.2">
      <c r="A708" s="132">
        <v>60000675</v>
      </c>
      <c r="B708" s="141" t="s">
        <v>611</v>
      </c>
      <c r="C708" s="118" t="s">
        <v>1568</v>
      </c>
      <c r="D708" s="119">
        <f t="shared" si="50"/>
        <v>914.7540983606558</v>
      </c>
      <c r="E708" s="116">
        <f>VLOOKUP(A708,[5]Лист3!$A:$O,13,0)</f>
        <v>1116</v>
      </c>
      <c r="F708" s="120" t="s">
        <v>1610</v>
      </c>
    </row>
    <row r="709" spans="1:6" ht="37.5" x14ac:dyDescent="0.2">
      <c r="A709" s="132">
        <v>60000679</v>
      </c>
      <c r="B709" s="141" t="s">
        <v>612</v>
      </c>
      <c r="C709" s="118" t="s">
        <v>1568</v>
      </c>
      <c r="D709" s="119">
        <f t="shared" si="50"/>
        <v>914.7540983606558</v>
      </c>
      <c r="E709" s="116">
        <f>VLOOKUP(A709,[5]Лист3!$A:$O,13,0)</f>
        <v>1116</v>
      </c>
      <c r="F709" s="120" t="s">
        <v>1727</v>
      </c>
    </row>
    <row r="710" spans="1:6" ht="37.5" x14ac:dyDescent="0.2">
      <c r="A710" s="132">
        <v>60000680</v>
      </c>
      <c r="B710" s="141" t="s">
        <v>613</v>
      </c>
      <c r="C710" s="118" t="s">
        <v>1568</v>
      </c>
      <c r="D710" s="119">
        <f t="shared" si="50"/>
        <v>550.81967213114751</v>
      </c>
      <c r="E710" s="116">
        <f>VLOOKUP(A710,[5]Лист3!$A:$O,13,0)</f>
        <v>672</v>
      </c>
      <c r="F710" s="120" t="s">
        <v>1727</v>
      </c>
    </row>
    <row r="711" spans="1:6" ht="37.5" x14ac:dyDescent="0.2">
      <c r="A711" s="132">
        <v>60000681</v>
      </c>
      <c r="B711" s="141" t="s">
        <v>614</v>
      </c>
      <c r="C711" s="118" t="s">
        <v>1568</v>
      </c>
      <c r="D711" s="119">
        <f t="shared" si="50"/>
        <v>174.59016393442624</v>
      </c>
      <c r="E711" s="116">
        <f>VLOOKUP(A711,[5]Лист3!$A:$O,13,0)</f>
        <v>213</v>
      </c>
      <c r="F711" s="120" t="s">
        <v>1712</v>
      </c>
    </row>
    <row r="712" spans="1:6" x14ac:dyDescent="0.2">
      <c r="A712" s="288" t="s">
        <v>1764</v>
      </c>
      <c r="B712" s="288"/>
      <c r="C712" s="288"/>
      <c r="D712" s="288"/>
      <c r="E712" s="288"/>
      <c r="F712" s="288"/>
    </row>
    <row r="713" spans="1:6" ht="37.5" x14ac:dyDescent="0.2">
      <c r="A713" s="139">
        <v>60000661</v>
      </c>
      <c r="B713" s="133" t="s">
        <v>616</v>
      </c>
      <c r="C713" s="118" t="s">
        <v>1568</v>
      </c>
      <c r="D713" s="119">
        <f t="shared" ref="D713:D729" si="51">E713/1.22</f>
        <v>420.49180327868851</v>
      </c>
      <c r="E713" s="116">
        <f>VLOOKUP(A713,[5]Лист3!$A:$O,13,0)</f>
        <v>513</v>
      </c>
      <c r="F713" s="120" t="s">
        <v>1612</v>
      </c>
    </row>
    <row r="714" spans="1:6" ht="56.25" x14ac:dyDescent="0.2">
      <c r="A714" s="132">
        <v>60000991</v>
      </c>
      <c r="B714" s="122" t="s">
        <v>1365</v>
      </c>
      <c r="C714" s="118" t="s">
        <v>1568</v>
      </c>
      <c r="D714" s="119">
        <f t="shared" si="51"/>
        <v>304.91803278688525</v>
      </c>
      <c r="E714" s="116">
        <f>VLOOKUP(A714,[5]Лист3!$A:$O,13,0)</f>
        <v>372</v>
      </c>
      <c r="F714" s="120" t="s">
        <v>1713</v>
      </c>
    </row>
    <row r="715" spans="1:6" ht="37.5" x14ac:dyDescent="0.2">
      <c r="A715" s="132">
        <v>60000992</v>
      </c>
      <c r="B715" s="122" t="s">
        <v>1367</v>
      </c>
      <c r="C715" s="118" t="s">
        <v>1568</v>
      </c>
      <c r="D715" s="119">
        <f t="shared" si="51"/>
        <v>250.81967213114754</v>
      </c>
      <c r="E715" s="116">
        <f>VLOOKUP(A715,[5]Лист3!$A:$O,13,0)</f>
        <v>306</v>
      </c>
      <c r="F715" s="120" t="s">
        <v>1615</v>
      </c>
    </row>
    <row r="716" spans="1:6" ht="37.5" x14ac:dyDescent="0.2">
      <c r="A716" s="132">
        <v>60000993</v>
      </c>
      <c r="B716" s="122" t="s">
        <v>1368</v>
      </c>
      <c r="C716" s="118" t="s">
        <v>1568</v>
      </c>
      <c r="D716" s="119">
        <f t="shared" si="51"/>
        <v>779.50819672131149</v>
      </c>
      <c r="E716" s="116">
        <f>VLOOKUP(A716,[5]Лист3!$A:$O,13,0)</f>
        <v>951</v>
      </c>
      <c r="F716" s="120" t="s">
        <v>1615</v>
      </c>
    </row>
    <row r="717" spans="1:6" ht="37.5" x14ac:dyDescent="0.2">
      <c r="A717" s="132">
        <v>60000994</v>
      </c>
      <c r="B717" s="122" t="s">
        <v>1369</v>
      </c>
      <c r="C717" s="118" t="s">
        <v>1568</v>
      </c>
      <c r="D717" s="119">
        <f t="shared" si="51"/>
        <v>1030.327868852459</v>
      </c>
      <c r="E717" s="116">
        <f>VLOOKUP(A717,[5]Лист3!$A:$O,13,0)</f>
        <v>1257</v>
      </c>
      <c r="F717" s="120" t="s">
        <v>1752</v>
      </c>
    </row>
    <row r="718" spans="1:6" ht="37.5" x14ac:dyDescent="0.2">
      <c r="A718" s="132">
        <v>60000995</v>
      </c>
      <c r="B718" s="122" t="s">
        <v>1370</v>
      </c>
      <c r="C718" s="118" t="s">
        <v>1568</v>
      </c>
      <c r="D718" s="119">
        <f t="shared" si="51"/>
        <v>1030.327868852459</v>
      </c>
      <c r="E718" s="116">
        <f>VLOOKUP(A718,[5]Лист3!$A:$O,13,0)</f>
        <v>1257</v>
      </c>
      <c r="F718" s="120" t="s">
        <v>1752</v>
      </c>
    </row>
    <row r="719" spans="1:6" ht="37.5" x14ac:dyDescent="0.2">
      <c r="A719" s="132">
        <v>60000996</v>
      </c>
      <c r="B719" s="124" t="s">
        <v>622</v>
      </c>
      <c r="C719" s="118" t="s">
        <v>1568</v>
      </c>
      <c r="D719" s="119">
        <f t="shared" si="51"/>
        <v>295.08196721311475</v>
      </c>
      <c r="E719" s="116">
        <f>VLOOKUP(A719,[5]Лист3!$A:$O,13,0)</f>
        <v>360</v>
      </c>
      <c r="F719" s="120" t="s">
        <v>1610</v>
      </c>
    </row>
    <row r="720" spans="1:6" ht="37.5" x14ac:dyDescent="0.2">
      <c r="A720" s="132">
        <v>60000997</v>
      </c>
      <c r="B720" s="124" t="s">
        <v>623</v>
      </c>
      <c r="C720" s="118" t="s">
        <v>1568</v>
      </c>
      <c r="D720" s="119">
        <f t="shared" si="51"/>
        <v>226.22950819672133</v>
      </c>
      <c r="E720" s="116">
        <f>VLOOKUP(A720,[5]Лист3!$A:$O,13,0)</f>
        <v>276</v>
      </c>
      <c r="F720" s="120" t="s">
        <v>1610</v>
      </c>
    </row>
    <row r="721" spans="1:6" ht="37.5" x14ac:dyDescent="0.2">
      <c r="A721" s="132">
        <v>60000998</v>
      </c>
      <c r="B721" s="122" t="s">
        <v>1371</v>
      </c>
      <c r="C721" s="118" t="s">
        <v>1568</v>
      </c>
      <c r="D721" s="119">
        <f t="shared" si="51"/>
        <v>1010.655737704918</v>
      </c>
      <c r="E721" s="116">
        <f>VLOOKUP(A721,[5]Лист3!$A:$O,13,0)</f>
        <v>1233</v>
      </c>
      <c r="F721" s="120" t="s">
        <v>1752</v>
      </c>
    </row>
    <row r="722" spans="1:6" ht="37.5" x14ac:dyDescent="0.2">
      <c r="A722" s="132">
        <v>60000999</v>
      </c>
      <c r="B722" s="124" t="s">
        <v>625</v>
      </c>
      <c r="C722" s="118" t="s">
        <v>1568</v>
      </c>
      <c r="D722" s="119">
        <f t="shared" si="51"/>
        <v>258.19672131147541</v>
      </c>
      <c r="E722" s="116">
        <f>VLOOKUP(A722,[5]Лист3!$A:$O,13,0)</f>
        <v>315</v>
      </c>
      <c r="F722" s="120" t="s">
        <v>1610</v>
      </c>
    </row>
    <row r="723" spans="1:6" ht="37.5" x14ac:dyDescent="0.2">
      <c r="A723" s="132">
        <v>60001000</v>
      </c>
      <c r="B723" s="124" t="s">
        <v>626</v>
      </c>
      <c r="C723" s="118" t="s">
        <v>1568</v>
      </c>
      <c r="D723" s="119">
        <f t="shared" si="51"/>
        <v>258.19672131147541</v>
      </c>
      <c r="E723" s="116">
        <f>VLOOKUP(A723,[5]Лист3!$A:$O,13,0)</f>
        <v>315</v>
      </c>
      <c r="F723" s="120" t="s">
        <v>1610</v>
      </c>
    </row>
    <row r="724" spans="1:6" ht="37.5" x14ac:dyDescent="0.2">
      <c r="A724" s="132">
        <v>60001001</v>
      </c>
      <c r="B724" s="124" t="s">
        <v>627</v>
      </c>
      <c r="C724" s="118" t="s">
        <v>1568</v>
      </c>
      <c r="D724" s="119">
        <f t="shared" si="51"/>
        <v>258.19672131147541</v>
      </c>
      <c r="E724" s="116">
        <f>VLOOKUP(A724,[5]Лист3!$A:$O,13,0)</f>
        <v>315</v>
      </c>
      <c r="F724" s="120" t="s">
        <v>1610</v>
      </c>
    </row>
    <row r="725" spans="1:6" ht="39" x14ac:dyDescent="0.2">
      <c r="A725" s="132">
        <v>60000676</v>
      </c>
      <c r="B725" s="141" t="s">
        <v>1936</v>
      </c>
      <c r="C725" s="118" t="s">
        <v>1568</v>
      </c>
      <c r="D725" s="119">
        <f t="shared" si="51"/>
        <v>686.06557377049182</v>
      </c>
      <c r="E725" s="116">
        <f>VLOOKUP(A725,[5]Лист3!$A:$O,13,0)</f>
        <v>837</v>
      </c>
      <c r="F725" s="120" t="s">
        <v>1727</v>
      </c>
    </row>
    <row r="726" spans="1:6" ht="37.5" x14ac:dyDescent="0.2">
      <c r="A726" s="132">
        <v>60000677</v>
      </c>
      <c r="B726" s="141" t="s">
        <v>629</v>
      </c>
      <c r="C726" s="118" t="s">
        <v>1568</v>
      </c>
      <c r="D726" s="119">
        <f t="shared" si="51"/>
        <v>764.7540983606558</v>
      </c>
      <c r="E726" s="116">
        <f>VLOOKUP(A726,[5]Лист3!$A:$O,13,0)</f>
        <v>933</v>
      </c>
      <c r="F726" s="120" t="s">
        <v>1727</v>
      </c>
    </row>
    <row r="727" spans="1:6" ht="37.5" x14ac:dyDescent="0.2">
      <c r="A727" s="132">
        <v>60000678</v>
      </c>
      <c r="B727" s="141" t="s">
        <v>630</v>
      </c>
      <c r="C727" s="118" t="s">
        <v>1568</v>
      </c>
      <c r="D727" s="119">
        <f t="shared" si="51"/>
        <v>700.81967213114751</v>
      </c>
      <c r="E727" s="116">
        <f>VLOOKUP(A727,[5]Лист3!$A:$O,13,0)</f>
        <v>855</v>
      </c>
      <c r="F727" s="120" t="s">
        <v>1727</v>
      </c>
    </row>
    <row r="728" spans="1:6" ht="37.5" x14ac:dyDescent="0.2">
      <c r="A728" s="132">
        <v>60000682</v>
      </c>
      <c r="B728" s="141" t="s">
        <v>631</v>
      </c>
      <c r="C728" s="118" t="s">
        <v>1568</v>
      </c>
      <c r="D728" s="119">
        <f t="shared" si="51"/>
        <v>681.14754098360652</v>
      </c>
      <c r="E728" s="116">
        <f>VLOOKUP(A728,[5]Лист3!$A:$O,13,0)</f>
        <v>831</v>
      </c>
      <c r="F728" s="120" t="s">
        <v>1715</v>
      </c>
    </row>
    <row r="729" spans="1:6" ht="56.25" x14ac:dyDescent="0.2">
      <c r="A729" s="132">
        <v>60001002</v>
      </c>
      <c r="B729" s="122" t="s">
        <v>1366</v>
      </c>
      <c r="C729" s="118" t="s">
        <v>1568</v>
      </c>
      <c r="D729" s="119">
        <f t="shared" si="51"/>
        <v>250.81967213114754</v>
      </c>
      <c r="E729" s="116">
        <f>VLOOKUP(A729,[5]Лист3!$A:$O,13,0)</f>
        <v>306</v>
      </c>
      <c r="F729" s="120" t="s">
        <v>1712</v>
      </c>
    </row>
    <row r="730" spans="1:6" x14ac:dyDescent="0.2">
      <c r="A730" s="287" t="s">
        <v>1765</v>
      </c>
      <c r="B730" s="287"/>
      <c r="C730" s="287"/>
      <c r="D730" s="287"/>
      <c r="E730" s="287"/>
      <c r="F730" s="287"/>
    </row>
    <row r="731" spans="1:6" ht="75" x14ac:dyDescent="0.2">
      <c r="A731" s="132">
        <v>60000503</v>
      </c>
      <c r="B731" s="133" t="s">
        <v>634</v>
      </c>
      <c r="C731" s="118" t="s">
        <v>1568</v>
      </c>
      <c r="D731" s="119">
        <f t="shared" ref="D731:D742" si="52">E731/1.22</f>
        <v>1180.327868852459</v>
      </c>
      <c r="E731" s="116">
        <f>VLOOKUP(A731,[5]Лист3!$A:$O,13,0)</f>
        <v>1440</v>
      </c>
      <c r="F731" s="120" t="s">
        <v>1777</v>
      </c>
    </row>
    <row r="732" spans="1:6" ht="75" x14ac:dyDescent="0.2">
      <c r="A732" s="132">
        <v>60000504</v>
      </c>
      <c r="B732" s="133" t="s">
        <v>635</v>
      </c>
      <c r="C732" s="118" t="s">
        <v>1568</v>
      </c>
      <c r="D732" s="119">
        <f t="shared" si="52"/>
        <v>1180.327868852459</v>
      </c>
      <c r="E732" s="116">
        <f>VLOOKUP(A732,[5]Лист3!$A:$O,13,0)</f>
        <v>1440</v>
      </c>
      <c r="F732" s="120" t="s">
        <v>1777</v>
      </c>
    </row>
    <row r="733" spans="1:6" ht="75" x14ac:dyDescent="0.2">
      <c r="A733" s="132">
        <v>60000505</v>
      </c>
      <c r="B733" s="133" t="s">
        <v>636</v>
      </c>
      <c r="C733" s="118" t="s">
        <v>1568</v>
      </c>
      <c r="D733" s="119">
        <f t="shared" si="52"/>
        <v>1455.7377049180329</v>
      </c>
      <c r="E733" s="116">
        <f>VLOOKUP(A733,[5]Лист3!$A:$O,13,0)</f>
        <v>1776</v>
      </c>
      <c r="F733" s="120" t="s">
        <v>1777</v>
      </c>
    </row>
    <row r="734" spans="1:6" ht="75" x14ac:dyDescent="0.2">
      <c r="A734" s="123">
        <v>60000507</v>
      </c>
      <c r="B734" s="124" t="s">
        <v>637</v>
      </c>
      <c r="C734" s="118" t="s">
        <v>1568</v>
      </c>
      <c r="D734" s="119">
        <f t="shared" si="52"/>
        <v>1514.7540983606557</v>
      </c>
      <c r="E734" s="116">
        <f>VLOOKUP(A734,[5]Лист3!$A:$O,13,0)</f>
        <v>1848</v>
      </c>
      <c r="F734" s="120" t="s">
        <v>1777</v>
      </c>
    </row>
    <row r="735" spans="1:6" ht="75" x14ac:dyDescent="0.2">
      <c r="A735" s="123">
        <v>60000508</v>
      </c>
      <c r="B735" s="124" t="s">
        <v>638</v>
      </c>
      <c r="C735" s="118" t="s">
        <v>1568</v>
      </c>
      <c r="D735" s="119">
        <f t="shared" si="52"/>
        <v>1726.2295081967213</v>
      </c>
      <c r="E735" s="116">
        <f>VLOOKUP(A735,[5]Лист3!$A:$O,13,0)</f>
        <v>2106</v>
      </c>
      <c r="F735" s="120" t="s">
        <v>1778</v>
      </c>
    </row>
    <row r="736" spans="1:6" ht="75" x14ac:dyDescent="0.2">
      <c r="A736" s="123">
        <v>60000509</v>
      </c>
      <c r="B736" s="124" t="s">
        <v>639</v>
      </c>
      <c r="C736" s="118" t="s">
        <v>1568</v>
      </c>
      <c r="D736" s="119">
        <f t="shared" si="52"/>
        <v>1470.4918032786886</v>
      </c>
      <c r="E736" s="116">
        <f>VLOOKUP(A736,[5]Лист3!$A:$O,13,0)</f>
        <v>1794</v>
      </c>
      <c r="F736" s="120" t="s">
        <v>1778</v>
      </c>
    </row>
    <row r="737" spans="1:6" ht="75" x14ac:dyDescent="0.2">
      <c r="A737" s="123">
        <v>60000510</v>
      </c>
      <c r="B737" s="124" t="s">
        <v>640</v>
      </c>
      <c r="C737" s="118" t="s">
        <v>1568</v>
      </c>
      <c r="D737" s="119">
        <f t="shared" si="52"/>
        <v>1514.7540983606557</v>
      </c>
      <c r="E737" s="116">
        <f>VLOOKUP(A737,[5]Лист3!$A:$O,13,0)</f>
        <v>1848</v>
      </c>
      <c r="F737" s="120" t="s">
        <v>1778</v>
      </c>
    </row>
    <row r="738" spans="1:6" ht="75" x14ac:dyDescent="0.2">
      <c r="A738" s="132">
        <v>60000512</v>
      </c>
      <c r="B738" s="133" t="s">
        <v>641</v>
      </c>
      <c r="C738" s="118" t="s">
        <v>1568</v>
      </c>
      <c r="D738" s="119">
        <f t="shared" si="52"/>
        <v>1726.2295081967213</v>
      </c>
      <c r="E738" s="116">
        <f>VLOOKUP(A738,[5]Лист3!$A:$O,13,0)</f>
        <v>2106</v>
      </c>
      <c r="F738" s="120" t="s">
        <v>1778</v>
      </c>
    </row>
    <row r="739" spans="1:6" ht="112.5" x14ac:dyDescent="0.2">
      <c r="A739" s="132">
        <v>60000665</v>
      </c>
      <c r="B739" s="133" t="s">
        <v>643</v>
      </c>
      <c r="C739" s="118" t="s">
        <v>1568</v>
      </c>
      <c r="D739" s="119">
        <f t="shared" si="52"/>
        <v>2827.8688524590166</v>
      </c>
      <c r="E739" s="116">
        <f>VLOOKUP(A739,[5]Лист3!$A:$O,13,0)</f>
        <v>3450</v>
      </c>
      <c r="F739" s="120" t="s">
        <v>1779</v>
      </c>
    </row>
    <row r="740" spans="1:6" ht="93.75" x14ac:dyDescent="0.2">
      <c r="A740" s="132">
        <v>60000666</v>
      </c>
      <c r="B740" s="133" t="s">
        <v>644</v>
      </c>
      <c r="C740" s="118" t="s">
        <v>1568</v>
      </c>
      <c r="D740" s="119">
        <f t="shared" si="52"/>
        <v>2827.8688524590166</v>
      </c>
      <c r="E740" s="116">
        <f>VLOOKUP(A740,[5]Лист3!$A:$O,13,0)</f>
        <v>3450</v>
      </c>
      <c r="F740" s="120" t="s">
        <v>1779</v>
      </c>
    </row>
    <row r="741" spans="1:6" ht="93.75" x14ac:dyDescent="0.2">
      <c r="A741" s="132">
        <v>60000667</v>
      </c>
      <c r="B741" s="133" t="s">
        <v>645</v>
      </c>
      <c r="C741" s="118" t="s">
        <v>1568</v>
      </c>
      <c r="D741" s="119">
        <f t="shared" si="52"/>
        <v>2572.1311475409839</v>
      </c>
      <c r="E741" s="116">
        <f>VLOOKUP(A741,[5]Лист3!$A:$O,13,0)</f>
        <v>3138</v>
      </c>
      <c r="F741" s="120" t="s">
        <v>1779</v>
      </c>
    </row>
    <row r="742" spans="1:6" ht="93.75" x14ac:dyDescent="0.2">
      <c r="A742" s="132">
        <v>60000668</v>
      </c>
      <c r="B742" s="133" t="s">
        <v>646</v>
      </c>
      <c r="C742" s="118" t="s">
        <v>1568</v>
      </c>
      <c r="D742" s="119">
        <f t="shared" si="52"/>
        <v>2163.9344262295081</v>
      </c>
      <c r="E742" s="116">
        <f>VLOOKUP(A742,[5]Лист3!$A:$O,13,0)</f>
        <v>2640</v>
      </c>
      <c r="F742" s="120" t="s">
        <v>1779</v>
      </c>
    </row>
    <row r="743" spans="1:6" x14ac:dyDescent="0.2">
      <c r="A743" s="287" t="s">
        <v>1766</v>
      </c>
      <c r="B743" s="287"/>
      <c r="C743" s="287"/>
      <c r="D743" s="287"/>
      <c r="E743" s="287"/>
      <c r="F743" s="287"/>
    </row>
    <row r="744" spans="1:6" ht="37.5" x14ac:dyDescent="0.2">
      <c r="A744" s="132">
        <v>60000518</v>
      </c>
      <c r="B744" s="133" t="s">
        <v>648</v>
      </c>
      <c r="C744" s="118" t="s">
        <v>1568</v>
      </c>
      <c r="D744" s="119">
        <f t="shared" ref="D744:D760" si="53">E744/1.22</f>
        <v>1401.639344262295</v>
      </c>
      <c r="E744" s="116">
        <f>VLOOKUP(A744,[5]Лист3!$A:$O,13,0)</f>
        <v>1710</v>
      </c>
      <c r="F744" s="120" t="s">
        <v>1610</v>
      </c>
    </row>
    <row r="745" spans="1:6" ht="37.5" x14ac:dyDescent="0.2">
      <c r="A745" s="132">
        <v>60000519</v>
      </c>
      <c r="B745" s="133" t="s">
        <v>649</v>
      </c>
      <c r="C745" s="118" t="s">
        <v>1568</v>
      </c>
      <c r="D745" s="119">
        <f t="shared" si="53"/>
        <v>1401.639344262295</v>
      </c>
      <c r="E745" s="116">
        <f>VLOOKUP(A745,[5]Лист3!$A:$O,13,0)</f>
        <v>1710</v>
      </c>
      <c r="F745" s="120" t="s">
        <v>1610</v>
      </c>
    </row>
    <row r="746" spans="1:6" ht="37.5" x14ac:dyDescent="0.2">
      <c r="A746" s="132">
        <v>60000520</v>
      </c>
      <c r="B746" s="133" t="s">
        <v>650</v>
      </c>
      <c r="C746" s="118" t="s">
        <v>1568</v>
      </c>
      <c r="D746" s="119">
        <f t="shared" si="53"/>
        <v>1401.639344262295</v>
      </c>
      <c r="E746" s="116">
        <f>VLOOKUP(A746,[5]Лист3!$A:$O,13,0)</f>
        <v>1710</v>
      </c>
      <c r="F746" s="120" t="s">
        <v>1610</v>
      </c>
    </row>
    <row r="747" spans="1:6" ht="37.5" x14ac:dyDescent="0.2">
      <c r="A747" s="132">
        <v>60000521</v>
      </c>
      <c r="B747" s="133" t="s">
        <v>651</v>
      </c>
      <c r="C747" s="118" t="s">
        <v>1568</v>
      </c>
      <c r="D747" s="119">
        <f t="shared" si="53"/>
        <v>1401.639344262295</v>
      </c>
      <c r="E747" s="116">
        <f>VLOOKUP(A747,[5]Лист3!$A:$O,13,0)</f>
        <v>1710</v>
      </c>
      <c r="F747" s="120" t="s">
        <v>1610</v>
      </c>
    </row>
    <row r="748" spans="1:6" ht="37.5" x14ac:dyDescent="0.2">
      <c r="A748" s="132">
        <v>60000522</v>
      </c>
      <c r="B748" s="133" t="s">
        <v>652</v>
      </c>
      <c r="C748" s="118" t="s">
        <v>1568</v>
      </c>
      <c r="D748" s="119">
        <f t="shared" si="53"/>
        <v>1401.639344262295</v>
      </c>
      <c r="E748" s="116">
        <f>VLOOKUP(A748,[5]Лист3!$A:$O,13,0)</f>
        <v>1710</v>
      </c>
      <c r="F748" s="120" t="s">
        <v>1610</v>
      </c>
    </row>
    <row r="749" spans="1:6" ht="56.25" x14ac:dyDescent="0.2">
      <c r="A749" s="132">
        <v>60000523</v>
      </c>
      <c r="B749" s="133" t="s">
        <v>653</v>
      </c>
      <c r="C749" s="118" t="s">
        <v>1568</v>
      </c>
      <c r="D749" s="119">
        <f t="shared" si="53"/>
        <v>1716.3934426229509</v>
      </c>
      <c r="E749" s="116">
        <f>VLOOKUP(A749,[5]Лист3!$A:$O,13,0)</f>
        <v>2094</v>
      </c>
      <c r="F749" s="120" t="s">
        <v>1610</v>
      </c>
    </row>
    <row r="750" spans="1:6" ht="56.25" x14ac:dyDescent="0.2">
      <c r="A750" s="132">
        <v>60000524</v>
      </c>
      <c r="B750" s="133" t="s">
        <v>654</v>
      </c>
      <c r="C750" s="118" t="s">
        <v>1568</v>
      </c>
      <c r="D750" s="119">
        <f t="shared" si="53"/>
        <v>1000.8196721311475</v>
      </c>
      <c r="E750" s="116">
        <f>VLOOKUP(A750,[5]Лист3!$A:$O,13,0)</f>
        <v>1221</v>
      </c>
      <c r="F750" s="120" t="s">
        <v>1610</v>
      </c>
    </row>
    <row r="751" spans="1:6" ht="56.25" x14ac:dyDescent="0.2">
      <c r="A751" s="132">
        <v>60000525</v>
      </c>
      <c r="B751" s="133" t="s">
        <v>655</v>
      </c>
      <c r="C751" s="118" t="s">
        <v>1568</v>
      </c>
      <c r="D751" s="119">
        <f t="shared" si="53"/>
        <v>1605.7377049180329</v>
      </c>
      <c r="E751" s="116">
        <f>VLOOKUP(A751,[5]Лист3!$A:$O,13,0)</f>
        <v>1959</v>
      </c>
      <c r="F751" s="120" t="s">
        <v>1751</v>
      </c>
    </row>
    <row r="752" spans="1:6" ht="37.5" x14ac:dyDescent="0.2">
      <c r="A752" s="123">
        <v>60000527</v>
      </c>
      <c r="B752" s="124" t="s">
        <v>656</v>
      </c>
      <c r="C752" s="118" t="s">
        <v>1568</v>
      </c>
      <c r="D752" s="119">
        <f t="shared" si="53"/>
        <v>1635.2459016393443</v>
      </c>
      <c r="E752" s="116">
        <f>VLOOKUP(A752,[5]Лист3!$A:$O,13,0)</f>
        <v>1995</v>
      </c>
      <c r="F752" s="120" t="s">
        <v>1610</v>
      </c>
    </row>
    <row r="753" spans="1:6" x14ac:dyDescent="0.2">
      <c r="A753" s="123">
        <v>60000664</v>
      </c>
      <c r="B753" s="124" t="s">
        <v>657</v>
      </c>
      <c r="C753" s="118" t="s">
        <v>1568</v>
      </c>
      <c r="D753" s="119">
        <f t="shared" si="53"/>
        <v>445.08196721311475</v>
      </c>
      <c r="E753" s="116">
        <f>VLOOKUP(A753,[5]Лист3!$A:$O,13,0)</f>
        <v>543</v>
      </c>
      <c r="F753" s="120" t="s">
        <v>1612</v>
      </c>
    </row>
    <row r="754" spans="1:6" x14ac:dyDescent="0.2">
      <c r="A754" s="125">
        <v>60000116</v>
      </c>
      <c r="B754" s="124" t="s">
        <v>658</v>
      </c>
      <c r="C754" s="118" t="s">
        <v>1568</v>
      </c>
      <c r="D754" s="119">
        <f t="shared" si="53"/>
        <v>2331.1475409836066</v>
      </c>
      <c r="E754" s="116">
        <f>VLOOKUP(A754,[5]Лист3!$A:$O,13,0)</f>
        <v>2844</v>
      </c>
      <c r="F754" s="120" t="s">
        <v>1610</v>
      </c>
    </row>
    <row r="755" spans="1:6" x14ac:dyDescent="0.2">
      <c r="A755" s="125">
        <v>60000117</v>
      </c>
      <c r="B755" s="124" t="s">
        <v>659</v>
      </c>
      <c r="C755" s="118" t="s">
        <v>1568</v>
      </c>
      <c r="D755" s="119">
        <f t="shared" si="53"/>
        <v>2350.8196721311474</v>
      </c>
      <c r="E755" s="116">
        <f>VLOOKUP(A755,[5]Лист3!$A:$O,13,0)</f>
        <v>2868</v>
      </c>
      <c r="F755" s="120" t="s">
        <v>1610</v>
      </c>
    </row>
    <row r="756" spans="1:6" x14ac:dyDescent="0.2">
      <c r="A756" s="125">
        <v>60000118</v>
      </c>
      <c r="B756" s="124" t="s">
        <v>660</v>
      </c>
      <c r="C756" s="118" t="s">
        <v>1568</v>
      </c>
      <c r="D756" s="119">
        <f t="shared" si="53"/>
        <v>2350.8196721311474</v>
      </c>
      <c r="E756" s="116">
        <f>VLOOKUP(A756,[5]Лист3!$A:$O,13,0)</f>
        <v>2868</v>
      </c>
      <c r="F756" s="120" t="s">
        <v>1610</v>
      </c>
    </row>
    <row r="757" spans="1:6" x14ac:dyDescent="0.2">
      <c r="A757" s="125">
        <v>60000119</v>
      </c>
      <c r="B757" s="124" t="s">
        <v>661</v>
      </c>
      <c r="C757" s="118" t="s">
        <v>1568</v>
      </c>
      <c r="D757" s="119">
        <f t="shared" si="53"/>
        <v>2331.1475409836066</v>
      </c>
      <c r="E757" s="116">
        <f>VLOOKUP(A757,[5]Лист3!$A:$O,13,0)</f>
        <v>2844</v>
      </c>
      <c r="F757" s="120" t="s">
        <v>1610</v>
      </c>
    </row>
    <row r="758" spans="1:6" x14ac:dyDescent="0.2">
      <c r="A758" s="125">
        <v>60000120</v>
      </c>
      <c r="B758" s="124" t="s">
        <v>662</v>
      </c>
      <c r="C758" s="118" t="s">
        <v>1568</v>
      </c>
      <c r="D758" s="119">
        <f t="shared" si="53"/>
        <v>2331.1475409836066</v>
      </c>
      <c r="E758" s="116">
        <f>VLOOKUP(A758,[5]Лист3!$A:$O,13,0)</f>
        <v>2844</v>
      </c>
      <c r="F758" s="120" t="s">
        <v>1610</v>
      </c>
    </row>
    <row r="759" spans="1:6" x14ac:dyDescent="0.2">
      <c r="A759" s="125">
        <v>60000121</v>
      </c>
      <c r="B759" s="124" t="s">
        <v>663</v>
      </c>
      <c r="C759" s="118" t="s">
        <v>1568</v>
      </c>
      <c r="D759" s="119">
        <f t="shared" si="53"/>
        <v>2331.1475409836066</v>
      </c>
      <c r="E759" s="116">
        <f>VLOOKUP(A759,[5]Лист3!$A:$O,13,0)</f>
        <v>2844</v>
      </c>
      <c r="F759" s="120" t="s">
        <v>1610</v>
      </c>
    </row>
    <row r="760" spans="1:6" ht="112.5" x14ac:dyDescent="0.2">
      <c r="A760" s="176">
        <v>60000051</v>
      </c>
      <c r="B760" s="122" t="s">
        <v>1847</v>
      </c>
      <c r="C760" s="114" t="s">
        <v>1568</v>
      </c>
      <c r="D760" s="119">
        <f t="shared" si="53"/>
        <v>1851.639344262295</v>
      </c>
      <c r="E760" s="116">
        <f>VLOOKUP(A760,[5]Лист3!$A:$O,13,0)</f>
        <v>2259</v>
      </c>
      <c r="F760" s="117" t="s">
        <v>1614</v>
      </c>
    </row>
    <row r="761" spans="1:6" x14ac:dyDescent="0.2">
      <c r="A761" s="320" t="s">
        <v>1767</v>
      </c>
      <c r="B761" s="320"/>
      <c r="C761" s="320"/>
      <c r="D761" s="320"/>
      <c r="E761" s="320"/>
      <c r="F761" s="320"/>
    </row>
    <row r="762" spans="1:6" ht="37.5" x14ac:dyDescent="0.2">
      <c r="A762" s="123">
        <v>60000228</v>
      </c>
      <c r="B762" s="124" t="s">
        <v>672</v>
      </c>
      <c r="C762" s="118" t="s">
        <v>1568</v>
      </c>
      <c r="D762" s="119">
        <f t="shared" ref="D762:D769" si="54">E762/1.22</f>
        <v>425.40983606557376</v>
      </c>
      <c r="E762" s="116">
        <f>VLOOKUP(A762,[5]Лист3!$A:$O,13,0)</f>
        <v>519</v>
      </c>
      <c r="F762" s="120" t="s">
        <v>1715</v>
      </c>
    </row>
    <row r="763" spans="1:6" ht="56.25" x14ac:dyDescent="0.2">
      <c r="A763" s="123">
        <v>60000230</v>
      </c>
      <c r="B763" s="124" t="s">
        <v>673</v>
      </c>
      <c r="C763" s="118" t="s">
        <v>1568</v>
      </c>
      <c r="D763" s="119">
        <f t="shared" si="54"/>
        <v>1895.9016393442623</v>
      </c>
      <c r="E763" s="116">
        <f>VLOOKUP(A763,[5]Лист3!$A:$O,13,0)</f>
        <v>2313</v>
      </c>
      <c r="F763" s="120" t="s">
        <v>1715</v>
      </c>
    </row>
    <row r="764" spans="1:6" ht="37.5" x14ac:dyDescent="0.2">
      <c r="A764" s="132">
        <v>60000419</v>
      </c>
      <c r="B764" s="171" t="s">
        <v>674</v>
      </c>
      <c r="C764" s="118" t="s">
        <v>1568</v>
      </c>
      <c r="D764" s="119">
        <f t="shared" si="54"/>
        <v>464.75409836065575</v>
      </c>
      <c r="E764" s="116">
        <f>VLOOKUP(A764,[5]Лист3!$A:$O,13,0)</f>
        <v>567</v>
      </c>
      <c r="F764" s="120" t="s">
        <v>1803</v>
      </c>
    </row>
    <row r="765" spans="1:6" ht="37.5" x14ac:dyDescent="0.2">
      <c r="A765" s="132">
        <v>60000420</v>
      </c>
      <c r="B765" s="171" t="s">
        <v>675</v>
      </c>
      <c r="C765" s="118" t="s">
        <v>1568</v>
      </c>
      <c r="D765" s="119">
        <f t="shared" si="54"/>
        <v>381.14754098360658</v>
      </c>
      <c r="E765" s="116">
        <f>VLOOKUP(A765,[5]Лист3!$A:$O,13,0)</f>
        <v>465</v>
      </c>
      <c r="F765" s="120" t="s">
        <v>1715</v>
      </c>
    </row>
    <row r="766" spans="1:6" ht="37.5" x14ac:dyDescent="0.2">
      <c r="A766" s="132">
        <v>60000422</v>
      </c>
      <c r="B766" s="171" t="s">
        <v>676</v>
      </c>
      <c r="C766" s="118" t="s">
        <v>1568</v>
      </c>
      <c r="D766" s="119">
        <f t="shared" si="54"/>
        <v>575.40983606557381</v>
      </c>
      <c r="E766" s="116">
        <f>VLOOKUP(A766,[5]Лист3!$A:$O,13,0)</f>
        <v>702</v>
      </c>
      <c r="F766" s="120" t="s">
        <v>1803</v>
      </c>
    </row>
    <row r="767" spans="1:6" ht="112.5" x14ac:dyDescent="0.2">
      <c r="A767" s="123">
        <v>60001321</v>
      </c>
      <c r="B767" s="124" t="s">
        <v>743</v>
      </c>
      <c r="C767" s="118" t="s">
        <v>1568</v>
      </c>
      <c r="D767" s="119">
        <f t="shared" si="54"/>
        <v>12897.540983606557</v>
      </c>
      <c r="E767" s="116">
        <f>VLOOKUP(A767,[5]Лист3!$A:$O,13,0)</f>
        <v>15735</v>
      </c>
      <c r="F767" s="120" t="s">
        <v>1803</v>
      </c>
    </row>
    <row r="768" spans="1:6" ht="112.5" x14ac:dyDescent="0.2">
      <c r="A768" s="123">
        <v>60001322</v>
      </c>
      <c r="B768" s="124" t="s">
        <v>744</v>
      </c>
      <c r="C768" s="118" t="s">
        <v>1568</v>
      </c>
      <c r="D768" s="119">
        <f t="shared" si="54"/>
        <v>12897.540983606557</v>
      </c>
      <c r="E768" s="116">
        <f>VLOOKUP(A768,[5]Лист3!$A:$O,13,0)</f>
        <v>15735</v>
      </c>
      <c r="F768" s="120" t="s">
        <v>1803</v>
      </c>
    </row>
    <row r="769" spans="1:6" ht="131.25" x14ac:dyDescent="0.2">
      <c r="A769" s="132">
        <v>60001319</v>
      </c>
      <c r="B769" s="133" t="s">
        <v>787</v>
      </c>
      <c r="C769" s="118" t="s">
        <v>1568</v>
      </c>
      <c r="D769" s="119">
        <f t="shared" si="54"/>
        <v>11727.049180327869</v>
      </c>
      <c r="E769" s="116">
        <f>VLOOKUP(A769,[5]Лист3!$A:$O,13,0)</f>
        <v>14307</v>
      </c>
      <c r="F769" s="120" t="s">
        <v>1803</v>
      </c>
    </row>
    <row r="770" spans="1:6" x14ac:dyDescent="0.2">
      <c r="A770" s="287" t="s">
        <v>1768</v>
      </c>
      <c r="B770" s="287"/>
      <c r="C770" s="287"/>
      <c r="D770" s="287"/>
      <c r="E770" s="287"/>
      <c r="F770" s="287"/>
    </row>
    <row r="771" spans="1:6" x14ac:dyDescent="0.2">
      <c r="A771" s="285" t="s">
        <v>1769</v>
      </c>
      <c r="B771" s="285"/>
      <c r="C771" s="285"/>
      <c r="D771" s="285"/>
      <c r="E771" s="285"/>
      <c r="F771" s="285"/>
    </row>
    <row r="772" spans="1:6" ht="75" x14ac:dyDescent="0.2">
      <c r="A772" s="163">
        <v>60000001</v>
      </c>
      <c r="B772" s="133" t="s">
        <v>678</v>
      </c>
      <c r="C772" s="118" t="s">
        <v>1568</v>
      </c>
      <c r="D772" s="119">
        <f t="shared" ref="D772:D798" si="55">E772/1.22</f>
        <v>595.08196721311481</v>
      </c>
      <c r="E772" s="116">
        <f>VLOOKUP(A772,[5]Лист3!$A:$O,13,0)</f>
        <v>726</v>
      </c>
      <c r="F772" s="120" t="s">
        <v>1615</v>
      </c>
    </row>
    <row r="773" spans="1:6" ht="93.75" x14ac:dyDescent="0.2">
      <c r="A773" s="163">
        <v>60000002</v>
      </c>
      <c r="B773" s="145" t="s">
        <v>1462</v>
      </c>
      <c r="C773" s="118" t="s">
        <v>1568</v>
      </c>
      <c r="D773" s="119">
        <f t="shared" si="55"/>
        <v>634.42622950819668</v>
      </c>
      <c r="E773" s="116">
        <f>VLOOKUP(A773,[5]Лист3!$A:$O,13,0)</f>
        <v>774</v>
      </c>
      <c r="F773" s="120" t="s">
        <v>1615</v>
      </c>
    </row>
    <row r="774" spans="1:6" ht="56.25" x14ac:dyDescent="0.2">
      <c r="A774" s="163">
        <v>60000004</v>
      </c>
      <c r="B774" s="133" t="s">
        <v>680</v>
      </c>
      <c r="C774" s="118" t="s">
        <v>1568</v>
      </c>
      <c r="D774" s="119">
        <f t="shared" si="55"/>
        <v>1819.672131147541</v>
      </c>
      <c r="E774" s="116">
        <f>VLOOKUP(A774,[5]Лист3!$A:$O,13,0)</f>
        <v>2220</v>
      </c>
      <c r="F774" s="120" t="s">
        <v>1616</v>
      </c>
    </row>
    <row r="775" spans="1:6" ht="75" x14ac:dyDescent="0.2">
      <c r="A775" s="123">
        <v>60000528</v>
      </c>
      <c r="B775" s="124" t="s">
        <v>681</v>
      </c>
      <c r="C775" s="118" t="s">
        <v>1568</v>
      </c>
      <c r="D775" s="119">
        <f t="shared" si="55"/>
        <v>550.81967213114751</v>
      </c>
      <c r="E775" s="116">
        <f>VLOOKUP(A775,[5]Лист3!$A:$O,13,0)</f>
        <v>672</v>
      </c>
      <c r="F775" s="120" t="s">
        <v>1615</v>
      </c>
    </row>
    <row r="776" spans="1:6" ht="56.25" x14ac:dyDescent="0.2">
      <c r="A776" s="123">
        <v>60000529</v>
      </c>
      <c r="B776" s="124" t="s">
        <v>682</v>
      </c>
      <c r="C776" s="118" t="s">
        <v>1568</v>
      </c>
      <c r="D776" s="119">
        <f t="shared" si="55"/>
        <v>425.40983606557376</v>
      </c>
      <c r="E776" s="116">
        <f>VLOOKUP(A776,[5]Лист3!$A:$O,13,0)</f>
        <v>519</v>
      </c>
      <c r="F776" s="120" t="s">
        <v>1615</v>
      </c>
    </row>
    <row r="777" spans="1:6" ht="75" x14ac:dyDescent="0.2">
      <c r="A777" s="123">
        <v>60000530</v>
      </c>
      <c r="B777" s="122" t="s">
        <v>1478</v>
      </c>
      <c r="C777" s="118" t="s">
        <v>1568</v>
      </c>
      <c r="D777" s="119">
        <f t="shared" si="55"/>
        <v>368.85245901639342</v>
      </c>
      <c r="E777" s="116">
        <f>VLOOKUP(A777,[5]Лист3!$A:$O,13,0)</f>
        <v>450</v>
      </c>
      <c r="F777" s="120" t="s">
        <v>1615</v>
      </c>
    </row>
    <row r="778" spans="1:6" ht="75" x14ac:dyDescent="0.2">
      <c r="A778" s="123">
        <v>60000531</v>
      </c>
      <c r="B778" s="124" t="s">
        <v>684</v>
      </c>
      <c r="C778" s="118" t="s">
        <v>1568</v>
      </c>
      <c r="D778" s="119">
        <f t="shared" si="55"/>
        <v>415.57377049180332</v>
      </c>
      <c r="E778" s="116">
        <f>VLOOKUP(A778,[5]Лист3!$A:$O,13,0)</f>
        <v>507</v>
      </c>
      <c r="F778" s="120" t="s">
        <v>1615</v>
      </c>
    </row>
    <row r="779" spans="1:6" ht="75" x14ac:dyDescent="0.2">
      <c r="A779" s="123">
        <v>60000532</v>
      </c>
      <c r="B779" s="124" t="s">
        <v>685</v>
      </c>
      <c r="C779" s="118" t="s">
        <v>1568</v>
      </c>
      <c r="D779" s="119">
        <f t="shared" si="55"/>
        <v>415.57377049180332</v>
      </c>
      <c r="E779" s="116">
        <f>VLOOKUP(A779,[5]Лист3!$A:$O,13,0)</f>
        <v>507</v>
      </c>
      <c r="F779" s="120" t="s">
        <v>1615</v>
      </c>
    </row>
    <row r="780" spans="1:6" ht="93.75" x14ac:dyDescent="0.2">
      <c r="A780" s="123">
        <v>60000533</v>
      </c>
      <c r="B780" s="122" t="s">
        <v>1480</v>
      </c>
      <c r="C780" s="118" t="s">
        <v>1568</v>
      </c>
      <c r="D780" s="119">
        <f t="shared" si="55"/>
        <v>425.40983606557376</v>
      </c>
      <c r="E780" s="116">
        <f>VLOOKUP(A780,[5]Лист3!$A:$O,13,0)</f>
        <v>519</v>
      </c>
      <c r="F780" s="120" t="s">
        <v>1615</v>
      </c>
    </row>
    <row r="781" spans="1:6" ht="56.25" x14ac:dyDescent="0.2">
      <c r="A781" s="123">
        <v>60000534</v>
      </c>
      <c r="B781" s="124" t="s">
        <v>687</v>
      </c>
      <c r="C781" s="118" t="s">
        <v>1568</v>
      </c>
      <c r="D781" s="119">
        <f t="shared" si="55"/>
        <v>668.85245901639348</v>
      </c>
      <c r="E781" s="116">
        <f>VLOOKUP(A781,[5]Лист3!$A:$O,13,0)</f>
        <v>816</v>
      </c>
      <c r="F781" s="120" t="s">
        <v>1615</v>
      </c>
    </row>
    <row r="782" spans="1:6" ht="75" x14ac:dyDescent="0.2">
      <c r="A782" s="123">
        <v>60000535</v>
      </c>
      <c r="B782" s="122" t="s">
        <v>1463</v>
      </c>
      <c r="C782" s="118" t="s">
        <v>1568</v>
      </c>
      <c r="D782" s="119">
        <f t="shared" si="55"/>
        <v>668.85245901639348</v>
      </c>
      <c r="E782" s="116">
        <f>VLOOKUP(A782,[5]Лист3!$A:$O,13,0)</f>
        <v>816</v>
      </c>
      <c r="F782" s="120" t="s">
        <v>1615</v>
      </c>
    </row>
    <row r="783" spans="1:6" ht="93.75" x14ac:dyDescent="0.2">
      <c r="A783" s="123">
        <v>60000035</v>
      </c>
      <c r="B783" s="122" t="s">
        <v>1896</v>
      </c>
      <c r="C783" s="118" t="s">
        <v>1568</v>
      </c>
      <c r="D783" s="119">
        <f t="shared" si="55"/>
        <v>764.7540983606558</v>
      </c>
      <c r="E783" s="116">
        <f>VLOOKUP(A783,[5]Лист3!$A:$O,13,0)</f>
        <v>933</v>
      </c>
      <c r="F783" s="120" t="s">
        <v>1615</v>
      </c>
    </row>
    <row r="784" spans="1:6" ht="75" x14ac:dyDescent="0.2">
      <c r="A784" s="123">
        <v>60000537</v>
      </c>
      <c r="B784" s="124" t="s">
        <v>690</v>
      </c>
      <c r="C784" s="118" t="s">
        <v>1568</v>
      </c>
      <c r="D784" s="119">
        <f t="shared" si="55"/>
        <v>354.09836065573774</v>
      </c>
      <c r="E784" s="116">
        <f>VLOOKUP(A784,[5]Лист3!$A:$O,13,0)</f>
        <v>432</v>
      </c>
      <c r="F784" s="120" t="s">
        <v>1699</v>
      </c>
    </row>
    <row r="785" spans="1:6" ht="56.25" x14ac:dyDescent="0.2">
      <c r="A785" s="123">
        <v>60000538</v>
      </c>
      <c r="B785" s="124" t="s">
        <v>691</v>
      </c>
      <c r="C785" s="118" t="s">
        <v>1568</v>
      </c>
      <c r="D785" s="119">
        <f t="shared" si="55"/>
        <v>420.49180327868851</v>
      </c>
      <c r="E785" s="116">
        <f>VLOOKUP(A785,[5]Лист3!$A:$O,13,0)</f>
        <v>513</v>
      </c>
      <c r="F785" s="120" t="s">
        <v>1615</v>
      </c>
    </row>
    <row r="786" spans="1:6" ht="75" x14ac:dyDescent="0.2">
      <c r="A786" s="123">
        <v>60000539</v>
      </c>
      <c r="B786" s="124" t="s">
        <v>692</v>
      </c>
      <c r="C786" s="118" t="s">
        <v>1568</v>
      </c>
      <c r="D786" s="119">
        <f t="shared" si="55"/>
        <v>575.40983606557381</v>
      </c>
      <c r="E786" s="116">
        <f>VLOOKUP(A786,[5]Лист3!$A:$O,13,0)</f>
        <v>702</v>
      </c>
      <c r="F786" s="120" t="s">
        <v>1700</v>
      </c>
    </row>
    <row r="787" spans="1:6" ht="93.75" x14ac:dyDescent="0.2">
      <c r="A787" s="123">
        <v>60000541</v>
      </c>
      <c r="B787" s="122" t="s">
        <v>1479</v>
      </c>
      <c r="C787" s="118" t="s">
        <v>1568</v>
      </c>
      <c r="D787" s="119">
        <f t="shared" si="55"/>
        <v>831.14754098360663</v>
      </c>
      <c r="E787" s="116">
        <f>VLOOKUP(A787,[5]Лист3!$A:$O,13,0)</f>
        <v>1014</v>
      </c>
      <c r="F787" s="120" t="s">
        <v>1615</v>
      </c>
    </row>
    <row r="788" spans="1:6" ht="56.25" x14ac:dyDescent="0.2">
      <c r="A788" s="123">
        <v>60000542</v>
      </c>
      <c r="B788" s="124" t="s">
        <v>695</v>
      </c>
      <c r="C788" s="118" t="s">
        <v>1568</v>
      </c>
      <c r="D788" s="119">
        <f t="shared" si="55"/>
        <v>720.49180327868851</v>
      </c>
      <c r="E788" s="116">
        <f>VLOOKUP(A788,[5]Лист3!$A:$O,13,0)</f>
        <v>879</v>
      </c>
      <c r="F788" s="120" t="s">
        <v>1615</v>
      </c>
    </row>
    <row r="789" spans="1:6" ht="75" x14ac:dyDescent="0.2">
      <c r="A789" s="123">
        <v>60000543</v>
      </c>
      <c r="B789" s="122" t="s">
        <v>1522</v>
      </c>
      <c r="C789" s="118" t="s">
        <v>1568</v>
      </c>
      <c r="D789" s="119">
        <f t="shared" si="55"/>
        <v>720.49180327868851</v>
      </c>
      <c r="E789" s="116">
        <f>VLOOKUP(A789,[5]Лист3!$A:$O,13,0)</f>
        <v>879</v>
      </c>
      <c r="F789" s="120" t="s">
        <v>1610</v>
      </c>
    </row>
    <row r="790" spans="1:6" ht="150" x14ac:dyDescent="0.2">
      <c r="A790" s="123">
        <v>60000544</v>
      </c>
      <c r="B790" s="122" t="s">
        <v>1523</v>
      </c>
      <c r="C790" s="118" t="s">
        <v>1568</v>
      </c>
      <c r="D790" s="119">
        <f t="shared" si="55"/>
        <v>2559.8360655737706</v>
      </c>
      <c r="E790" s="116">
        <f>VLOOKUP(A790,[5]Лист3!$A:$O,13,0)</f>
        <v>3123</v>
      </c>
      <c r="F790" s="120" t="s">
        <v>1618</v>
      </c>
    </row>
    <row r="791" spans="1:6" ht="56.25" x14ac:dyDescent="0.2">
      <c r="A791" s="123">
        <v>60000545</v>
      </c>
      <c r="B791" s="124" t="s">
        <v>698</v>
      </c>
      <c r="C791" s="118" t="s">
        <v>1568</v>
      </c>
      <c r="D791" s="119">
        <f t="shared" si="55"/>
        <v>538.52459016393448</v>
      </c>
      <c r="E791" s="116">
        <f>VLOOKUP(A791,[5]Лист3!$A:$O,13,0)</f>
        <v>657</v>
      </c>
      <c r="F791" s="120" t="s">
        <v>1615</v>
      </c>
    </row>
    <row r="792" spans="1:6" x14ac:dyDescent="0.2">
      <c r="A792" s="123">
        <v>60000546</v>
      </c>
      <c r="B792" s="122" t="s">
        <v>1509</v>
      </c>
      <c r="C792" s="118" t="s">
        <v>1568</v>
      </c>
      <c r="D792" s="119">
        <f t="shared" si="55"/>
        <v>668.85245901639348</v>
      </c>
      <c r="E792" s="116">
        <f>VLOOKUP(A792,[5]Лист3!$A:$O,13,0)</f>
        <v>816</v>
      </c>
      <c r="F792" s="120" t="s">
        <v>1803</v>
      </c>
    </row>
    <row r="793" spans="1:6" ht="75" x14ac:dyDescent="0.2">
      <c r="A793" s="123">
        <v>60001004</v>
      </c>
      <c r="B793" s="122" t="s">
        <v>1464</v>
      </c>
      <c r="C793" s="118" t="s">
        <v>1568</v>
      </c>
      <c r="D793" s="119">
        <f t="shared" si="55"/>
        <v>499.18032786885249</v>
      </c>
      <c r="E793" s="116">
        <f>VLOOKUP(A793,[5]Лист3!$A:$O,13,0)</f>
        <v>609</v>
      </c>
      <c r="F793" s="120" t="s">
        <v>1615</v>
      </c>
    </row>
    <row r="794" spans="1:6" ht="93.75" x14ac:dyDescent="0.2">
      <c r="A794" s="132">
        <v>60000671</v>
      </c>
      <c r="B794" s="122" t="s">
        <v>1461</v>
      </c>
      <c r="C794" s="118" t="s">
        <v>1568</v>
      </c>
      <c r="D794" s="119">
        <f t="shared" si="55"/>
        <v>1219.672131147541</v>
      </c>
      <c r="E794" s="116">
        <f>VLOOKUP(A794,[5]Лист3!$A:$O,13,0)</f>
        <v>1488</v>
      </c>
      <c r="F794" s="120" t="s">
        <v>1619</v>
      </c>
    </row>
    <row r="795" spans="1:6" ht="300" x14ac:dyDescent="0.2">
      <c r="A795" s="132">
        <v>60000691</v>
      </c>
      <c r="B795" s="122" t="s">
        <v>1579</v>
      </c>
      <c r="C795" s="118" t="s">
        <v>1568</v>
      </c>
      <c r="D795" s="119">
        <f t="shared" si="55"/>
        <v>555.73770491803282</v>
      </c>
      <c r="E795" s="116">
        <f>VLOOKUP(A795,[5]Лист3!$A:$O,13,0)</f>
        <v>678</v>
      </c>
      <c r="F795" s="120" t="s">
        <v>1701</v>
      </c>
    </row>
    <row r="796" spans="1:6" ht="56.25" x14ac:dyDescent="0.2">
      <c r="A796" s="132">
        <v>60000694</v>
      </c>
      <c r="B796" s="124" t="s">
        <v>709</v>
      </c>
      <c r="C796" s="118" t="s">
        <v>1568</v>
      </c>
      <c r="D796" s="119">
        <f t="shared" si="55"/>
        <v>2756.5573770491806</v>
      </c>
      <c r="E796" s="116">
        <f>VLOOKUP(A796,[5]Лист3!$A:$O,13,0)</f>
        <v>3363</v>
      </c>
      <c r="F796" s="120" t="s">
        <v>1618</v>
      </c>
    </row>
    <row r="797" spans="1:6" ht="168.75" x14ac:dyDescent="0.2">
      <c r="A797" s="132">
        <v>60000695</v>
      </c>
      <c r="B797" s="126" t="s">
        <v>1524</v>
      </c>
      <c r="C797" s="118" t="s">
        <v>1568</v>
      </c>
      <c r="D797" s="119">
        <f t="shared" si="55"/>
        <v>811.47540983606564</v>
      </c>
      <c r="E797" s="116">
        <f>VLOOKUP(A797,[5]Лист3!$A:$O,13,0)</f>
        <v>990</v>
      </c>
      <c r="F797" s="120" t="s">
        <v>1616</v>
      </c>
    </row>
    <row r="798" spans="1:6" ht="131.25" x14ac:dyDescent="0.2">
      <c r="A798" s="132">
        <v>60000802</v>
      </c>
      <c r="B798" s="126" t="s">
        <v>1533</v>
      </c>
      <c r="C798" s="118" t="s">
        <v>1568</v>
      </c>
      <c r="D798" s="119">
        <f t="shared" si="55"/>
        <v>344.26229508196724</v>
      </c>
      <c r="E798" s="116">
        <f>VLOOKUP(A798,[5]Лист3!$A:$O,13,0)</f>
        <v>420</v>
      </c>
      <c r="F798" s="120" t="s">
        <v>1702</v>
      </c>
    </row>
    <row r="799" spans="1:6" x14ac:dyDescent="0.2">
      <c r="A799" s="324" t="s">
        <v>1770</v>
      </c>
      <c r="B799" s="324"/>
      <c r="C799" s="324"/>
      <c r="D799" s="324"/>
      <c r="E799" s="324"/>
      <c r="F799" s="324"/>
    </row>
    <row r="800" spans="1:6" ht="112.5" x14ac:dyDescent="0.2">
      <c r="A800" s="177">
        <v>60000803</v>
      </c>
      <c r="B800" s="178" t="s">
        <v>1684</v>
      </c>
      <c r="C800" s="178" t="s">
        <v>1568</v>
      </c>
      <c r="D800" s="119">
        <f t="shared" ref="D800:D821" si="56">E800/1.22</f>
        <v>2680.3278688524592</v>
      </c>
      <c r="E800" s="116">
        <f>VLOOKUP(A800,[5]Лист3!$A:$O,13,0)</f>
        <v>3270</v>
      </c>
      <c r="F800" s="178" t="s">
        <v>1803</v>
      </c>
    </row>
    <row r="801" spans="1:6" ht="131.25" x14ac:dyDescent="0.2">
      <c r="A801" s="132">
        <v>60000212</v>
      </c>
      <c r="B801" s="126" t="s">
        <v>1469</v>
      </c>
      <c r="C801" s="118" t="s">
        <v>1568</v>
      </c>
      <c r="D801" s="119">
        <f t="shared" si="56"/>
        <v>1330.327868852459</v>
      </c>
      <c r="E801" s="116">
        <f>VLOOKUP(A801,[5]Лист3!$A:$O,13,0)</f>
        <v>1623</v>
      </c>
      <c r="F801" s="120" t="s">
        <v>1619</v>
      </c>
    </row>
    <row r="802" spans="1:6" ht="112.5" x14ac:dyDescent="0.2">
      <c r="A802" s="132">
        <v>60000213</v>
      </c>
      <c r="B802" s="126" t="s">
        <v>1470</v>
      </c>
      <c r="C802" s="118" t="s">
        <v>1568</v>
      </c>
      <c r="D802" s="119">
        <f t="shared" si="56"/>
        <v>961.47540983606564</v>
      </c>
      <c r="E802" s="116">
        <f>VLOOKUP(A802,[5]Лист3!$A:$O,13,0)</f>
        <v>1173</v>
      </c>
      <c r="F802" s="120" t="s">
        <v>1615</v>
      </c>
    </row>
    <row r="803" spans="1:6" ht="93.75" x14ac:dyDescent="0.2">
      <c r="A803" s="132">
        <v>60000214</v>
      </c>
      <c r="B803" s="126" t="s">
        <v>1525</v>
      </c>
      <c r="C803" s="118" t="s">
        <v>1568</v>
      </c>
      <c r="D803" s="119">
        <f t="shared" si="56"/>
        <v>784.42622950819668</v>
      </c>
      <c r="E803" s="116">
        <f>VLOOKUP(A803,[5]Лист3!$A:$O,13,0)</f>
        <v>957</v>
      </c>
      <c r="F803" s="120" t="s">
        <v>1615</v>
      </c>
    </row>
    <row r="804" spans="1:6" ht="112.5" x14ac:dyDescent="0.2">
      <c r="A804" s="132">
        <v>60000215</v>
      </c>
      <c r="B804" s="126" t="s">
        <v>1471</v>
      </c>
      <c r="C804" s="118" t="s">
        <v>1568</v>
      </c>
      <c r="D804" s="119">
        <f t="shared" si="56"/>
        <v>1077.049180327869</v>
      </c>
      <c r="E804" s="116">
        <f>VLOOKUP(A804,[5]Лист3!$A:$O,13,0)</f>
        <v>1314</v>
      </c>
      <c r="F804" s="120" t="s">
        <v>1610</v>
      </c>
    </row>
    <row r="805" spans="1:6" ht="112.5" x14ac:dyDescent="0.2">
      <c r="A805" s="132">
        <v>60000216</v>
      </c>
      <c r="B805" s="126" t="s">
        <v>1472</v>
      </c>
      <c r="C805" s="118" t="s">
        <v>1568</v>
      </c>
      <c r="D805" s="119">
        <f t="shared" si="56"/>
        <v>759.8360655737705</v>
      </c>
      <c r="E805" s="116">
        <f>VLOOKUP(A805,[5]Лист3!$A:$O,13,0)</f>
        <v>927</v>
      </c>
      <c r="F805" s="120" t="s">
        <v>1615</v>
      </c>
    </row>
    <row r="806" spans="1:6" ht="150" x14ac:dyDescent="0.2">
      <c r="A806" s="177">
        <v>60000804</v>
      </c>
      <c r="B806" s="178" t="s">
        <v>1685</v>
      </c>
      <c r="C806" s="178" t="s">
        <v>1568</v>
      </c>
      <c r="D806" s="119">
        <f t="shared" si="56"/>
        <v>1475.4098360655737</v>
      </c>
      <c r="E806" s="116">
        <f>VLOOKUP(A806,[5]Лист3!$A:$O,13,0)</f>
        <v>1800</v>
      </c>
      <c r="F806" s="178" t="s">
        <v>1703</v>
      </c>
    </row>
    <row r="807" spans="1:6" ht="93.75" x14ac:dyDescent="0.2">
      <c r="A807" s="177">
        <v>60000805</v>
      </c>
      <c r="B807" s="178" t="s">
        <v>1686</v>
      </c>
      <c r="C807" s="178" t="s">
        <v>1568</v>
      </c>
      <c r="D807" s="119">
        <f t="shared" si="56"/>
        <v>2481.1475409836066</v>
      </c>
      <c r="E807" s="116">
        <f>VLOOKUP(A807,[5]Лист3!$A:$O,13,0)</f>
        <v>3027</v>
      </c>
      <c r="F807" s="178" t="s">
        <v>1704</v>
      </c>
    </row>
    <row r="808" spans="1:6" ht="93.75" x14ac:dyDescent="0.2">
      <c r="A808" s="177">
        <v>60000806</v>
      </c>
      <c r="B808" s="178" t="s">
        <v>1687</v>
      </c>
      <c r="C808" s="178" t="s">
        <v>1568</v>
      </c>
      <c r="D808" s="119">
        <f t="shared" si="56"/>
        <v>2301.6393442622953</v>
      </c>
      <c r="E808" s="116">
        <f>VLOOKUP(A808,[5]Лист3!$A:$O,13,0)</f>
        <v>2808</v>
      </c>
      <c r="F808" s="178" t="s">
        <v>1704</v>
      </c>
    </row>
    <row r="809" spans="1:6" ht="93.75" x14ac:dyDescent="0.2">
      <c r="A809" s="177">
        <v>60000807</v>
      </c>
      <c r="B809" s="178" t="s">
        <v>1688</v>
      </c>
      <c r="C809" s="178" t="s">
        <v>1568</v>
      </c>
      <c r="D809" s="119">
        <f t="shared" si="56"/>
        <v>1802.4590163934427</v>
      </c>
      <c r="E809" s="116">
        <f>VLOOKUP(A809,[5]Лист3!$A:$O,13,0)</f>
        <v>2199</v>
      </c>
      <c r="F809" s="178" t="s">
        <v>1704</v>
      </c>
    </row>
    <row r="810" spans="1:6" ht="93.75" x14ac:dyDescent="0.2">
      <c r="A810" s="177">
        <v>60000808</v>
      </c>
      <c r="B810" s="178" t="s">
        <v>1689</v>
      </c>
      <c r="C810" s="178" t="s">
        <v>1568</v>
      </c>
      <c r="D810" s="119">
        <f t="shared" si="56"/>
        <v>1576.2295081967213</v>
      </c>
      <c r="E810" s="116">
        <f>VLOOKUP(A810,[5]Лист3!$A:$O,13,0)</f>
        <v>1923</v>
      </c>
      <c r="F810" s="178" t="s">
        <v>1704</v>
      </c>
    </row>
    <row r="811" spans="1:6" ht="93.75" x14ac:dyDescent="0.2">
      <c r="A811" s="177">
        <v>60000809</v>
      </c>
      <c r="B811" s="178" t="s">
        <v>1690</v>
      </c>
      <c r="C811" s="178" t="s">
        <v>1568</v>
      </c>
      <c r="D811" s="119">
        <f t="shared" si="56"/>
        <v>1758.1967213114754</v>
      </c>
      <c r="E811" s="116">
        <f>VLOOKUP(A811,[5]Лист3!$A:$O,13,0)</f>
        <v>2145</v>
      </c>
      <c r="F811" s="178" t="s">
        <v>1704</v>
      </c>
    </row>
    <row r="812" spans="1:6" ht="93.75" x14ac:dyDescent="0.2">
      <c r="A812" s="177">
        <v>60000810</v>
      </c>
      <c r="B812" s="178" t="s">
        <v>1691</v>
      </c>
      <c r="C812" s="178" t="s">
        <v>1568</v>
      </c>
      <c r="D812" s="119">
        <f t="shared" si="56"/>
        <v>2776.2295081967213</v>
      </c>
      <c r="E812" s="116">
        <f>VLOOKUP(A812,[5]Лист3!$A:$O,13,0)</f>
        <v>3387</v>
      </c>
      <c r="F812" s="178" t="s">
        <v>1704</v>
      </c>
    </row>
    <row r="813" spans="1:6" ht="93.75" x14ac:dyDescent="0.2">
      <c r="A813" s="177">
        <v>60000811</v>
      </c>
      <c r="B813" s="178" t="s">
        <v>1692</v>
      </c>
      <c r="C813" s="178" t="s">
        <v>1568</v>
      </c>
      <c r="D813" s="119">
        <f t="shared" si="56"/>
        <v>3159.8360655737706</v>
      </c>
      <c r="E813" s="116">
        <f>VLOOKUP(A813,[5]Лист3!$A:$O,13,0)</f>
        <v>3855</v>
      </c>
      <c r="F813" s="178" t="s">
        <v>1704</v>
      </c>
    </row>
    <row r="814" spans="1:6" ht="93.75" x14ac:dyDescent="0.2">
      <c r="A814" s="177">
        <v>60000812</v>
      </c>
      <c r="B814" s="178" t="s">
        <v>1693</v>
      </c>
      <c r="C814" s="178" t="s">
        <v>1568</v>
      </c>
      <c r="D814" s="119">
        <f t="shared" si="56"/>
        <v>1519.672131147541</v>
      </c>
      <c r="E814" s="116">
        <f>VLOOKUP(A814,[5]Лист3!$A:$O,13,0)</f>
        <v>1854</v>
      </c>
      <c r="F814" s="178" t="s">
        <v>1705</v>
      </c>
    </row>
    <row r="815" spans="1:6" ht="75" x14ac:dyDescent="0.2">
      <c r="A815" s="177">
        <v>60000813</v>
      </c>
      <c r="B815" s="178" t="s">
        <v>1694</v>
      </c>
      <c r="C815" s="178" t="s">
        <v>1568</v>
      </c>
      <c r="D815" s="119">
        <f t="shared" si="56"/>
        <v>1780.327868852459</v>
      </c>
      <c r="E815" s="116">
        <f>VLOOKUP(A815,[5]Лист3!$A:$O,13,0)</f>
        <v>2172</v>
      </c>
      <c r="F815" s="178" t="s">
        <v>1704</v>
      </c>
    </row>
    <row r="816" spans="1:6" ht="93.75" x14ac:dyDescent="0.2">
      <c r="A816" s="177">
        <v>60000814</v>
      </c>
      <c r="B816" s="178" t="s">
        <v>1695</v>
      </c>
      <c r="C816" s="178" t="s">
        <v>1568</v>
      </c>
      <c r="D816" s="119">
        <f t="shared" si="56"/>
        <v>2402.4590163934427</v>
      </c>
      <c r="E816" s="116">
        <f>VLOOKUP(A816,[5]Лист3!$A:$O,13,0)</f>
        <v>2931</v>
      </c>
      <c r="F816" s="178" t="s">
        <v>1706</v>
      </c>
    </row>
    <row r="817" spans="1:6" ht="93.75" x14ac:dyDescent="0.2">
      <c r="A817" s="177">
        <v>60000815</v>
      </c>
      <c r="B817" s="178" t="s">
        <v>1696</v>
      </c>
      <c r="C817" s="178" t="s">
        <v>1568</v>
      </c>
      <c r="D817" s="119">
        <f t="shared" si="56"/>
        <v>3420.4918032786886</v>
      </c>
      <c r="E817" s="116">
        <f>VLOOKUP(A817,[5]Лист3!$A:$O,13,0)</f>
        <v>4173</v>
      </c>
      <c r="F817" s="178" t="s">
        <v>1704</v>
      </c>
    </row>
    <row r="818" spans="1:6" ht="93.75" x14ac:dyDescent="0.2">
      <c r="A818" s="177">
        <v>60000816</v>
      </c>
      <c r="B818" s="178" t="s">
        <v>1697</v>
      </c>
      <c r="C818" s="178" t="s">
        <v>1568</v>
      </c>
      <c r="D818" s="119">
        <f t="shared" si="56"/>
        <v>2980.3278688524592</v>
      </c>
      <c r="E818" s="116">
        <f>VLOOKUP(A818,[5]Лист3!$A:$O,13,0)</f>
        <v>3636</v>
      </c>
      <c r="F818" s="178" t="s">
        <v>1704</v>
      </c>
    </row>
    <row r="819" spans="1:6" ht="300" x14ac:dyDescent="0.2">
      <c r="A819" s="177">
        <v>60000817</v>
      </c>
      <c r="B819" s="178" t="s">
        <v>1579</v>
      </c>
      <c r="C819" s="178" t="s">
        <v>1568</v>
      </c>
      <c r="D819" s="119">
        <f t="shared" si="56"/>
        <v>2323.7704918032787</v>
      </c>
      <c r="E819" s="116">
        <f>VLOOKUP(A819,[5]Лист3!$A:$O,13,0)</f>
        <v>2835</v>
      </c>
      <c r="F819" s="178" t="s">
        <v>1707</v>
      </c>
    </row>
    <row r="820" spans="1:6" ht="93.75" x14ac:dyDescent="0.2">
      <c r="A820" s="177">
        <v>60000818</v>
      </c>
      <c r="B820" s="178" t="s">
        <v>1698</v>
      </c>
      <c r="C820" s="178" t="s">
        <v>1568</v>
      </c>
      <c r="D820" s="119">
        <f t="shared" si="56"/>
        <v>3341.8032786885246</v>
      </c>
      <c r="E820" s="116">
        <f>VLOOKUP(A820,[5]Лист3!$A:$O,13,0)</f>
        <v>4077</v>
      </c>
      <c r="F820" s="178" t="s">
        <v>1708</v>
      </c>
    </row>
    <row r="821" spans="1:6" ht="131.25" x14ac:dyDescent="0.2">
      <c r="A821" s="177">
        <v>60000725</v>
      </c>
      <c r="B821" s="178" t="s">
        <v>1837</v>
      </c>
      <c r="C821" s="178" t="s">
        <v>1568</v>
      </c>
      <c r="D821" s="119">
        <f t="shared" si="56"/>
        <v>3595.0819672131147</v>
      </c>
      <c r="E821" s="116">
        <f>VLOOKUP(A821,[5]Лист3!$A:$O,13,0)</f>
        <v>4386</v>
      </c>
      <c r="F821" s="178" t="s">
        <v>1779</v>
      </c>
    </row>
    <row r="822" spans="1:6" x14ac:dyDescent="0.2">
      <c r="A822" s="290" t="s">
        <v>1771</v>
      </c>
      <c r="B822" s="290"/>
      <c r="C822" s="290"/>
      <c r="D822" s="290"/>
      <c r="E822" s="290"/>
      <c r="F822" s="290"/>
    </row>
    <row r="823" spans="1:6" ht="56.25" x14ac:dyDescent="0.2">
      <c r="A823" s="132">
        <v>60000610</v>
      </c>
      <c r="B823" s="133" t="s">
        <v>712</v>
      </c>
      <c r="C823" s="118" t="s">
        <v>1568</v>
      </c>
      <c r="D823" s="119">
        <f t="shared" ref="D823:D856" si="57">E823/1.22</f>
        <v>1259.016393442623</v>
      </c>
      <c r="E823" s="116">
        <f>VLOOKUP(A823,[5]Лист3!$A:$O,13,0)</f>
        <v>1536</v>
      </c>
      <c r="F823" s="120" t="s">
        <v>1617</v>
      </c>
    </row>
    <row r="824" spans="1:6" ht="56.25" x14ac:dyDescent="0.2">
      <c r="A824" s="132">
        <v>60000611</v>
      </c>
      <c r="B824" s="133" t="s">
        <v>713</v>
      </c>
      <c r="C824" s="118" t="s">
        <v>1568</v>
      </c>
      <c r="D824" s="119">
        <f t="shared" si="57"/>
        <v>1259.016393442623</v>
      </c>
      <c r="E824" s="116">
        <f>VLOOKUP(A824,[5]Лист3!$A:$O,13,0)</f>
        <v>1536</v>
      </c>
      <c r="F824" s="120" t="s">
        <v>1617</v>
      </c>
    </row>
    <row r="825" spans="1:6" ht="56.25" x14ac:dyDescent="0.2">
      <c r="A825" s="132">
        <v>60000612</v>
      </c>
      <c r="B825" s="145" t="s">
        <v>1483</v>
      </c>
      <c r="C825" s="118" t="s">
        <v>1568</v>
      </c>
      <c r="D825" s="119">
        <f t="shared" si="57"/>
        <v>1259.016393442623</v>
      </c>
      <c r="E825" s="116">
        <f>VLOOKUP(A825,[5]Лист3!$A:$O,13,0)</f>
        <v>1536</v>
      </c>
      <c r="F825" s="120" t="s">
        <v>1617</v>
      </c>
    </row>
    <row r="826" spans="1:6" ht="56.25" x14ac:dyDescent="0.2">
      <c r="A826" s="132">
        <v>60000613</v>
      </c>
      <c r="B826" s="145" t="s">
        <v>1484</v>
      </c>
      <c r="C826" s="118" t="s">
        <v>1568</v>
      </c>
      <c r="D826" s="119">
        <f t="shared" si="57"/>
        <v>1259.016393442623</v>
      </c>
      <c r="E826" s="116">
        <f>VLOOKUP(A826,[5]Лист3!$A:$O,13,0)</f>
        <v>1536</v>
      </c>
      <c r="F826" s="120" t="s">
        <v>1617</v>
      </c>
    </row>
    <row r="827" spans="1:6" ht="56.25" x14ac:dyDescent="0.2">
      <c r="A827" s="132">
        <v>60000614</v>
      </c>
      <c r="B827" s="133" t="s">
        <v>716</v>
      </c>
      <c r="C827" s="118" t="s">
        <v>1568</v>
      </c>
      <c r="D827" s="119">
        <f t="shared" si="57"/>
        <v>1259.016393442623</v>
      </c>
      <c r="E827" s="116">
        <f>VLOOKUP(A827,[5]Лист3!$A:$O,13,0)</f>
        <v>1536</v>
      </c>
      <c r="F827" s="120" t="s">
        <v>1617</v>
      </c>
    </row>
    <row r="828" spans="1:6" ht="56.25" x14ac:dyDescent="0.2">
      <c r="A828" s="132">
        <v>60000615</v>
      </c>
      <c r="B828" s="133" t="s">
        <v>717</v>
      </c>
      <c r="C828" s="118" t="s">
        <v>1568</v>
      </c>
      <c r="D828" s="119">
        <f t="shared" si="57"/>
        <v>1259.016393442623</v>
      </c>
      <c r="E828" s="116">
        <f>VLOOKUP(A828,[5]Лист3!$A:$O,13,0)</f>
        <v>1536</v>
      </c>
      <c r="F828" s="120" t="s">
        <v>1617</v>
      </c>
    </row>
    <row r="829" spans="1:6" ht="56.25" x14ac:dyDescent="0.2">
      <c r="A829" s="132">
        <v>60000616</v>
      </c>
      <c r="B829" s="133" t="s">
        <v>718</v>
      </c>
      <c r="C829" s="118" t="s">
        <v>1568</v>
      </c>
      <c r="D829" s="119">
        <f t="shared" si="57"/>
        <v>1259.016393442623</v>
      </c>
      <c r="E829" s="116">
        <f>VLOOKUP(A829,[5]Лист3!$A:$O,13,0)</f>
        <v>1536</v>
      </c>
      <c r="F829" s="120" t="s">
        <v>1617</v>
      </c>
    </row>
    <row r="830" spans="1:6" ht="56.25" x14ac:dyDescent="0.2">
      <c r="A830" s="132">
        <v>60000617</v>
      </c>
      <c r="B830" s="133" t="s">
        <v>719</v>
      </c>
      <c r="C830" s="118" t="s">
        <v>1568</v>
      </c>
      <c r="D830" s="119">
        <f t="shared" si="57"/>
        <v>1259.016393442623</v>
      </c>
      <c r="E830" s="116">
        <f>VLOOKUP(A830,[5]Лист3!$A:$O,13,0)</f>
        <v>1536</v>
      </c>
      <c r="F830" s="120" t="s">
        <v>1617</v>
      </c>
    </row>
    <row r="831" spans="1:6" ht="75" x14ac:dyDescent="0.2">
      <c r="A831" s="132">
        <v>60000618</v>
      </c>
      <c r="B831" s="145" t="s">
        <v>1485</v>
      </c>
      <c r="C831" s="118" t="s">
        <v>1568</v>
      </c>
      <c r="D831" s="119">
        <f t="shared" si="57"/>
        <v>1259.016393442623</v>
      </c>
      <c r="E831" s="116">
        <f>VLOOKUP(A831,[5]Лист3!$A:$O,13,0)</f>
        <v>1536</v>
      </c>
      <c r="F831" s="120" t="s">
        <v>1617</v>
      </c>
    </row>
    <row r="832" spans="1:6" ht="56.25" x14ac:dyDescent="0.2">
      <c r="A832" s="132">
        <v>60000619</v>
      </c>
      <c r="B832" s="133" t="s">
        <v>721</v>
      </c>
      <c r="C832" s="118" t="s">
        <v>1568</v>
      </c>
      <c r="D832" s="119">
        <f t="shared" si="57"/>
        <v>1259.016393442623</v>
      </c>
      <c r="E832" s="116">
        <f>VLOOKUP(A832,[5]Лист3!$A:$O,13,0)</f>
        <v>1536</v>
      </c>
      <c r="F832" s="120" t="s">
        <v>1617</v>
      </c>
    </row>
    <row r="833" spans="1:6" ht="56.25" x14ac:dyDescent="0.2">
      <c r="A833" s="132">
        <v>60000620</v>
      </c>
      <c r="B833" s="145" t="s">
        <v>1486</v>
      </c>
      <c r="C833" s="118" t="s">
        <v>1568</v>
      </c>
      <c r="D833" s="119">
        <f t="shared" si="57"/>
        <v>1259.016393442623</v>
      </c>
      <c r="E833" s="116">
        <f>VLOOKUP(A833,[5]Лист3!$A:$O,13,0)</f>
        <v>1536</v>
      </c>
      <c r="F833" s="120" t="s">
        <v>1617</v>
      </c>
    </row>
    <row r="834" spans="1:6" ht="56.25" x14ac:dyDescent="0.2">
      <c r="A834" s="132">
        <v>60000621</v>
      </c>
      <c r="B834" s="133" t="s">
        <v>723</v>
      </c>
      <c r="C834" s="118" t="s">
        <v>1568</v>
      </c>
      <c r="D834" s="119">
        <f t="shared" si="57"/>
        <v>1259.016393442623</v>
      </c>
      <c r="E834" s="116">
        <f>VLOOKUP(A834,[5]Лист3!$A:$O,13,0)</f>
        <v>1536</v>
      </c>
      <c r="F834" s="120" t="s">
        <v>1617</v>
      </c>
    </row>
    <row r="835" spans="1:6" ht="56.25" x14ac:dyDescent="0.2">
      <c r="A835" s="132">
        <v>60000622</v>
      </c>
      <c r="B835" s="133" t="s">
        <v>724</v>
      </c>
      <c r="C835" s="118" t="s">
        <v>1568</v>
      </c>
      <c r="D835" s="119">
        <f t="shared" si="57"/>
        <v>1259.016393442623</v>
      </c>
      <c r="E835" s="116">
        <f>VLOOKUP(A835,[5]Лист3!$A:$O,13,0)</f>
        <v>1536</v>
      </c>
      <c r="F835" s="120" t="s">
        <v>1617</v>
      </c>
    </row>
    <row r="836" spans="1:6" ht="56.25" x14ac:dyDescent="0.2">
      <c r="A836" s="132">
        <v>60000623</v>
      </c>
      <c r="B836" s="133" t="s">
        <v>725</v>
      </c>
      <c r="C836" s="118" t="s">
        <v>1568</v>
      </c>
      <c r="D836" s="119">
        <f t="shared" si="57"/>
        <v>1259.016393442623</v>
      </c>
      <c r="E836" s="116">
        <f>VLOOKUP(A836,[5]Лист3!$A:$O,13,0)</f>
        <v>1536</v>
      </c>
      <c r="F836" s="120" t="s">
        <v>1617</v>
      </c>
    </row>
    <row r="837" spans="1:6" ht="56.25" x14ac:dyDescent="0.2">
      <c r="A837" s="132">
        <v>60000624</v>
      </c>
      <c r="B837" s="133" t="s">
        <v>726</v>
      </c>
      <c r="C837" s="118" t="s">
        <v>1568</v>
      </c>
      <c r="D837" s="119">
        <f t="shared" si="57"/>
        <v>1259.016393442623</v>
      </c>
      <c r="E837" s="116">
        <f>VLOOKUP(A837,[5]Лист3!$A:$O,13,0)</f>
        <v>1536</v>
      </c>
      <c r="F837" s="120" t="s">
        <v>1617</v>
      </c>
    </row>
    <row r="838" spans="1:6" ht="56.25" x14ac:dyDescent="0.2">
      <c r="A838" s="132">
        <v>60000625</v>
      </c>
      <c r="B838" s="145" t="s">
        <v>1487</v>
      </c>
      <c r="C838" s="118" t="s">
        <v>1568</v>
      </c>
      <c r="D838" s="119">
        <f t="shared" si="57"/>
        <v>1259.016393442623</v>
      </c>
      <c r="E838" s="116">
        <f>VLOOKUP(A838,[5]Лист3!$A:$O,13,0)</f>
        <v>1536</v>
      </c>
      <c r="F838" s="120" t="s">
        <v>1617</v>
      </c>
    </row>
    <row r="839" spans="1:6" ht="56.25" x14ac:dyDescent="0.2">
      <c r="A839" s="132">
        <v>60000626</v>
      </c>
      <c r="B839" s="133" t="s">
        <v>728</v>
      </c>
      <c r="C839" s="118" t="s">
        <v>1568</v>
      </c>
      <c r="D839" s="119">
        <f t="shared" si="57"/>
        <v>1259.016393442623</v>
      </c>
      <c r="E839" s="116">
        <f>VLOOKUP(A839,[5]Лист3!$A:$O,13,0)</f>
        <v>1536</v>
      </c>
      <c r="F839" s="120" t="s">
        <v>1617</v>
      </c>
    </row>
    <row r="840" spans="1:6" ht="56.25" x14ac:dyDescent="0.2">
      <c r="A840" s="132">
        <v>60000628</v>
      </c>
      <c r="B840" s="133" t="s">
        <v>729</v>
      </c>
      <c r="C840" s="118" t="s">
        <v>1568</v>
      </c>
      <c r="D840" s="119">
        <f t="shared" si="57"/>
        <v>1259.016393442623</v>
      </c>
      <c r="E840" s="116">
        <f>VLOOKUP(A840,[5]Лист3!$A:$O,13,0)</f>
        <v>1536</v>
      </c>
      <c r="F840" s="120" t="s">
        <v>1617</v>
      </c>
    </row>
    <row r="841" spans="1:6" ht="75" x14ac:dyDescent="0.2">
      <c r="A841" s="132">
        <v>60000629</v>
      </c>
      <c r="B841" s="145" t="s">
        <v>1488</v>
      </c>
      <c r="C841" s="118" t="s">
        <v>1568</v>
      </c>
      <c r="D841" s="119">
        <f t="shared" si="57"/>
        <v>1259.016393442623</v>
      </c>
      <c r="E841" s="116">
        <f>VLOOKUP(A841,[5]Лист3!$A:$O,13,0)</f>
        <v>1536</v>
      </c>
      <c r="F841" s="120" t="s">
        <v>1617</v>
      </c>
    </row>
    <row r="842" spans="1:6" ht="56.25" x14ac:dyDescent="0.2">
      <c r="A842" s="132">
        <v>60000630</v>
      </c>
      <c r="B842" s="133" t="s">
        <v>731</v>
      </c>
      <c r="C842" s="118" t="s">
        <v>1568</v>
      </c>
      <c r="D842" s="119">
        <f t="shared" si="57"/>
        <v>1259.016393442623</v>
      </c>
      <c r="E842" s="116">
        <f>VLOOKUP(A842,[5]Лист3!$A:$O,13,0)</f>
        <v>1536</v>
      </c>
      <c r="F842" s="120" t="s">
        <v>1617</v>
      </c>
    </row>
    <row r="843" spans="1:6" ht="75" x14ac:dyDescent="0.2">
      <c r="A843" s="132">
        <v>60000631</v>
      </c>
      <c r="B843" s="145" t="s">
        <v>1489</v>
      </c>
      <c r="C843" s="118" t="s">
        <v>1568</v>
      </c>
      <c r="D843" s="119">
        <f t="shared" si="57"/>
        <v>1259.016393442623</v>
      </c>
      <c r="E843" s="116">
        <f>VLOOKUP(A843,[5]Лист3!$A:$O,13,0)</f>
        <v>1536</v>
      </c>
      <c r="F843" s="120" t="s">
        <v>1617</v>
      </c>
    </row>
    <row r="844" spans="1:6" ht="56.25" x14ac:dyDescent="0.2">
      <c r="A844" s="132">
        <v>60000632</v>
      </c>
      <c r="B844" s="145" t="s">
        <v>1490</v>
      </c>
      <c r="C844" s="118" t="s">
        <v>1568</v>
      </c>
      <c r="D844" s="119">
        <f t="shared" si="57"/>
        <v>1259.016393442623</v>
      </c>
      <c r="E844" s="116">
        <f>VLOOKUP(A844,[5]Лист3!$A:$O,13,0)</f>
        <v>1536</v>
      </c>
      <c r="F844" s="120" t="s">
        <v>1617</v>
      </c>
    </row>
    <row r="845" spans="1:6" ht="56.25" x14ac:dyDescent="0.2">
      <c r="A845" s="132">
        <v>60000633</v>
      </c>
      <c r="B845" s="133" t="s">
        <v>734</v>
      </c>
      <c r="C845" s="118" t="s">
        <v>1568</v>
      </c>
      <c r="D845" s="119">
        <f t="shared" si="57"/>
        <v>1259.016393442623</v>
      </c>
      <c r="E845" s="116">
        <f>VLOOKUP(A845,[5]Лист3!$A:$O,13,0)</f>
        <v>1536</v>
      </c>
      <c r="F845" s="120" t="s">
        <v>1617</v>
      </c>
    </row>
    <row r="846" spans="1:6" ht="56.25" x14ac:dyDescent="0.2">
      <c r="A846" s="132">
        <v>60000634</v>
      </c>
      <c r="B846" s="145" t="s">
        <v>1491</v>
      </c>
      <c r="C846" s="118" t="s">
        <v>1568</v>
      </c>
      <c r="D846" s="119">
        <f t="shared" si="57"/>
        <v>1259.016393442623</v>
      </c>
      <c r="E846" s="116">
        <f>VLOOKUP(A846,[5]Лист3!$A:$O,13,0)</f>
        <v>1536</v>
      </c>
      <c r="F846" s="120" t="s">
        <v>1617</v>
      </c>
    </row>
    <row r="847" spans="1:6" ht="56.25" x14ac:dyDescent="0.2">
      <c r="A847" s="132">
        <v>60000635</v>
      </c>
      <c r="B847" s="133" t="s">
        <v>736</v>
      </c>
      <c r="C847" s="118" t="s">
        <v>1568</v>
      </c>
      <c r="D847" s="119">
        <f t="shared" si="57"/>
        <v>1259.016393442623</v>
      </c>
      <c r="E847" s="116">
        <f>VLOOKUP(A847,[5]Лист3!$A:$O,13,0)</f>
        <v>1536</v>
      </c>
      <c r="F847" s="120" t="s">
        <v>1617</v>
      </c>
    </row>
    <row r="848" spans="1:6" ht="56.25" x14ac:dyDescent="0.2">
      <c r="A848" s="132">
        <v>60000638</v>
      </c>
      <c r="B848" s="145" t="s">
        <v>1492</v>
      </c>
      <c r="C848" s="118" t="s">
        <v>1568</v>
      </c>
      <c r="D848" s="119">
        <f t="shared" si="57"/>
        <v>1259.016393442623</v>
      </c>
      <c r="E848" s="116">
        <f>VLOOKUP(A848,[5]Лист3!$A:$O,13,0)</f>
        <v>1536</v>
      </c>
      <c r="F848" s="120" t="s">
        <v>1617</v>
      </c>
    </row>
    <row r="849" spans="1:6" ht="56.25" x14ac:dyDescent="0.2">
      <c r="A849" s="132">
        <v>60000639</v>
      </c>
      <c r="B849" s="133" t="s">
        <v>738</v>
      </c>
      <c r="C849" s="118" t="s">
        <v>1568</v>
      </c>
      <c r="D849" s="119">
        <f t="shared" si="57"/>
        <v>1259.016393442623</v>
      </c>
      <c r="E849" s="116">
        <f>VLOOKUP(A849,[5]Лист3!$A:$O,13,0)</f>
        <v>1536</v>
      </c>
      <c r="F849" s="120" t="s">
        <v>1617</v>
      </c>
    </row>
    <row r="850" spans="1:6" ht="56.25" x14ac:dyDescent="0.2">
      <c r="A850" s="132">
        <v>60000641</v>
      </c>
      <c r="B850" s="145" t="s">
        <v>1493</v>
      </c>
      <c r="C850" s="118" t="s">
        <v>1568</v>
      </c>
      <c r="D850" s="119">
        <f t="shared" si="57"/>
        <v>1259.016393442623</v>
      </c>
      <c r="E850" s="116">
        <f>VLOOKUP(A850,[5]Лист3!$A:$O,13,0)</f>
        <v>1536</v>
      </c>
      <c r="F850" s="120" t="s">
        <v>1617</v>
      </c>
    </row>
    <row r="851" spans="1:6" ht="56.25" x14ac:dyDescent="0.2">
      <c r="A851" s="132">
        <v>60000643</v>
      </c>
      <c r="B851" s="133" t="s">
        <v>740</v>
      </c>
      <c r="C851" s="118" t="s">
        <v>1568</v>
      </c>
      <c r="D851" s="119">
        <f t="shared" si="57"/>
        <v>1259.016393442623</v>
      </c>
      <c r="E851" s="116">
        <f>VLOOKUP(A851,[5]Лист3!$A:$O,13,0)</f>
        <v>1536</v>
      </c>
      <c r="F851" s="120" t="s">
        <v>1617</v>
      </c>
    </row>
    <row r="852" spans="1:6" ht="75" x14ac:dyDescent="0.2">
      <c r="A852" s="132">
        <v>60000644</v>
      </c>
      <c r="B852" s="145" t="s">
        <v>1494</v>
      </c>
      <c r="C852" s="118" t="s">
        <v>1568</v>
      </c>
      <c r="D852" s="119">
        <f t="shared" si="57"/>
        <v>1259.016393442623</v>
      </c>
      <c r="E852" s="116">
        <f>VLOOKUP(A852,[5]Лист3!$A:$O,13,0)</f>
        <v>1536</v>
      </c>
      <c r="F852" s="120" t="s">
        <v>1617</v>
      </c>
    </row>
    <row r="853" spans="1:6" ht="56.25" x14ac:dyDescent="0.2">
      <c r="A853" s="123">
        <v>60001320</v>
      </c>
      <c r="B853" s="122" t="s">
        <v>1481</v>
      </c>
      <c r="C853" s="118" t="s">
        <v>1568</v>
      </c>
      <c r="D853" s="119">
        <f t="shared" si="57"/>
        <v>1259.016393442623</v>
      </c>
      <c r="E853" s="116">
        <f>VLOOKUP(A853,[5]Лист3!$A:$O,13,0)</f>
        <v>1536</v>
      </c>
      <c r="F853" s="120" t="s">
        <v>1617</v>
      </c>
    </row>
    <row r="854" spans="1:6" ht="56.25" x14ac:dyDescent="0.2">
      <c r="A854" s="123">
        <v>60000627</v>
      </c>
      <c r="B854" s="124" t="s">
        <v>745</v>
      </c>
      <c r="C854" s="118" t="s">
        <v>1568</v>
      </c>
      <c r="D854" s="119">
        <f t="shared" si="57"/>
        <v>1259.016393442623</v>
      </c>
      <c r="E854" s="116">
        <f>VLOOKUP(A854,[5]Лист3!$A:$O,13,0)</f>
        <v>1536</v>
      </c>
      <c r="F854" s="120" t="s">
        <v>1617</v>
      </c>
    </row>
    <row r="855" spans="1:6" ht="56.25" x14ac:dyDescent="0.2">
      <c r="A855" s="123">
        <v>60000103</v>
      </c>
      <c r="B855" s="124" t="s">
        <v>1580</v>
      </c>
      <c r="C855" s="118" t="s">
        <v>1568</v>
      </c>
      <c r="D855" s="119">
        <f t="shared" si="57"/>
        <v>1259.016393442623</v>
      </c>
      <c r="E855" s="116">
        <f>VLOOKUP(A855,[5]Лист3!$A:$O,13,0)</f>
        <v>1536</v>
      </c>
      <c r="F855" s="120" t="s">
        <v>1617</v>
      </c>
    </row>
    <row r="856" spans="1:6" ht="56.25" x14ac:dyDescent="0.2">
      <c r="A856" s="123">
        <v>60000104</v>
      </c>
      <c r="B856" s="124" t="s">
        <v>1581</v>
      </c>
      <c r="C856" s="118" t="s">
        <v>1568</v>
      </c>
      <c r="D856" s="119">
        <f t="shared" si="57"/>
        <v>1259.016393442623</v>
      </c>
      <c r="E856" s="116">
        <f>VLOOKUP(A856,[5]Лист3!$A:$O,13,0)</f>
        <v>1536</v>
      </c>
      <c r="F856" s="120" t="s">
        <v>1617</v>
      </c>
    </row>
    <row r="857" spans="1:6" x14ac:dyDescent="0.2">
      <c r="A857" s="287" t="s">
        <v>1772</v>
      </c>
      <c r="B857" s="287"/>
      <c r="C857" s="287"/>
      <c r="D857" s="287"/>
      <c r="E857" s="287"/>
      <c r="F857" s="287"/>
    </row>
    <row r="858" spans="1:6" ht="56.25" x14ac:dyDescent="0.2">
      <c r="A858" s="132">
        <v>60000547</v>
      </c>
      <c r="B858" s="133" t="s">
        <v>748</v>
      </c>
      <c r="C858" s="118" t="s">
        <v>1568</v>
      </c>
      <c r="D858" s="119">
        <f t="shared" ref="D858:D891" si="58">E858/1.22</f>
        <v>484.42622950819674</v>
      </c>
      <c r="E858" s="116">
        <f>VLOOKUP(A858,[5]Лист3!$A:$O,13,0)</f>
        <v>591</v>
      </c>
      <c r="F858" s="120" t="s">
        <v>1615</v>
      </c>
    </row>
    <row r="859" spans="1:6" ht="56.25" x14ac:dyDescent="0.2">
      <c r="A859" s="132">
        <v>60000548</v>
      </c>
      <c r="B859" s="145" t="s">
        <v>1495</v>
      </c>
      <c r="C859" s="118" t="s">
        <v>1568</v>
      </c>
      <c r="D859" s="119">
        <f t="shared" si="58"/>
        <v>769.67213114754099</v>
      </c>
      <c r="E859" s="116">
        <f>VLOOKUP(A859,[5]Лист3!$A:$O,13,0)</f>
        <v>939</v>
      </c>
      <c r="F859" s="120" t="s">
        <v>1615</v>
      </c>
    </row>
    <row r="860" spans="1:6" ht="56.25" x14ac:dyDescent="0.2">
      <c r="A860" s="132">
        <v>60000549</v>
      </c>
      <c r="B860" s="145" t="s">
        <v>1496</v>
      </c>
      <c r="C860" s="118" t="s">
        <v>1568</v>
      </c>
      <c r="D860" s="119">
        <f t="shared" si="58"/>
        <v>575.40983606557381</v>
      </c>
      <c r="E860" s="116">
        <f>VLOOKUP(A860,[5]Лист3!$A:$O,13,0)</f>
        <v>702</v>
      </c>
      <c r="F860" s="120" t="s">
        <v>1615</v>
      </c>
    </row>
    <row r="861" spans="1:6" ht="37.5" x14ac:dyDescent="0.2">
      <c r="A861" s="132">
        <v>60000550</v>
      </c>
      <c r="B861" s="133" t="s">
        <v>751</v>
      </c>
      <c r="C861" s="118" t="s">
        <v>1568</v>
      </c>
      <c r="D861" s="119">
        <f t="shared" si="58"/>
        <v>445.08196721311475</v>
      </c>
      <c r="E861" s="116">
        <f>VLOOKUP(A861,[5]Лист3!$A:$O,13,0)</f>
        <v>543</v>
      </c>
      <c r="F861" s="120" t="s">
        <v>1615</v>
      </c>
    </row>
    <row r="862" spans="1:6" ht="56.25" x14ac:dyDescent="0.2">
      <c r="A862" s="132">
        <v>60000551</v>
      </c>
      <c r="B862" s="133" t="s">
        <v>1497</v>
      </c>
      <c r="C862" s="118" t="s">
        <v>1568</v>
      </c>
      <c r="D862" s="119">
        <f t="shared" si="58"/>
        <v>213.9344262295082</v>
      </c>
      <c r="E862" s="116">
        <f>VLOOKUP(A862,[5]Лист3!$A:$O,13,0)</f>
        <v>261</v>
      </c>
      <c r="F862" s="120" t="s">
        <v>1615</v>
      </c>
    </row>
    <row r="863" spans="1:6" ht="37.5" x14ac:dyDescent="0.2">
      <c r="A863" s="132">
        <v>60000552</v>
      </c>
      <c r="B863" s="133" t="s">
        <v>753</v>
      </c>
      <c r="C863" s="118" t="s">
        <v>1568</v>
      </c>
      <c r="D863" s="119">
        <f t="shared" si="58"/>
        <v>1175.4098360655737</v>
      </c>
      <c r="E863" s="116">
        <f>VLOOKUP(A863,[5]Лист3!$A:$O,13,0)</f>
        <v>1434</v>
      </c>
      <c r="F863" s="120" t="s">
        <v>1615</v>
      </c>
    </row>
    <row r="864" spans="1:6" ht="37.5" x14ac:dyDescent="0.2">
      <c r="A864" s="132">
        <v>60000553</v>
      </c>
      <c r="B864" s="133" t="s">
        <v>754</v>
      </c>
      <c r="C864" s="118" t="s">
        <v>1568</v>
      </c>
      <c r="D864" s="119">
        <f t="shared" si="58"/>
        <v>769.67213114754099</v>
      </c>
      <c r="E864" s="116">
        <f>VLOOKUP(A864,[5]Лист3!$A:$O,13,0)</f>
        <v>939</v>
      </c>
      <c r="F864" s="120" t="s">
        <v>1615</v>
      </c>
    </row>
    <row r="865" spans="1:6" ht="37.5" x14ac:dyDescent="0.2">
      <c r="A865" s="132">
        <v>60000554</v>
      </c>
      <c r="B865" s="133" t="s">
        <v>755</v>
      </c>
      <c r="C865" s="118" t="s">
        <v>1568</v>
      </c>
      <c r="D865" s="119">
        <f t="shared" si="58"/>
        <v>304.91803278688525</v>
      </c>
      <c r="E865" s="116">
        <f>VLOOKUP(A865,[5]Лист3!$A:$O,13,0)</f>
        <v>372</v>
      </c>
      <c r="F865" s="120" t="s">
        <v>1780</v>
      </c>
    </row>
    <row r="866" spans="1:6" ht="56.25" x14ac:dyDescent="0.2">
      <c r="A866" s="132">
        <v>60000555</v>
      </c>
      <c r="B866" s="133" t="s">
        <v>756</v>
      </c>
      <c r="C866" s="118" t="s">
        <v>1568</v>
      </c>
      <c r="D866" s="119">
        <f t="shared" si="58"/>
        <v>523.77049180327867</v>
      </c>
      <c r="E866" s="116">
        <f>VLOOKUP(A866,[5]Лист3!$A:$O,13,0)</f>
        <v>639</v>
      </c>
      <c r="F866" s="120" t="s">
        <v>1610</v>
      </c>
    </row>
    <row r="867" spans="1:6" ht="56.25" x14ac:dyDescent="0.2">
      <c r="A867" s="132">
        <v>60000557</v>
      </c>
      <c r="B867" s="145" t="s">
        <v>1377</v>
      </c>
      <c r="C867" s="118" t="s">
        <v>1568</v>
      </c>
      <c r="D867" s="119">
        <f t="shared" si="58"/>
        <v>304.91803278688525</v>
      </c>
      <c r="E867" s="116">
        <f>VLOOKUP(A867,[5]Лист3!$A:$O,13,0)</f>
        <v>372</v>
      </c>
      <c r="F867" s="120" t="s">
        <v>1780</v>
      </c>
    </row>
    <row r="868" spans="1:6" ht="75" x14ac:dyDescent="0.2">
      <c r="A868" s="132">
        <v>60000558</v>
      </c>
      <c r="B868" s="145" t="s">
        <v>1500</v>
      </c>
      <c r="C868" s="118" t="s">
        <v>1568</v>
      </c>
      <c r="D868" s="119">
        <f t="shared" si="58"/>
        <v>779.50819672131149</v>
      </c>
      <c r="E868" s="116">
        <f>VLOOKUP(A868,[5]Лист3!$A:$O,13,0)</f>
        <v>951</v>
      </c>
      <c r="F868" s="120" t="s">
        <v>1615</v>
      </c>
    </row>
    <row r="869" spans="1:6" ht="56.25" x14ac:dyDescent="0.2">
      <c r="A869" s="132">
        <v>60000559</v>
      </c>
      <c r="B869" s="145" t="s">
        <v>1498</v>
      </c>
      <c r="C869" s="118" t="s">
        <v>1568</v>
      </c>
      <c r="D869" s="119">
        <f t="shared" si="58"/>
        <v>804.09836065573768</v>
      </c>
      <c r="E869" s="116">
        <f>VLOOKUP(A869,[5]Лист3!$A:$O,13,0)</f>
        <v>981</v>
      </c>
      <c r="F869" s="120" t="s">
        <v>1615</v>
      </c>
    </row>
    <row r="870" spans="1:6" ht="37.5" x14ac:dyDescent="0.2">
      <c r="A870" s="132">
        <v>60000560</v>
      </c>
      <c r="B870" s="133" t="s">
        <v>760</v>
      </c>
      <c r="C870" s="118" t="s">
        <v>1568</v>
      </c>
      <c r="D870" s="119">
        <f t="shared" si="58"/>
        <v>804.09836065573768</v>
      </c>
      <c r="E870" s="116">
        <f>VLOOKUP(A870,[5]Лист3!$A:$O,13,0)</f>
        <v>981</v>
      </c>
      <c r="F870" s="120" t="s">
        <v>1615</v>
      </c>
    </row>
    <row r="871" spans="1:6" ht="75" x14ac:dyDescent="0.2">
      <c r="A871" s="132">
        <v>60000561</v>
      </c>
      <c r="B871" s="145" t="s">
        <v>1499</v>
      </c>
      <c r="C871" s="118" t="s">
        <v>1568</v>
      </c>
      <c r="D871" s="119">
        <f t="shared" si="58"/>
        <v>511.47540983606558</v>
      </c>
      <c r="E871" s="116">
        <f>VLOOKUP(A871,[5]Лист3!$A:$O,13,0)</f>
        <v>624</v>
      </c>
      <c r="F871" s="120" t="s">
        <v>1615</v>
      </c>
    </row>
    <row r="872" spans="1:6" ht="56.25" x14ac:dyDescent="0.2">
      <c r="A872" s="132">
        <v>60000562</v>
      </c>
      <c r="B872" s="133" t="s">
        <v>762</v>
      </c>
      <c r="C872" s="118" t="s">
        <v>1568</v>
      </c>
      <c r="D872" s="119">
        <f t="shared" si="58"/>
        <v>464.75409836065575</v>
      </c>
      <c r="E872" s="116">
        <f>VLOOKUP(A872,[5]Лист3!$A:$O,13,0)</f>
        <v>567</v>
      </c>
      <c r="F872" s="120" t="s">
        <v>1615</v>
      </c>
    </row>
    <row r="873" spans="1:6" ht="37.5" x14ac:dyDescent="0.2">
      <c r="A873" s="132">
        <v>60000565</v>
      </c>
      <c r="B873" s="133" t="s">
        <v>763</v>
      </c>
      <c r="C873" s="118" t="s">
        <v>1568</v>
      </c>
      <c r="D873" s="119">
        <f t="shared" si="58"/>
        <v>661.47540983606564</v>
      </c>
      <c r="E873" s="116">
        <f>VLOOKUP(A873,[5]Лист3!$A:$O,13,0)</f>
        <v>807</v>
      </c>
      <c r="F873" s="120" t="s">
        <v>1610</v>
      </c>
    </row>
    <row r="874" spans="1:6" ht="56.25" x14ac:dyDescent="0.2">
      <c r="A874" s="132">
        <v>60000566</v>
      </c>
      <c r="B874" s="145" t="s">
        <v>1501</v>
      </c>
      <c r="C874" s="118" t="s">
        <v>1568</v>
      </c>
      <c r="D874" s="119">
        <f t="shared" si="58"/>
        <v>435.24590163934425</v>
      </c>
      <c r="E874" s="116">
        <f>VLOOKUP(A874,[5]Лист3!$A:$O,13,0)</f>
        <v>531</v>
      </c>
      <c r="F874" s="120" t="s">
        <v>1609</v>
      </c>
    </row>
    <row r="875" spans="1:6" ht="37.5" x14ac:dyDescent="0.2">
      <c r="A875" s="132">
        <v>60000567</v>
      </c>
      <c r="B875" s="133" t="s">
        <v>765</v>
      </c>
      <c r="C875" s="118" t="s">
        <v>1568</v>
      </c>
      <c r="D875" s="119">
        <f t="shared" si="58"/>
        <v>634.42622950819668</v>
      </c>
      <c r="E875" s="116">
        <f>VLOOKUP(A875,[5]Лист3!$A:$O,13,0)</f>
        <v>774</v>
      </c>
      <c r="F875" s="120" t="s">
        <v>1615</v>
      </c>
    </row>
    <row r="876" spans="1:6" ht="75" x14ac:dyDescent="0.2">
      <c r="A876" s="132">
        <v>60000569</v>
      </c>
      <c r="B876" s="145" t="s">
        <v>1502</v>
      </c>
      <c r="C876" s="118" t="s">
        <v>1568</v>
      </c>
      <c r="D876" s="119">
        <f t="shared" si="58"/>
        <v>661.47540983606564</v>
      </c>
      <c r="E876" s="116">
        <f>VLOOKUP(A876,[5]Лист3!$A:$O,13,0)</f>
        <v>807</v>
      </c>
      <c r="F876" s="120" t="s">
        <v>1615</v>
      </c>
    </row>
    <row r="877" spans="1:6" ht="75" x14ac:dyDescent="0.2">
      <c r="A877" s="132">
        <v>60000572</v>
      </c>
      <c r="B877" s="145" t="s">
        <v>1503</v>
      </c>
      <c r="C877" s="118" t="s">
        <v>1568</v>
      </c>
      <c r="D877" s="119">
        <f t="shared" si="58"/>
        <v>614.7540983606558</v>
      </c>
      <c r="E877" s="116">
        <f>VLOOKUP(A877,[5]Лист3!$A:$O,13,0)</f>
        <v>750</v>
      </c>
      <c r="F877" s="120" t="s">
        <v>1615</v>
      </c>
    </row>
    <row r="878" spans="1:6" ht="37.5" x14ac:dyDescent="0.2">
      <c r="A878" s="132">
        <v>60000573</v>
      </c>
      <c r="B878" s="133" t="s">
        <v>770</v>
      </c>
      <c r="C878" s="118" t="s">
        <v>1568</v>
      </c>
      <c r="D878" s="119">
        <f t="shared" si="58"/>
        <v>1409.016393442623</v>
      </c>
      <c r="E878" s="116">
        <f>VLOOKUP(A878,[5]Лист3!$A:$O,13,0)</f>
        <v>1719</v>
      </c>
      <c r="F878" s="120" t="s">
        <v>1615</v>
      </c>
    </row>
    <row r="879" spans="1:6" ht="57.75" x14ac:dyDescent="0.2">
      <c r="A879" s="132">
        <v>60000584</v>
      </c>
      <c r="B879" s="133" t="s">
        <v>1937</v>
      </c>
      <c r="C879" s="118" t="s">
        <v>1568</v>
      </c>
      <c r="D879" s="119">
        <f t="shared" si="58"/>
        <v>705.73770491803282</v>
      </c>
      <c r="E879" s="116">
        <f>VLOOKUP(A879,[5]Лист3!$A:$O,13,0)</f>
        <v>861</v>
      </c>
      <c r="F879" s="120" t="s">
        <v>1609</v>
      </c>
    </row>
    <row r="880" spans="1:6" ht="75" x14ac:dyDescent="0.2">
      <c r="A880" s="132">
        <v>60000589</v>
      </c>
      <c r="B880" s="133" t="s">
        <v>780</v>
      </c>
      <c r="C880" s="118" t="s">
        <v>1568</v>
      </c>
      <c r="D880" s="119">
        <f t="shared" si="58"/>
        <v>538.52459016393448</v>
      </c>
      <c r="E880" s="116">
        <f>VLOOKUP(A880,[5]Лист3!$A:$O,13,0)</f>
        <v>657</v>
      </c>
      <c r="F880" s="120" t="s">
        <v>1609</v>
      </c>
    </row>
    <row r="881" spans="1:6" ht="37.5" x14ac:dyDescent="0.2">
      <c r="A881" s="132">
        <v>60000591</v>
      </c>
      <c r="B881" s="133" t="s">
        <v>781</v>
      </c>
      <c r="C881" s="118" t="s">
        <v>1568</v>
      </c>
      <c r="D881" s="119">
        <f t="shared" si="58"/>
        <v>595.08196721311481</v>
      </c>
      <c r="E881" s="116">
        <f>VLOOKUP(A881,[5]Лист3!$A:$O,13,0)</f>
        <v>726</v>
      </c>
      <c r="F881" s="120" t="s">
        <v>1615</v>
      </c>
    </row>
    <row r="882" spans="1:6" ht="37.5" x14ac:dyDescent="0.2">
      <c r="A882" s="132">
        <v>60000592</v>
      </c>
      <c r="B882" s="133" t="s">
        <v>782</v>
      </c>
      <c r="C882" s="118" t="s">
        <v>1568</v>
      </c>
      <c r="D882" s="119">
        <f t="shared" si="58"/>
        <v>668.85245901639348</v>
      </c>
      <c r="E882" s="116">
        <f>VLOOKUP(A882,[5]Лист3!$A:$O,13,0)</f>
        <v>816</v>
      </c>
      <c r="F882" s="120" t="s">
        <v>1615</v>
      </c>
    </row>
    <row r="883" spans="1:6" ht="37.5" x14ac:dyDescent="0.2">
      <c r="A883" s="132">
        <v>60000593</v>
      </c>
      <c r="B883" s="133" t="s">
        <v>783</v>
      </c>
      <c r="C883" s="118" t="s">
        <v>1568</v>
      </c>
      <c r="D883" s="119">
        <f t="shared" si="58"/>
        <v>614.7540983606558</v>
      </c>
      <c r="E883" s="116">
        <f>VLOOKUP(A883,[5]Лист3!$A:$O,13,0)</f>
        <v>750</v>
      </c>
      <c r="F883" s="120" t="s">
        <v>1615</v>
      </c>
    </row>
    <row r="884" spans="1:6" ht="56.25" x14ac:dyDescent="0.2">
      <c r="A884" s="132">
        <v>60000596</v>
      </c>
      <c r="B884" s="133" t="s">
        <v>784</v>
      </c>
      <c r="C884" s="118" t="s">
        <v>1568</v>
      </c>
      <c r="D884" s="119">
        <f t="shared" si="58"/>
        <v>518.85245901639348</v>
      </c>
      <c r="E884" s="116">
        <f>VLOOKUP(A884,[5]Лист3!$A:$O,13,0)</f>
        <v>633</v>
      </c>
      <c r="F884" s="120" t="s">
        <v>1610</v>
      </c>
    </row>
    <row r="885" spans="1:6" ht="37.5" x14ac:dyDescent="0.3">
      <c r="A885" s="153">
        <v>60000200</v>
      </c>
      <c r="B885" s="164" t="s">
        <v>1453</v>
      </c>
      <c r="C885" s="114" t="s">
        <v>1568</v>
      </c>
      <c r="D885" s="119">
        <f t="shared" si="58"/>
        <v>1160.655737704918</v>
      </c>
      <c r="E885" s="116">
        <f>VLOOKUP(A885,[5]Лист3!$A:$O,13,0)</f>
        <v>1416</v>
      </c>
      <c r="F885" s="117" t="s">
        <v>1617</v>
      </c>
    </row>
    <row r="886" spans="1:6" ht="131.25" x14ac:dyDescent="0.2">
      <c r="A886" s="132">
        <v>60000039</v>
      </c>
      <c r="B886" s="145" t="s">
        <v>1482</v>
      </c>
      <c r="C886" s="118" t="s">
        <v>1568</v>
      </c>
      <c r="D886" s="119">
        <f t="shared" si="58"/>
        <v>1618.032786885246</v>
      </c>
      <c r="E886" s="116">
        <f>VLOOKUP(A886,[5]Лист3!$A:$O,13,0)</f>
        <v>1974</v>
      </c>
      <c r="F886" s="120" t="s">
        <v>1781</v>
      </c>
    </row>
    <row r="887" spans="1:6" ht="37.5" x14ac:dyDescent="0.2">
      <c r="A887" s="123">
        <v>60000564</v>
      </c>
      <c r="B887" s="124" t="s">
        <v>746</v>
      </c>
      <c r="C887" s="118" t="s">
        <v>1568</v>
      </c>
      <c r="D887" s="119">
        <f t="shared" si="58"/>
        <v>700.81967213114751</v>
      </c>
      <c r="E887" s="116">
        <f>VLOOKUP(A887,[5]Лист3!$A:$O,13,0)</f>
        <v>855</v>
      </c>
      <c r="F887" s="120" t="s">
        <v>1615</v>
      </c>
    </row>
    <row r="888" spans="1:6" ht="56.25" x14ac:dyDescent="0.2">
      <c r="A888" s="132">
        <v>60001301</v>
      </c>
      <c r="B888" s="133" t="s">
        <v>785</v>
      </c>
      <c r="C888" s="118" t="s">
        <v>1568</v>
      </c>
      <c r="D888" s="119">
        <f t="shared" si="58"/>
        <v>20997.540983606559</v>
      </c>
      <c r="E888" s="116">
        <f>VLOOKUP(A888,[5]Лист3!$A:$O,13,0)</f>
        <v>25617</v>
      </c>
      <c r="F888" s="120" t="s">
        <v>1803</v>
      </c>
    </row>
    <row r="889" spans="1:6" ht="56.25" x14ac:dyDescent="0.2">
      <c r="A889" s="132">
        <v>60001302</v>
      </c>
      <c r="B889" s="133" t="s">
        <v>786</v>
      </c>
      <c r="C889" s="118" t="s">
        <v>1568</v>
      </c>
      <c r="D889" s="119">
        <f t="shared" si="58"/>
        <v>11727.049180327869</v>
      </c>
      <c r="E889" s="116">
        <f>VLOOKUP(A889,[5]Лист3!$A:$O,13,0)</f>
        <v>14307</v>
      </c>
      <c r="F889" s="120" t="s">
        <v>1803</v>
      </c>
    </row>
    <row r="890" spans="1:6" ht="75" x14ac:dyDescent="0.2">
      <c r="A890" s="132">
        <v>60000726</v>
      </c>
      <c r="B890" s="133" t="s">
        <v>1838</v>
      </c>
      <c r="C890" s="118" t="s">
        <v>1568</v>
      </c>
      <c r="D890" s="119">
        <f t="shared" si="58"/>
        <v>2724.5901639344261</v>
      </c>
      <c r="E890" s="116">
        <f>VLOOKUP(A890,[5]Лист3!$A:$O,13,0)</f>
        <v>3324</v>
      </c>
      <c r="F890" s="120" t="s">
        <v>1779</v>
      </c>
    </row>
    <row r="891" spans="1:6" ht="37.5" x14ac:dyDescent="0.2">
      <c r="A891" s="132">
        <v>60000571</v>
      </c>
      <c r="B891" s="133" t="s">
        <v>768</v>
      </c>
      <c r="C891" s="118" t="s">
        <v>1568</v>
      </c>
      <c r="D891" s="119">
        <f t="shared" si="58"/>
        <v>1445.9016393442623</v>
      </c>
      <c r="E891" s="116">
        <f>VLOOKUP(A891,[5]Лист3!$A:$O,13,0)</f>
        <v>1764</v>
      </c>
      <c r="F891" s="120" t="s">
        <v>1615</v>
      </c>
    </row>
    <row r="892" spans="1:6" x14ac:dyDescent="0.2">
      <c r="A892" s="287" t="s">
        <v>1833</v>
      </c>
      <c r="B892" s="287"/>
      <c r="C892" s="287"/>
      <c r="D892" s="287"/>
      <c r="E892" s="287"/>
      <c r="F892" s="287"/>
    </row>
    <row r="893" spans="1:6" ht="56.25" x14ac:dyDescent="0.2">
      <c r="A893" s="132">
        <v>60000722</v>
      </c>
      <c r="B893" s="133" t="s">
        <v>1834</v>
      </c>
      <c r="C893" s="118" t="s">
        <v>1568</v>
      </c>
      <c r="D893" s="119">
        <f t="shared" ref="D893:D894" si="59">E893/1.22</f>
        <v>2131.967213114754</v>
      </c>
      <c r="E893" s="116">
        <f>VLOOKUP(A893,[5]Лист3!$A:$O,13,0)</f>
        <v>2601</v>
      </c>
      <c r="F893" s="120" t="s">
        <v>1825</v>
      </c>
    </row>
    <row r="894" spans="1:6" ht="56.25" x14ac:dyDescent="0.2">
      <c r="A894" s="132">
        <v>60000723</v>
      </c>
      <c r="B894" s="133" t="s">
        <v>1835</v>
      </c>
      <c r="C894" s="118" t="s">
        <v>1568</v>
      </c>
      <c r="D894" s="119">
        <f t="shared" si="59"/>
        <v>3194.2622950819673</v>
      </c>
      <c r="E894" s="116">
        <f>VLOOKUP(A894,[5]Лист3!$A:$O,13,0)</f>
        <v>3897</v>
      </c>
      <c r="F894" s="120" t="s">
        <v>1825</v>
      </c>
    </row>
    <row r="895" spans="1:6" x14ac:dyDescent="0.2">
      <c r="A895" s="286" t="s">
        <v>1897</v>
      </c>
      <c r="B895" s="286"/>
      <c r="C895" s="286"/>
      <c r="D895" s="286"/>
      <c r="E895" s="286"/>
      <c r="F895" s="286"/>
    </row>
    <row r="896" spans="1:6" ht="56.25" x14ac:dyDescent="0.2">
      <c r="A896" s="128">
        <v>80000644</v>
      </c>
      <c r="B896" s="124" t="s">
        <v>821</v>
      </c>
      <c r="C896" s="118" t="s">
        <v>1568</v>
      </c>
      <c r="D896" s="119">
        <f t="shared" ref="D896:D959" si="60">E896/1.22</f>
        <v>649.18032786885249</v>
      </c>
      <c r="E896" s="116">
        <f>VLOOKUP(A896,[5]Лист3!$A:$O,13,0)</f>
        <v>792</v>
      </c>
      <c r="F896" s="179" t="str">
        <f>VLOOKUP(A896,[7]Лист3!$A:$F,6,0)</f>
        <v>-</v>
      </c>
    </row>
    <row r="897" spans="1:6" ht="37.5" x14ac:dyDescent="0.2">
      <c r="A897" s="128">
        <v>80000645</v>
      </c>
      <c r="B897" s="124" t="s">
        <v>822</v>
      </c>
      <c r="C897" s="118" t="s">
        <v>1568</v>
      </c>
      <c r="D897" s="119">
        <f t="shared" si="60"/>
        <v>649.18032786885249</v>
      </c>
      <c r="E897" s="116">
        <f>VLOOKUP(A897,[5]Лист3!$A:$O,13,0)</f>
        <v>792</v>
      </c>
      <c r="F897" s="179" t="str">
        <f>VLOOKUP(A897,[7]Лист3!$A:$F,6,0)</f>
        <v>-</v>
      </c>
    </row>
    <row r="898" spans="1:6" x14ac:dyDescent="0.2">
      <c r="A898" s="128">
        <v>80000646</v>
      </c>
      <c r="B898" s="124" t="s">
        <v>823</v>
      </c>
      <c r="C898" s="118" t="s">
        <v>1568</v>
      </c>
      <c r="D898" s="119">
        <f t="shared" si="60"/>
        <v>609.8360655737705</v>
      </c>
      <c r="E898" s="116">
        <f>VLOOKUP(A898,[5]Лист3!$A:$O,13,0)</f>
        <v>744</v>
      </c>
      <c r="F898" s="179" t="str">
        <f>VLOOKUP(A898,[7]Лист3!$A:$F,6,0)</f>
        <v>-</v>
      </c>
    </row>
    <row r="899" spans="1:6" ht="56.25" x14ac:dyDescent="0.2">
      <c r="A899" s="136">
        <v>80000647</v>
      </c>
      <c r="B899" s="122" t="s">
        <v>1677</v>
      </c>
      <c r="C899" s="118" t="s">
        <v>1568</v>
      </c>
      <c r="D899" s="119">
        <f t="shared" si="60"/>
        <v>499.18032786885249</v>
      </c>
      <c r="E899" s="116">
        <f>VLOOKUP(A899,[5]Лист3!$A:$O,13,0)</f>
        <v>609</v>
      </c>
      <c r="F899" s="179" t="str">
        <f>VLOOKUP(A899,[7]Лист3!$A:$F,6,0)</f>
        <v>-</v>
      </c>
    </row>
    <row r="900" spans="1:6" ht="75" x14ac:dyDescent="0.2">
      <c r="A900" s="128">
        <v>80000648</v>
      </c>
      <c r="B900" s="124" t="s">
        <v>825</v>
      </c>
      <c r="C900" s="118" t="s">
        <v>1568</v>
      </c>
      <c r="D900" s="119">
        <f t="shared" si="60"/>
        <v>381.14754098360658</v>
      </c>
      <c r="E900" s="116">
        <f>VLOOKUP(A900,[5]Лист3!$A:$O,13,0)</f>
        <v>465</v>
      </c>
      <c r="F900" s="179" t="str">
        <f>VLOOKUP(A900,[7]Лист3!$A:$F,6,0)</f>
        <v>-</v>
      </c>
    </row>
    <row r="901" spans="1:6" ht="37.5" x14ac:dyDescent="0.2">
      <c r="A901" s="128">
        <v>80000649</v>
      </c>
      <c r="B901" s="124" t="s">
        <v>826</v>
      </c>
      <c r="C901" s="118" t="s">
        <v>1568</v>
      </c>
      <c r="D901" s="119">
        <f t="shared" si="60"/>
        <v>1831.967213114754</v>
      </c>
      <c r="E901" s="116">
        <f>VLOOKUP(A901,[5]Лист3!$A:$O,13,0)</f>
        <v>2235</v>
      </c>
      <c r="F901" s="179" t="str">
        <f>VLOOKUP(A901,[7]Лист3!$A:$F,6,0)</f>
        <v>токсикологический</v>
      </c>
    </row>
    <row r="902" spans="1:6" x14ac:dyDescent="0.2">
      <c r="A902" s="128">
        <v>80000650</v>
      </c>
      <c r="B902" s="124" t="s">
        <v>827</v>
      </c>
      <c r="C902" s="118" t="s">
        <v>1568</v>
      </c>
      <c r="D902" s="119">
        <f t="shared" si="60"/>
        <v>309.8360655737705</v>
      </c>
      <c r="E902" s="116">
        <f>VLOOKUP(A902,[5]Лист3!$A:$O,13,0)</f>
        <v>378</v>
      </c>
      <c r="F902" s="179" t="str">
        <f>VLOOKUP(A902,[7]Лист3!$A:$F,6,0)</f>
        <v>органолептический</v>
      </c>
    </row>
    <row r="903" spans="1:6" x14ac:dyDescent="0.2">
      <c r="A903" s="128">
        <v>80000654</v>
      </c>
      <c r="B903" s="124" t="s">
        <v>828</v>
      </c>
      <c r="C903" s="118" t="s">
        <v>1568</v>
      </c>
      <c r="D903" s="119">
        <f t="shared" si="60"/>
        <v>1227.049180327869</v>
      </c>
      <c r="E903" s="116">
        <f>VLOOKUP(A903,[5]Лист3!$A:$O,13,0)</f>
        <v>1497</v>
      </c>
      <c r="F903" s="179" t="str">
        <f>VLOOKUP(A903,[7]Лист3!$A:$F,6,0)</f>
        <v>атомно-абсорбционный</v>
      </c>
    </row>
    <row r="904" spans="1:6" x14ac:dyDescent="0.2">
      <c r="A904" s="128">
        <v>80000655</v>
      </c>
      <c r="B904" s="124" t="s">
        <v>829</v>
      </c>
      <c r="C904" s="118" t="s">
        <v>1568</v>
      </c>
      <c r="D904" s="119">
        <f t="shared" si="60"/>
        <v>1227.049180327869</v>
      </c>
      <c r="E904" s="116">
        <f>VLOOKUP(A904,[5]Лист3!$A:$O,13,0)</f>
        <v>1497</v>
      </c>
      <c r="F904" s="179" t="str">
        <f>VLOOKUP(A904,[7]Лист3!$A:$F,6,0)</f>
        <v>атомно-абсорбционный</v>
      </c>
    </row>
    <row r="905" spans="1:6" ht="37.5" x14ac:dyDescent="0.2">
      <c r="A905" s="128">
        <v>80000656</v>
      </c>
      <c r="B905" s="124" t="s">
        <v>830</v>
      </c>
      <c r="C905" s="118" t="s">
        <v>1568</v>
      </c>
      <c r="D905" s="119">
        <f t="shared" si="60"/>
        <v>1300.8196721311476</v>
      </c>
      <c r="E905" s="116">
        <f>VLOOKUP(A905,[5]Лист3!$A:$O,13,0)</f>
        <v>1587</v>
      </c>
      <c r="F905" s="179" t="str">
        <f>VLOOKUP(A905,[7]Лист3!$A:$F,6,0)</f>
        <v>атомно-абсорбционный</v>
      </c>
    </row>
    <row r="906" spans="1:6" x14ac:dyDescent="0.2">
      <c r="A906" s="128">
        <v>80000658</v>
      </c>
      <c r="B906" s="124" t="s">
        <v>831</v>
      </c>
      <c r="C906" s="118" t="s">
        <v>1568</v>
      </c>
      <c r="D906" s="119">
        <f t="shared" si="60"/>
        <v>1227.049180327869</v>
      </c>
      <c r="E906" s="116">
        <f>VLOOKUP(A906,[5]Лист3!$A:$O,13,0)</f>
        <v>1497</v>
      </c>
      <c r="F906" s="179" t="str">
        <f>VLOOKUP(A906,[7]Лист3!$A:$F,6,0)</f>
        <v>атомно-абсорбционный</v>
      </c>
    </row>
    <row r="907" spans="1:6" x14ac:dyDescent="0.2">
      <c r="A907" s="128">
        <v>80000659</v>
      </c>
      <c r="B907" s="124" t="s">
        <v>832</v>
      </c>
      <c r="C907" s="118" t="s">
        <v>1568</v>
      </c>
      <c r="D907" s="119">
        <f t="shared" si="60"/>
        <v>1180.327868852459</v>
      </c>
      <c r="E907" s="116">
        <f>VLOOKUP(A907,[5]Лист3!$A:$O,13,0)</f>
        <v>1440</v>
      </c>
      <c r="F907" s="179" t="str">
        <f>VLOOKUP(A907,[7]Лист3!$A:$F,6,0)</f>
        <v>атомно-абсорбционный</v>
      </c>
    </row>
    <row r="908" spans="1:6" ht="93.75" x14ac:dyDescent="0.2">
      <c r="A908" s="136">
        <v>80000660</v>
      </c>
      <c r="B908" s="122" t="s">
        <v>1678</v>
      </c>
      <c r="C908" s="118" t="s">
        <v>1568</v>
      </c>
      <c r="D908" s="119">
        <f t="shared" si="60"/>
        <v>1345.0819672131147</v>
      </c>
      <c r="E908" s="116">
        <f>VLOOKUP(A908,[5]Лист3!$A:$O,13,0)</f>
        <v>1641</v>
      </c>
      <c r="F908" s="179" t="str">
        <f>VLOOKUP(A908,[7]Лист3!$A:$F,6,0)</f>
        <v>Фотометрический</v>
      </c>
    </row>
    <row r="909" spans="1:6" ht="37.5" x14ac:dyDescent="0.2">
      <c r="A909" s="128">
        <v>80000666</v>
      </c>
      <c r="B909" s="124" t="s">
        <v>834</v>
      </c>
      <c r="C909" s="118" t="s">
        <v>1568</v>
      </c>
      <c r="D909" s="119">
        <f t="shared" si="60"/>
        <v>1050</v>
      </c>
      <c r="E909" s="116">
        <f>VLOOKUP(A909,[5]Лист3!$A:$O,13,0)</f>
        <v>1281</v>
      </c>
      <c r="F909" s="179" t="str">
        <f>VLOOKUP(A909,[7]Лист3!$A:$F,6,0)</f>
        <v>гравиметрический</v>
      </c>
    </row>
    <row r="910" spans="1:6" ht="37.5" x14ac:dyDescent="0.2">
      <c r="A910" s="128">
        <v>80000667</v>
      </c>
      <c r="B910" s="124" t="s">
        <v>835</v>
      </c>
      <c r="C910" s="118" t="s">
        <v>1568</v>
      </c>
      <c r="D910" s="119">
        <f t="shared" si="60"/>
        <v>1345.0819672131147</v>
      </c>
      <c r="E910" s="116">
        <f>VLOOKUP(A910,[5]Лист3!$A:$O,13,0)</f>
        <v>1641</v>
      </c>
      <c r="F910" s="179" t="str">
        <f>VLOOKUP(A910,[7]Лист3!$A:$F,6,0)</f>
        <v>фотометрический</v>
      </c>
    </row>
    <row r="911" spans="1:6" ht="37.5" x14ac:dyDescent="0.2">
      <c r="A911" s="128">
        <v>80000669</v>
      </c>
      <c r="B911" s="124" t="s">
        <v>836</v>
      </c>
      <c r="C911" s="118" t="s">
        <v>1568</v>
      </c>
      <c r="D911" s="119">
        <f t="shared" si="60"/>
        <v>661.47540983606564</v>
      </c>
      <c r="E911" s="116">
        <f>VLOOKUP(A911,[5]Лист3!$A:$O,13,0)</f>
        <v>807</v>
      </c>
      <c r="F911" s="179" t="str">
        <f>VLOOKUP(A911,[7]Лист3!$A:$F,6,0)</f>
        <v>визуальный</v>
      </c>
    </row>
    <row r="912" spans="1:6" ht="37.5" x14ac:dyDescent="0.2">
      <c r="A912" s="128">
        <v>80000670</v>
      </c>
      <c r="B912" s="124" t="s">
        <v>837</v>
      </c>
      <c r="C912" s="118" t="s">
        <v>1568</v>
      </c>
      <c r="D912" s="119">
        <f t="shared" si="60"/>
        <v>661.47540983606564</v>
      </c>
      <c r="E912" s="116">
        <f>VLOOKUP(A912,[5]Лист3!$A:$O,13,0)</f>
        <v>807</v>
      </c>
      <c r="F912" s="179" t="str">
        <f>VLOOKUP(A912,[7]Лист3!$A:$F,6,0)</f>
        <v>визуальный</v>
      </c>
    </row>
    <row r="913" spans="1:6" ht="37.5" x14ac:dyDescent="0.2">
      <c r="A913" s="128">
        <v>80000671</v>
      </c>
      <c r="B913" s="124" t="s">
        <v>838</v>
      </c>
      <c r="C913" s="118" t="s">
        <v>1568</v>
      </c>
      <c r="D913" s="119">
        <f t="shared" si="60"/>
        <v>585.24590163934431</v>
      </c>
      <c r="E913" s="116">
        <f>VLOOKUP(A913,[5]Лист3!$A:$O,13,0)</f>
        <v>714</v>
      </c>
      <c r="F913" s="179" t="str">
        <f>VLOOKUP(A913,[7]Лист3!$A:$F,6,0)</f>
        <v>визуальный</v>
      </c>
    </row>
    <row r="914" spans="1:6" ht="37.5" x14ac:dyDescent="0.2">
      <c r="A914" s="128">
        <v>80000673</v>
      </c>
      <c r="B914" s="124" t="s">
        <v>839</v>
      </c>
      <c r="C914" s="118" t="s">
        <v>1568</v>
      </c>
      <c r="D914" s="119">
        <f t="shared" si="60"/>
        <v>538.52459016393448</v>
      </c>
      <c r="E914" s="116">
        <f>VLOOKUP(A914,[5]Лист3!$A:$O,13,0)</f>
        <v>657</v>
      </c>
      <c r="F914" s="179" t="str">
        <f>VLOOKUP(A914,[7]Лист3!$A:$F,6,0)</f>
        <v>визуальный</v>
      </c>
    </row>
    <row r="915" spans="1:6" ht="56.25" x14ac:dyDescent="0.2">
      <c r="A915" s="128">
        <v>80000674</v>
      </c>
      <c r="B915" s="124" t="s">
        <v>840</v>
      </c>
      <c r="C915" s="118" t="s">
        <v>1568</v>
      </c>
      <c r="D915" s="119">
        <f t="shared" si="60"/>
        <v>609.8360655737705</v>
      </c>
      <c r="E915" s="116">
        <f>VLOOKUP(A915,[5]Лист3!$A:$O,13,0)</f>
        <v>744</v>
      </c>
      <c r="F915" s="179" t="str">
        <f>VLOOKUP(A915,[7]Лист3!$A:$F,6,0)</f>
        <v>визуальный</v>
      </c>
    </row>
    <row r="916" spans="1:6" ht="37.5" x14ac:dyDescent="0.2">
      <c r="A916" s="128">
        <v>80000675</v>
      </c>
      <c r="B916" s="124" t="s">
        <v>841</v>
      </c>
      <c r="C916" s="118" t="s">
        <v>1568</v>
      </c>
      <c r="D916" s="119">
        <f t="shared" si="60"/>
        <v>1974.5901639344263</v>
      </c>
      <c r="E916" s="116">
        <f>VLOOKUP(A916,[5]Лист3!$A:$O,13,0)</f>
        <v>2409</v>
      </c>
      <c r="F916" s="179" t="str">
        <f>VLOOKUP(A916,[7]Лист3!$A:$F,6,0)</f>
        <v>гравиметрический</v>
      </c>
    </row>
    <row r="917" spans="1:6" ht="93.75" x14ac:dyDescent="0.2">
      <c r="A917" s="128">
        <v>80000679</v>
      </c>
      <c r="B917" s="124" t="s">
        <v>842</v>
      </c>
      <c r="C917" s="118" t="s">
        <v>1568</v>
      </c>
      <c r="D917" s="119">
        <f t="shared" si="60"/>
        <v>236.0655737704918</v>
      </c>
      <c r="E917" s="116">
        <f>VLOOKUP(A917,[5]Лист3!$A:$O,13,0)</f>
        <v>288</v>
      </c>
      <c r="F917" s="179" t="str">
        <f>VLOOKUP(A917,[7]Лист3!$A:$F,6,0)</f>
        <v>органолептический</v>
      </c>
    </row>
    <row r="918" spans="1:6" ht="75" x14ac:dyDescent="0.2">
      <c r="A918" s="128">
        <v>80000680</v>
      </c>
      <c r="B918" s="124" t="s">
        <v>843</v>
      </c>
      <c r="C918" s="118" t="s">
        <v>1568</v>
      </c>
      <c r="D918" s="119">
        <f t="shared" si="60"/>
        <v>5943.4426229508199</v>
      </c>
      <c r="E918" s="116">
        <f>VLOOKUP(A918,[5]Лист3!$A:$O,13,0)</f>
        <v>7251</v>
      </c>
      <c r="F918" s="179" t="str">
        <f>VLOOKUP(A918,[7]Лист3!$A:$F,6,0)</f>
        <v>газохроматографический</v>
      </c>
    </row>
    <row r="919" spans="1:6" ht="37.5" x14ac:dyDescent="0.2">
      <c r="A919" s="128">
        <v>80000682</v>
      </c>
      <c r="B919" s="124" t="s">
        <v>845</v>
      </c>
      <c r="C919" s="118" t="s">
        <v>1568</v>
      </c>
      <c r="D919" s="119">
        <f t="shared" si="60"/>
        <v>1586.0655737704919</v>
      </c>
      <c r="E919" s="116">
        <f>VLOOKUP(A919,[5]Лист3!$A:$O,13,0)</f>
        <v>1935</v>
      </c>
      <c r="F919" s="179" t="str">
        <f>VLOOKUP(A919,[7]Лист3!$A:$F,6,0)</f>
        <v>газохроматографический</v>
      </c>
    </row>
    <row r="920" spans="1:6" ht="56.25" x14ac:dyDescent="0.2">
      <c r="A920" s="128">
        <v>80000688</v>
      </c>
      <c r="B920" s="124" t="s">
        <v>846</v>
      </c>
      <c r="C920" s="118" t="s">
        <v>1568</v>
      </c>
      <c r="D920" s="119">
        <f t="shared" si="60"/>
        <v>1416.3934426229509</v>
      </c>
      <c r="E920" s="116">
        <f>VLOOKUP(A920,[5]Лист3!$A:$O,13,0)</f>
        <v>1728</v>
      </c>
      <c r="F920" s="179" t="str">
        <f>VLOOKUP(A920,[7]Лист3!$A:$F,6,0)</f>
        <v>атомно-абсорбционный</v>
      </c>
    </row>
    <row r="921" spans="1:6" ht="37.5" x14ac:dyDescent="0.2">
      <c r="A921" s="128">
        <v>80000690</v>
      </c>
      <c r="B921" s="124" t="s">
        <v>847</v>
      </c>
      <c r="C921" s="118" t="s">
        <v>1568</v>
      </c>
      <c r="D921" s="119">
        <f t="shared" si="60"/>
        <v>973.77049180327867</v>
      </c>
      <c r="E921" s="116">
        <f>VLOOKUP(A921,[5]Лист3!$A:$O,13,0)</f>
        <v>1188</v>
      </c>
      <c r="F921" s="179" t="str">
        <f>VLOOKUP(A921,[7]Лист3!$A:$F,6,0)</f>
        <v>атомно-абсорбционный</v>
      </c>
    </row>
    <row r="922" spans="1:6" ht="37.5" x14ac:dyDescent="0.2">
      <c r="A922" s="128">
        <v>80000691</v>
      </c>
      <c r="B922" s="124" t="s">
        <v>848</v>
      </c>
      <c r="C922" s="118" t="s">
        <v>1568</v>
      </c>
      <c r="D922" s="119">
        <f t="shared" si="60"/>
        <v>1546.7213114754099</v>
      </c>
      <c r="E922" s="116">
        <f>VLOOKUP(A922,[5]Лист3!$A:$O,13,0)</f>
        <v>1887</v>
      </c>
      <c r="F922" s="179" t="str">
        <f>VLOOKUP(A922,[7]Лист3!$A:$F,6,0)</f>
        <v>газохроматографический</v>
      </c>
    </row>
    <row r="923" spans="1:6" ht="37.5" x14ac:dyDescent="0.2">
      <c r="A923" s="128">
        <v>80000692</v>
      </c>
      <c r="B923" s="124" t="s">
        <v>849</v>
      </c>
      <c r="C923" s="118" t="s">
        <v>1568</v>
      </c>
      <c r="D923" s="119">
        <f t="shared" si="60"/>
        <v>1512.295081967213</v>
      </c>
      <c r="E923" s="116">
        <f>VLOOKUP(A923,[5]Лист3!$A:$O,13,0)</f>
        <v>1845</v>
      </c>
      <c r="F923" s="179" t="str">
        <f>VLOOKUP(A923,[7]Лист3!$A:$F,6,0)</f>
        <v>тонкослойная хроматография</v>
      </c>
    </row>
    <row r="924" spans="1:6" ht="37.5" x14ac:dyDescent="0.2">
      <c r="A924" s="128">
        <v>80000693</v>
      </c>
      <c r="B924" s="124" t="s">
        <v>850</v>
      </c>
      <c r="C924" s="118" t="s">
        <v>1568</v>
      </c>
      <c r="D924" s="119">
        <f t="shared" si="60"/>
        <v>1512.295081967213</v>
      </c>
      <c r="E924" s="116">
        <f>VLOOKUP(A924,[5]Лист3!$A:$O,13,0)</f>
        <v>1845</v>
      </c>
      <c r="F924" s="179" t="str">
        <f>VLOOKUP(A924,[7]Лист3!$A:$F,6,0)</f>
        <v>тонкослойная хроматография</v>
      </c>
    </row>
    <row r="925" spans="1:6" ht="37.5" x14ac:dyDescent="0.2">
      <c r="A925" s="128">
        <v>80000697</v>
      </c>
      <c r="B925" s="124" t="s">
        <v>851</v>
      </c>
      <c r="C925" s="118" t="s">
        <v>1568</v>
      </c>
      <c r="D925" s="119">
        <f t="shared" si="60"/>
        <v>1775.4098360655737</v>
      </c>
      <c r="E925" s="116">
        <f>VLOOKUP(A925,[5]Лист3!$A:$O,13,0)</f>
        <v>2166</v>
      </c>
      <c r="F925" s="179" t="str">
        <f>VLOOKUP(A925,[7]Лист3!$A:$F,6,0)</f>
        <v>фотометрический</v>
      </c>
    </row>
    <row r="926" spans="1:6" ht="37.5" x14ac:dyDescent="0.2">
      <c r="A926" s="128">
        <v>80000698</v>
      </c>
      <c r="B926" s="124" t="s">
        <v>852</v>
      </c>
      <c r="C926" s="118" t="s">
        <v>1568</v>
      </c>
      <c r="D926" s="119">
        <f t="shared" si="60"/>
        <v>1950</v>
      </c>
      <c r="E926" s="116">
        <f>VLOOKUP(A926,[5]Лист3!$A:$O,13,0)</f>
        <v>2379</v>
      </c>
      <c r="F926" s="179" t="str">
        <f>VLOOKUP(A926,[7]Лист3!$A:$F,6,0)</f>
        <v>фотометрический</v>
      </c>
    </row>
    <row r="927" spans="1:6" ht="37.5" x14ac:dyDescent="0.2">
      <c r="A927" s="128">
        <v>80000699</v>
      </c>
      <c r="B927" s="124" t="s">
        <v>853</v>
      </c>
      <c r="C927" s="118" t="s">
        <v>1568</v>
      </c>
      <c r="D927" s="119">
        <f t="shared" si="60"/>
        <v>1777.8688524590164</v>
      </c>
      <c r="E927" s="116">
        <f>VLOOKUP(A927,[5]Лист3!$A:$O,13,0)</f>
        <v>2169</v>
      </c>
      <c r="F927" s="179" t="str">
        <f>VLOOKUP(A927,[7]Лист3!$A:$F,6,0)</f>
        <v>фотометрический</v>
      </c>
    </row>
    <row r="928" spans="1:6" ht="37.5" x14ac:dyDescent="0.2">
      <c r="A928" s="128">
        <v>80000701</v>
      </c>
      <c r="B928" s="124" t="s">
        <v>854</v>
      </c>
      <c r="C928" s="118" t="s">
        <v>1568</v>
      </c>
      <c r="D928" s="119">
        <f t="shared" si="60"/>
        <v>1775.4098360655737</v>
      </c>
      <c r="E928" s="116">
        <f>VLOOKUP(A928,[5]Лист3!$A:$O,13,0)</f>
        <v>2166</v>
      </c>
      <c r="F928" s="179" t="str">
        <f>VLOOKUP(A928,[7]Лист3!$A:$F,6,0)</f>
        <v>газохроматографический</v>
      </c>
    </row>
    <row r="929" spans="1:6" ht="56.25" x14ac:dyDescent="0.2">
      <c r="A929" s="128">
        <v>80000702</v>
      </c>
      <c r="B929" s="124" t="s">
        <v>855</v>
      </c>
      <c r="C929" s="118" t="s">
        <v>1568</v>
      </c>
      <c r="D929" s="119">
        <f t="shared" si="60"/>
        <v>2163.9344262295081</v>
      </c>
      <c r="E929" s="116">
        <f>VLOOKUP(A929,[5]Лист3!$A:$O,13,0)</f>
        <v>2640</v>
      </c>
      <c r="F929" s="179" t="str">
        <f>VLOOKUP(A929,[7]Лист3!$A:$F,6,0)</f>
        <v>газохроматографический</v>
      </c>
    </row>
    <row r="930" spans="1:6" ht="37.5" x14ac:dyDescent="0.2">
      <c r="A930" s="128">
        <v>80000703</v>
      </c>
      <c r="B930" s="124" t="s">
        <v>856</v>
      </c>
      <c r="C930" s="118" t="s">
        <v>1568</v>
      </c>
      <c r="D930" s="119">
        <f t="shared" si="60"/>
        <v>2267.2131147540986</v>
      </c>
      <c r="E930" s="116">
        <f>VLOOKUP(A930,[5]Лист3!$A:$O,13,0)</f>
        <v>2766</v>
      </c>
      <c r="F930" s="179" t="str">
        <f>VLOOKUP(A930,[7]Лист3!$A:$F,6,0)</f>
        <v>фотометрический</v>
      </c>
    </row>
    <row r="931" spans="1:6" ht="75" x14ac:dyDescent="0.2">
      <c r="A931" s="128">
        <v>80000705</v>
      </c>
      <c r="B931" s="124" t="s">
        <v>857</v>
      </c>
      <c r="C931" s="118" t="s">
        <v>1568</v>
      </c>
      <c r="D931" s="119">
        <f t="shared" si="60"/>
        <v>381.14754098360658</v>
      </c>
      <c r="E931" s="116">
        <f>VLOOKUP(A931,[5]Лист3!$A:$O,13,0)</f>
        <v>465</v>
      </c>
      <c r="F931" s="179" t="str">
        <f>VLOOKUP(A931,[7]Лист3!$A:$F,6,0)</f>
        <v>органолептический</v>
      </c>
    </row>
    <row r="932" spans="1:6" ht="37.5" x14ac:dyDescent="0.2">
      <c r="A932" s="128">
        <v>80000708</v>
      </c>
      <c r="B932" s="124" t="s">
        <v>858</v>
      </c>
      <c r="C932" s="118" t="s">
        <v>1568</v>
      </c>
      <c r="D932" s="119">
        <f t="shared" si="60"/>
        <v>661.47540983606564</v>
      </c>
      <c r="E932" s="116">
        <f>VLOOKUP(A932,[5]Лист3!$A:$O,13,0)</f>
        <v>807</v>
      </c>
      <c r="F932" s="179" t="str">
        <f>VLOOKUP(A932,[7]Лист3!$A:$F,6,0)</f>
        <v>флюориметрический</v>
      </c>
    </row>
    <row r="933" spans="1:6" ht="37.5" x14ac:dyDescent="0.2">
      <c r="A933" s="128">
        <v>80000709</v>
      </c>
      <c r="B933" s="124" t="s">
        <v>859</v>
      </c>
      <c r="C933" s="118" t="s">
        <v>1568</v>
      </c>
      <c r="D933" s="119">
        <f t="shared" si="60"/>
        <v>270.49180327868851</v>
      </c>
      <c r="E933" s="116">
        <f>VLOOKUP(A933,[5]Лист3!$A:$O,13,0)</f>
        <v>330</v>
      </c>
      <c r="F933" s="179" t="str">
        <f>VLOOKUP(A933,[7]Лист3!$A:$F,6,0)</f>
        <v>атомно-абсорбционный</v>
      </c>
    </row>
    <row r="934" spans="1:6" ht="37.5" x14ac:dyDescent="0.2">
      <c r="A934" s="128">
        <v>80000710</v>
      </c>
      <c r="B934" s="124" t="s">
        <v>860</v>
      </c>
      <c r="C934" s="118" t="s">
        <v>1568</v>
      </c>
      <c r="D934" s="119">
        <f t="shared" si="60"/>
        <v>1227.049180327869</v>
      </c>
      <c r="E934" s="116">
        <f>VLOOKUP(A934,[5]Лист3!$A:$O,13,0)</f>
        <v>1497</v>
      </c>
      <c r="F934" s="179" t="str">
        <f>VLOOKUP(A934,[7]Лист3!$A:$F,6,0)</f>
        <v>атомно-абсорбционный</v>
      </c>
    </row>
    <row r="935" spans="1:6" ht="37.5" x14ac:dyDescent="0.2">
      <c r="A935" s="128">
        <v>80000711</v>
      </c>
      <c r="B935" s="124" t="s">
        <v>861</v>
      </c>
      <c r="C935" s="118" t="s">
        <v>1568</v>
      </c>
      <c r="D935" s="119">
        <f t="shared" si="60"/>
        <v>1227.049180327869</v>
      </c>
      <c r="E935" s="116">
        <f>VLOOKUP(A935,[5]Лист3!$A:$O,13,0)</f>
        <v>1497</v>
      </c>
      <c r="F935" s="179" t="str">
        <f>VLOOKUP(A935,[7]Лист3!$A:$F,6,0)</f>
        <v>атомно-абсорбционный</v>
      </c>
    </row>
    <row r="936" spans="1:6" ht="37.5" x14ac:dyDescent="0.2">
      <c r="A936" s="128">
        <v>80000712</v>
      </c>
      <c r="B936" s="124" t="s">
        <v>862</v>
      </c>
      <c r="C936" s="118" t="s">
        <v>1568</v>
      </c>
      <c r="D936" s="119">
        <f t="shared" si="60"/>
        <v>1227.049180327869</v>
      </c>
      <c r="E936" s="116">
        <f>VLOOKUP(A936,[5]Лист3!$A:$O,13,0)</f>
        <v>1497</v>
      </c>
      <c r="F936" s="179" t="str">
        <f>VLOOKUP(A936,[7]Лист3!$A:$F,6,0)</f>
        <v>атомно-абсорбционный</v>
      </c>
    </row>
    <row r="937" spans="1:6" ht="37.5" x14ac:dyDescent="0.2">
      <c r="A937" s="128">
        <v>80000713</v>
      </c>
      <c r="B937" s="124" t="s">
        <v>863</v>
      </c>
      <c r="C937" s="118" t="s">
        <v>1568</v>
      </c>
      <c r="D937" s="119">
        <f t="shared" si="60"/>
        <v>1170.4918032786886</v>
      </c>
      <c r="E937" s="116">
        <f>VLOOKUP(A937,[5]Лист3!$A:$O,13,0)</f>
        <v>1428</v>
      </c>
      <c r="F937" s="179" t="str">
        <f>VLOOKUP(A937,[7]Лист3!$A:$F,6,0)</f>
        <v>фотометрический</v>
      </c>
    </row>
    <row r="938" spans="1:6" ht="37.5" x14ac:dyDescent="0.2">
      <c r="A938" s="128">
        <v>80000716</v>
      </c>
      <c r="B938" s="124" t="s">
        <v>864</v>
      </c>
      <c r="C938" s="118" t="s">
        <v>1568</v>
      </c>
      <c r="D938" s="119">
        <f t="shared" si="60"/>
        <v>1064.7540983606557</v>
      </c>
      <c r="E938" s="116">
        <f>VLOOKUP(A938,[5]Лист3!$A:$O,13,0)</f>
        <v>1299</v>
      </c>
      <c r="F938" s="179" t="str">
        <f>VLOOKUP(A938,[7]Лист3!$A:$F,6,0)</f>
        <v>атомно-абсорбционный</v>
      </c>
    </row>
    <row r="939" spans="1:6" ht="37.5" x14ac:dyDescent="0.2">
      <c r="A939" s="128">
        <v>80000718</v>
      </c>
      <c r="B939" s="124" t="s">
        <v>865</v>
      </c>
      <c r="C939" s="118" t="s">
        <v>1568</v>
      </c>
      <c r="D939" s="119">
        <f t="shared" si="60"/>
        <v>823.77049180327867</v>
      </c>
      <c r="E939" s="116">
        <f>VLOOKUP(A939,[5]Лист3!$A:$O,13,0)</f>
        <v>1005</v>
      </c>
      <c r="F939" s="179" t="str">
        <f>VLOOKUP(A939,[7]Лист3!$A:$F,6,0)</f>
        <v>фотометрический</v>
      </c>
    </row>
    <row r="940" spans="1:6" ht="37.5" x14ac:dyDescent="0.2">
      <c r="A940" s="128">
        <v>80000721</v>
      </c>
      <c r="B940" s="124" t="s">
        <v>866</v>
      </c>
      <c r="C940" s="118" t="s">
        <v>1568</v>
      </c>
      <c r="D940" s="119">
        <f t="shared" si="60"/>
        <v>784.42622950819668</v>
      </c>
      <c r="E940" s="116">
        <f>VLOOKUP(A940,[5]Лист3!$A:$O,13,0)</f>
        <v>957</v>
      </c>
      <c r="F940" s="179" t="str">
        <f>VLOOKUP(A940,[7]Лист3!$A:$F,6,0)</f>
        <v>потенциометрический</v>
      </c>
    </row>
    <row r="941" spans="1:6" ht="37.5" x14ac:dyDescent="0.2">
      <c r="A941" s="128">
        <v>80000742</v>
      </c>
      <c r="B941" s="124" t="s">
        <v>867</v>
      </c>
      <c r="C941" s="118" t="s">
        <v>1568</v>
      </c>
      <c r="D941" s="119">
        <f t="shared" si="60"/>
        <v>381.14754098360658</v>
      </c>
      <c r="E941" s="116">
        <f>VLOOKUP(A941,[5]Лист3!$A:$O,13,0)</f>
        <v>465</v>
      </c>
      <c r="F941" s="179" t="str">
        <f>VLOOKUP(A941,[7]Лист3!$A:$F,6,0)</f>
        <v>органолептический</v>
      </c>
    </row>
    <row r="942" spans="1:6" ht="37.5" x14ac:dyDescent="0.2">
      <c r="A942" s="128">
        <v>80000747</v>
      </c>
      <c r="B942" s="124" t="s">
        <v>868</v>
      </c>
      <c r="C942" s="118" t="s">
        <v>1568</v>
      </c>
      <c r="D942" s="119">
        <f t="shared" si="60"/>
        <v>1396.7213114754099</v>
      </c>
      <c r="E942" s="116">
        <f>VLOOKUP(A942,[5]Лист3!$A:$O,13,0)</f>
        <v>1704</v>
      </c>
      <c r="F942" s="179" t="str">
        <f>VLOOKUP(A942,[7]Лист3!$A:$F,6,0)</f>
        <v>атомно-абсорбционный</v>
      </c>
    </row>
    <row r="943" spans="1:6" x14ac:dyDescent="0.2">
      <c r="A943" s="128">
        <v>80000750</v>
      </c>
      <c r="B943" s="124" t="s">
        <v>869</v>
      </c>
      <c r="C943" s="118" t="s">
        <v>1568</v>
      </c>
      <c r="D943" s="119">
        <f t="shared" si="60"/>
        <v>1096.7213114754099</v>
      </c>
      <c r="E943" s="116">
        <f>VLOOKUP(A943,[5]Лист3!$A:$O,13,0)</f>
        <v>1338</v>
      </c>
      <c r="F943" s="179" t="str">
        <f>VLOOKUP(A943,[7]Лист3!$A:$F,6,0)</f>
        <v>фотометрический</v>
      </c>
    </row>
    <row r="944" spans="1:6" ht="56.25" x14ac:dyDescent="0.2">
      <c r="A944" s="128">
        <v>80000752</v>
      </c>
      <c r="B944" s="124" t="s">
        <v>870</v>
      </c>
      <c r="C944" s="118" t="s">
        <v>1568</v>
      </c>
      <c r="D944" s="119">
        <f t="shared" si="60"/>
        <v>381.14754098360658</v>
      </c>
      <c r="E944" s="116">
        <f>VLOOKUP(A944,[5]Лист3!$A:$O,13,0)</f>
        <v>465</v>
      </c>
      <c r="F944" s="179" t="str">
        <f>VLOOKUP(A944,[7]Лист3!$A:$F,6,0)</f>
        <v>органолептический</v>
      </c>
    </row>
    <row r="945" spans="1:6" ht="56.25" x14ac:dyDescent="0.2">
      <c r="A945" s="132">
        <v>80000753</v>
      </c>
      <c r="B945" s="133" t="s">
        <v>871</v>
      </c>
      <c r="C945" s="118" t="s">
        <v>1568</v>
      </c>
      <c r="D945" s="119">
        <f t="shared" si="60"/>
        <v>1059.8360655737706</v>
      </c>
      <c r="E945" s="116">
        <f>VLOOKUP(A945,[5]Лист3!$A:$O,13,0)</f>
        <v>1293</v>
      </c>
      <c r="F945" s="179" t="str">
        <f>VLOOKUP(A945,[7]Лист3!$A:$F,6,0)</f>
        <v>расчетный</v>
      </c>
    </row>
    <row r="946" spans="1:6" ht="37.5" x14ac:dyDescent="0.2">
      <c r="A946" s="132">
        <v>80000754</v>
      </c>
      <c r="B946" s="133" t="s">
        <v>872</v>
      </c>
      <c r="C946" s="118" t="s">
        <v>1568</v>
      </c>
      <c r="D946" s="119">
        <f t="shared" si="60"/>
        <v>459.8360655737705</v>
      </c>
      <c r="E946" s="116">
        <f>VLOOKUP(A946,[5]Лист3!$A:$O,13,0)</f>
        <v>561</v>
      </c>
      <c r="F946" s="179" t="str">
        <f>VLOOKUP(A946,[7]Лист3!$A:$F,6,0)</f>
        <v>визуальный</v>
      </c>
    </row>
    <row r="947" spans="1:6" ht="37.5" x14ac:dyDescent="0.2">
      <c r="A947" s="132">
        <v>80000755</v>
      </c>
      <c r="B947" s="133" t="s">
        <v>873</v>
      </c>
      <c r="C947" s="118" t="s">
        <v>1568</v>
      </c>
      <c r="D947" s="119">
        <f t="shared" si="60"/>
        <v>420.49180327868851</v>
      </c>
      <c r="E947" s="116">
        <f>VLOOKUP(A947,[5]Лист3!$A:$O,13,0)</f>
        <v>513</v>
      </c>
      <c r="F947" s="179" t="str">
        <f>VLOOKUP(A947,[7]Лист3!$A:$F,6,0)</f>
        <v>визуальный</v>
      </c>
    </row>
    <row r="948" spans="1:6" x14ac:dyDescent="0.2">
      <c r="A948" s="132">
        <v>80000758</v>
      </c>
      <c r="B948" s="133" t="s">
        <v>874</v>
      </c>
      <c r="C948" s="118" t="s">
        <v>1568</v>
      </c>
      <c r="D948" s="119">
        <f t="shared" si="60"/>
        <v>1416.3934426229509</v>
      </c>
      <c r="E948" s="116">
        <f>VLOOKUP(A948,[5]Лист3!$A:$O,13,0)</f>
        <v>1728</v>
      </c>
      <c r="F948" s="179" t="str">
        <f>VLOOKUP(A948,[7]Лист3!$A:$F,6,0)</f>
        <v>атомно-абсорбционный</v>
      </c>
    </row>
    <row r="949" spans="1:6" x14ac:dyDescent="0.2">
      <c r="A949" s="132">
        <v>80000759</v>
      </c>
      <c r="B949" s="133" t="s">
        <v>875</v>
      </c>
      <c r="C949" s="118" t="s">
        <v>1568</v>
      </c>
      <c r="D949" s="119">
        <f t="shared" si="60"/>
        <v>1416.3934426229509</v>
      </c>
      <c r="E949" s="116">
        <f>VLOOKUP(A949,[5]Лист3!$A:$O,13,0)</f>
        <v>1728</v>
      </c>
      <c r="F949" s="179" t="str">
        <f>VLOOKUP(A949,[7]Лист3!$A:$F,6,0)</f>
        <v>атомно-абсорбционный</v>
      </c>
    </row>
    <row r="950" spans="1:6" ht="37.5" x14ac:dyDescent="0.2">
      <c r="A950" s="132">
        <v>80000760</v>
      </c>
      <c r="B950" s="133" t="s">
        <v>876</v>
      </c>
      <c r="C950" s="118" t="s">
        <v>1568</v>
      </c>
      <c r="D950" s="119">
        <f t="shared" si="60"/>
        <v>1674.5901639344263</v>
      </c>
      <c r="E950" s="116">
        <f>VLOOKUP(A950,[5]Лист3!$A:$O,13,0)</f>
        <v>2043</v>
      </c>
      <c r="F950" s="179" t="str">
        <f>VLOOKUP(A950,[7]Лист3!$A:$F,6,0)</f>
        <v>газохроматографический</v>
      </c>
    </row>
    <row r="951" spans="1:6" ht="37.5" x14ac:dyDescent="0.2">
      <c r="A951" s="132">
        <v>80000761</v>
      </c>
      <c r="B951" s="133" t="s">
        <v>877</v>
      </c>
      <c r="C951" s="118" t="s">
        <v>1568</v>
      </c>
      <c r="D951" s="119">
        <f t="shared" si="60"/>
        <v>1416.3934426229509</v>
      </c>
      <c r="E951" s="116">
        <f>VLOOKUP(A951,[5]Лист3!$A:$O,13,0)</f>
        <v>1728</v>
      </c>
      <c r="F951" s="179" t="str">
        <f>VLOOKUP(A951,[7]Лист3!$A:$F,6,0)</f>
        <v>колориметрический</v>
      </c>
    </row>
    <row r="952" spans="1:6" ht="37.5" x14ac:dyDescent="0.2">
      <c r="A952" s="132">
        <v>80000762</v>
      </c>
      <c r="B952" s="133" t="s">
        <v>878</v>
      </c>
      <c r="C952" s="118" t="s">
        <v>1568</v>
      </c>
      <c r="D952" s="119">
        <f t="shared" si="60"/>
        <v>474.59016393442624</v>
      </c>
      <c r="E952" s="116">
        <f>VLOOKUP(A952,[5]Лист3!$A:$O,13,0)</f>
        <v>579</v>
      </c>
      <c r="F952" s="179" t="str">
        <f>VLOOKUP(A952,[7]Лист3!$A:$F,6,0)</f>
        <v>титриметрический</v>
      </c>
    </row>
    <row r="953" spans="1:6" ht="37.5" x14ac:dyDescent="0.2">
      <c r="A953" s="132">
        <v>80000763</v>
      </c>
      <c r="B953" s="133" t="s">
        <v>879</v>
      </c>
      <c r="C953" s="118" t="s">
        <v>1568</v>
      </c>
      <c r="D953" s="119">
        <f t="shared" si="60"/>
        <v>435.24590163934425</v>
      </c>
      <c r="E953" s="116">
        <f>VLOOKUP(A953,[5]Лист3!$A:$O,13,0)</f>
        <v>531</v>
      </c>
      <c r="F953" s="179" t="str">
        <f>VLOOKUP(A953,[7]Лист3!$A:$F,6,0)</f>
        <v>титриметрический</v>
      </c>
    </row>
    <row r="954" spans="1:6" ht="37.5" x14ac:dyDescent="0.2">
      <c r="A954" s="132">
        <v>80000764</v>
      </c>
      <c r="B954" s="133" t="s">
        <v>880</v>
      </c>
      <c r="C954" s="118" t="s">
        <v>1568</v>
      </c>
      <c r="D954" s="119">
        <f t="shared" si="60"/>
        <v>1177.8688524590164</v>
      </c>
      <c r="E954" s="116">
        <f>VLOOKUP(A954,[5]Лист3!$A:$O,13,0)</f>
        <v>1437</v>
      </c>
      <c r="F954" s="179" t="str">
        <f>VLOOKUP(A954,[7]Лист3!$A:$F,6,0)</f>
        <v>тонкослойная хроматография</v>
      </c>
    </row>
    <row r="955" spans="1:6" ht="56.25" x14ac:dyDescent="0.2">
      <c r="A955" s="132">
        <v>80001026</v>
      </c>
      <c r="B955" s="124" t="s">
        <v>884</v>
      </c>
      <c r="C955" s="118" t="s">
        <v>1568</v>
      </c>
      <c r="D955" s="119">
        <f t="shared" si="60"/>
        <v>595.08196721311481</v>
      </c>
      <c r="E955" s="116">
        <f>VLOOKUP(A955,[5]Лист3!$A:$O,13,0)</f>
        <v>726</v>
      </c>
      <c r="F955" s="179" t="str">
        <f>VLOOKUP(A955,[7]Лист3!$A:$F,6,0)</f>
        <v>визуальный</v>
      </c>
    </row>
    <row r="956" spans="1:6" ht="75" x14ac:dyDescent="0.2">
      <c r="A956" s="136">
        <v>80001035</v>
      </c>
      <c r="B956" s="122" t="s">
        <v>1679</v>
      </c>
      <c r="C956" s="118" t="s">
        <v>1568</v>
      </c>
      <c r="D956" s="119">
        <f t="shared" si="60"/>
        <v>1866.3934426229509</v>
      </c>
      <c r="E956" s="116">
        <f>VLOOKUP(A956,[5]Лист3!$A:$O,13,0)</f>
        <v>2277</v>
      </c>
      <c r="F956" s="179" t="str">
        <f>VLOOKUP(A956,[7]Лист3!$A:$F,6,0)</f>
        <v>визуальный</v>
      </c>
    </row>
    <row r="957" spans="1:6" ht="75" x14ac:dyDescent="0.2">
      <c r="A957" s="136">
        <v>80001036</v>
      </c>
      <c r="B957" s="122" t="s">
        <v>1680</v>
      </c>
      <c r="C957" s="118" t="s">
        <v>1568</v>
      </c>
      <c r="D957" s="119">
        <f t="shared" si="60"/>
        <v>1104.0983606557377</v>
      </c>
      <c r="E957" s="116">
        <f>VLOOKUP(A957,[5]Лист3!$A:$O,13,0)</f>
        <v>1347</v>
      </c>
      <c r="F957" s="179" t="str">
        <f>VLOOKUP(A957,[7]Лист3!$A:$F,6,0)</f>
        <v>флюориметрический</v>
      </c>
    </row>
    <row r="958" spans="1:6" ht="37.5" x14ac:dyDescent="0.2">
      <c r="A958" s="158">
        <v>80001037</v>
      </c>
      <c r="B958" s="122" t="s">
        <v>887</v>
      </c>
      <c r="C958" s="118" t="s">
        <v>1568</v>
      </c>
      <c r="D958" s="119">
        <f t="shared" si="60"/>
        <v>523.77049180327867</v>
      </c>
      <c r="E958" s="116">
        <f>VLOOKUP(A958,[5]Лист3!$A:$O,13,0)</f>
        <v>639</v>
      </c>
      <c r="F958" s="179" t="str">
        <f>VLOOKUP(A958,[7]Лист3!$A:$F,6,0)</f>
        <v>визуальный</v>
      </c>
    </row>
    <row r="959" spans="1:6" ht="131.25" x14ac:dyDescent="0.2">
      <c r="A959" s="121">
        <v>80001301</v>
      </c>
      <c r="B959" s="122" t="s">
        <v>1681</v>
      </c>
      <c r="C959" s="118" t="s">
        <v>1568</v>
      </c>
      <c r="D959" s="119">
        <f t="shared" si="60"/>
        <v>2891.8032786885246</v>
      </c>
      <c r="E959" s="116">
        <f>VLOOKUP(A959,[5]Лист3!$A:$O,13,0)</f>
        <v>3528</v>
      </c>
      <c r="F959" s="179" t="str">
        <f>VLOOKUP(A959,[7]Лист3!$A:$F,6,0)</f>
        <v>газохроматографический</v>
      </c>
    </row>
    <row r="960" spans="1:6" x14ac:dyDescent="0.2">
      <c r="A960" s="158">
        <v>80000695</v>
      </c>
      <c r="B960" s="145" t="s">
        <v>889</v>
      </c>
      <c r="C960" s="118" t="s">
        <v>1568</v>
      </c>
      <c r="D960" s="119">
        <f t="shared" ref="D960:D1000" si="61">E960/1.22</f>
        <v>285.24590163934425</v>
      </c>
      <c r="E960" s="116">
        <f>VLOOKUP(A960,[5]Лист3!$A:$O,13,0)</f>
        <v>348</v>
      </c>
      <c r="F960" s="179" t="str">
        <f>VLOOKUP(A960,[7]Лист3!$A:$F,6,0)</f>
        <v>органолептический</v>
      </c>
    </row>
    <row r="961" spans="1:6" ht="37.5" x14ac:dyDescent="0.2">
      <c r="A961" s="158">
        <v>80000704</v>
      </c>
      <c r="B961" s="145" t="s">
        <v>890</v>
      </c>
      <c r="C961" s="118" t="s">
        <v>1568</v>
      </c>
      <c r="D961" s="119">
        <f t="shared" si="61"/>
        <v>1259.016393442623</v>
      </c>
      <c r="E961" s="116">
        <f>VLOOKUP(A961,[5]Лист3!$A:$O,13,0)</f>
        <v>1536</v>
      </c>
      <c r="F961" s="179" t="str">
        <f>VLOOKUP(A961,[7]Лист3!$A:$F,6,0)</f>
        <v>-</v>
      </c>
    </row>
    <row r="962" spans="1:6" ht="187.5" x14ac:dyDescent="0.2">
      <c r="A962" s="158">
        <v>80001302</v>
      </c>
      <c r="B962" s="122" t="s">
        <v>1682</v>
      </c>
      <c r="C962" s="118" t="s">
        <v>1568</v>
      </c>
      <c r="D962" s="119">
        <f t="shared" si="61"/>
        <v>5304.0983606557375</v>
      </c>
      <c r="E962" s="116">
        <f>VLOOKUP(A962,[5]Лист3!$A:$O,13,0)</f>
        <v>6471</v>
      </c>
      <c r="F962" s="179" t="str">
        <f>VLOOKUP(A962,[7]Лист3!$A:$F,6,0)</f>
        <v>газохроматографический</v>
      </c>
    </row>
    <row r="963" spans="1:6" ht="56.25" x14ac:dyDescent="0.2">
      <c r="A963" s="132">
        <v>80001303</v>
      </c>
      <c r="B963" s="124" t="s">
        <v>892</v>
      </c>
      <c r="C963" s="118" t="s">
        <v>1568</v>
      </c>
      <c r="D963" s="119">
        <f t="shared" si="61"/>
        <v>1069.672131147541</v>
      </c>
      <c r="E963" s="116">
        <f>VLOOKUP(A963,[5]Лист3!$A:$O,13,0)</f>
        <v>1305</v>
      </c>
      <c r="F963" s="179" t="str">
        <f>VLOOKUP(A963,[7]Лист3!$A:$F,6,0)</f>
        <v>атомно-абсорбционный</v>
      </c>
    </row>
    <row r="964" spans="1:6" ht="37.5" x14ac:dyDescent="0.3">
      <c r="A964" s="132">
        <v>80001305</v>
      </c>
      <c r="B964" s="180" t="s">
        <v>894</v>
      </c>
      <c r="C964" s="118" t="s">
        <v>1568</v>
      </c>
      <c r="D964" s="119">
        <f t="shared" si="61"/>
        <v>285.24590163934425</v>
      </c>
      <c r="E964" s="116">
        <f>VLOOKUP(A964,[5]Лист3!$A:$O,13,0)</f>
        <v>348</v>
      </c>
      <c r="F964" s="179" t="str">
        <f>VLOOKUP(A964,[7]Лист3!$A:$F,6,0)</f>
        <v>визуальный</v>
      </c>
    </row>
    <row r="965" spans="1:6" x14ac:dyDescent="0.3">
      <c r="A965" s="132">
        <v>80001312</v>
      </c>
      <c r="B965" s="180" t="s">
        <v>901</v>
      </c>
      <c r="C965" s="118" t="s">
        <v>1568</v>
      </c>
      <c r="D965" s="119">
        <f t="shared" si="61"/>
        <v>764.7540983606558</v>
      </c>
      <c r="E965" s="116">
        <f>VLOOKUP(A965,[5]Лист3!$A:$O,13,0)</f>
        <v>933</v>
      </c>
      <c r="F965" s="179" t="str">
        <f>VLOOKUP(A965,[7]Лист3!$A:$F,6,0)</f>
        <v>потенциометрический</v>
      </c>
    </row>
    <row r="966" spans="1:6" ht="37.5" x14ac:dyDescent="0.3">
      <c r="A966" s="132">
        <v>80000642</v>
      </c>
      <c r="B966" s="180" t="s">
        <v>902</v>
      </c>
      <c r="C966" s="118" t="s">
        <v>1568</v>
      </c>
      <c r="D966" s="119">
        <f t="shared" si="61"/>
        <v>686.06557377049182</v>
      </c>
      <c r="E966" s="116">
        <f>VLOOKUP(A966,[5]Лист3!$A:$O,13,0)</f>
        <v>837</v>
      </c>
      <c r="F966" s="179" t="str">
        <f>VLOOKUP(A966,[7]Лист3!$A:$F,6,0)</f>
        <v>титриметрический</v>
      </c>
    </row>
    <row r="967" spans="1:6" ht="37.5" x14ac:dyDescent="0.3">
      <c r="A967" s="132">
        <v>80000643</v>
      </c>
      <c r="B967" s="180" t="s">
        <v>903</v>
      </c>
      <c r="C967" s="118" t="s">
        <v>1568</v>
      </c>
      <c r="D967" s="119">
        <f t="shared" si="61"/>
        <v>686.06557377049182</v>
      </c>
      <c r="E967" s="116">
        <f>VLOOKUP(A967,[5]Лист3!$A:$O,13,0)</f>
        <v>837</v>
      </c>
      <c r="F967" s="179" t="str">
        <f>VLOOKUP(A967,[7]Лист3!$A:$F,6,0)</f>
        <v>титриметрический</v>
      </c>
    </row>
    <row r="968" spans="1:6" x14ac:dyDescent="0.3">
      <c r="A968" s="159">
        <v>80000767</v>
      </c>
      <c r="B968" s="162" t="s">
        <v>906</v>
      </c>
      <c r="C968" s="118" t="s">
        <v>1568</v>
      </c>
      <c r="D968" s="119">
        <f t="shared" si="61"/>
        <v>415.57377049180332</v>
      </c>
      <c r="E968" s="116">
        <f>VLOOKUP(A968,[5]Лист3!$A:$O,13,0)</f>
        <v>507</v>
      </c>
      <c r="F968" s="179" t="str">
        <f>VLOOKUP(A968,[7]Лист3!$A:$F,6,0)</f>
        <v>визуальный</v>
      </c>
    </row>
    <row r="969" spans="1:6" x14ac:dyDescent="0.3">
      <c r="A969" s="159">
        <v>80000768</v>
      </c>
      <c r="B969" s="162" t="s">
        <v>907</v>
      </c>
      <c r="C969" s="118" t="s">
        <v>1568</v>
      </c>
      <c r="D969" s="119">
        <f t="shared" si="61"/>
        <v>479.50819672131149</v>
      </c>
      <c r="E969" s="116">
        <f>VLOOKUP(A969,[5]Лист3!$A:$O,13,0)</f>
        <v>585</v>
      </c>
      <c r="F969" s="179" t="str">
        <f>VLOOKUP(A969,[7]Лист3!$A:$F,6,0)</f>
        <v>органолептический</v>
      </c>
    </row>
    <row r="970" spans="1:6" ht="37.5" x14ac:dyDescent="0.3">
      <c r="A970" s="159">
        <v>80000769</v>
      </c>
      <c r="B970" s="162" t="s">
        <v>908</v>
      </c>
      <c r="C970" s="118" t="s">
        <v>1568</v>
      </c>
      <c r="D970" s="119">
        <f t="shared" si="61"/>
        <v>823.77049180327867</v>
      </c>
      <c r="E970" s="116">
        <f>VLOOKUP(A970,[5]Лист3!$A:$O,13,0)</f>
        <v>1005</v>
      </c>
      <c r="F970" s="179" t="str">
        <f>VLOOKUP(A970,[7]Лист3!$A:$F,6,0)</f>
        <v>ареометрический</v>
      </c>
    </row>
    <row r="971" spans="1:6" ht="37.5" x14ac:dyDescent="0.3">
      <c r="A971" s="153">
        <v>80000770</v>
      </c>
      <c r="B971" s="164" t="s">
        <v>1683</v>
      </c>
      <c r="C971" s="118" t="s">
        <v>1568</v>
      </c>
      <c r="D971" s="119">
        <f t="shared" si="61"/>
        <v>258.19672131147541</v>
      </c>
      <c r="E971" s="116">
        <f>VLOOKUP(A971,[5]Лист3!$A:$O,13,0)</f>
        <v>315</v>
      </c>
      <c r="F971" s="179" t="str">
        <f>VLOOKUP(A971,[7]Лист3!$A:$F,6,0)</f>
        <v>гравиметрический</v>
      </c>
    </row>
    <row r="972" spans="1:6" ht="56.25" x14ac:dyDescent="0.3">
      <c r="A972" s="159">
        <v>80000771</v>
      </c>
      <c r="B972" s="162" t="s">
        <v>910</v>
      </c>
      <c r="C972" s="118" t="s">
        <v>1568</v>
      </c>
      <c r="D972" s="119">
        <f t="shared" si="61"/>
        <v>258.19672131147541</v>
      </c>
      <c r="E972" s="116">
        <f>VLOOKUP(A972,[5]Лист3!$A:$O,13,0)</f>
        <v>315</v>
      </c>
      <c r="F972" s="179" t="str">
        <f>VLOOKUP(A972,[7]Лист3!$A:$F,6,0)</f>
        <v>визуальный</v>
      </c>
    </row>
    <row r="973" spans="1:6" x14ac:dyDescent="0.3">
      <c r="A973" s="159">
        <v>80000772</v>
      </c>
      <c r="B973" s="162" t="s">
        <v>911</v>
      </c>
      <c r="C973" s="118" t="s">
        <v>1568</v>
      </c>
      <c r="D973" s="119">
        <f t="shared" si="61"/>
        <v>258.19672131147541</v>
      </c>
      <c r="E973" s="116">
        <f>VLOOKUP(A973,[5]Лист3!$A:$O,13,0)</f>
        <v>315</v>
      </c>
      <c r="F973" s="179" t="str">
        <f>VLOOKUP(A973,[7]Лист3!$A:$F,6,0)</f>
        <v>расчетный</v>
      </c>
    </row>
    <row r="974" spans="1:6" ht="37.5" x14ac:dyDescent="0.3">
      <c r="A974" s="159">
        <v>80000773</v>
      </c>
      <c r="B974" s="162" t="s">
        <v>912</v>
      </c>
      <c r="C974" s="118" t="s">
        <v>1568</v>
      </c>
      <c r="D974" s="119">
        <f t="shared" si="61"/>
        <v>1271.311475409836</v>
      </c>
      <c r="E974" s="116">
        <f>VLOOKUP(A974,[5]Лист3!$A:$O,13,0)</f>
        <v>1551</v>
      </c>
      <c r="F974" s="179" t="str">
        <f>VLOOKUP(A974,[7]Лист3!$A:$F,6,0)</f>
        <v>фотометрический</v>
      </c>
    </row>
    <row r="975" spans="1:6" x14ac:dyDescent="0.3">
      <c r="A975" s="159">
        <v>80000774</v>
      </c>
      <c r="B975" s="162" t="s">
        <v>913</v>
      </c>
      <c r="C975" s="118" t="s">
        <v>1568</v>
      </c>
      <c r="D975" s="119">
        <f t="shared" si="61"/>
        <v>258.19672131147541</v>
      </c>
      <c r="E975" s="116">
        <f>VLOOKUP(A975,[5]Лист3!$A:$O,13,0)</f>
        <v>315</v>
      </c>
      <c r="F975" s="179" t="str">
        <f>VLOOKUP(A975,[7]Лист3!$A:$F,6,0)</f>
        <v>-</v>
      </c>
    </row>
    <row r="976" spans="1:6" ht="37.5" x14ac:dyDescent="0.3">
      <c r="A976" s="159">
        <v>80000775</v>
      </c>
      <c r="B976" s="162" t="s">
        <v>914</v>
      </c>
      <c r="C976" s="118" t="s">
        <v>1568</v>
      </c>
      <c r="D976" s="119">
        <f t="shared" si="61"/>
        <v>204.09836065573771</v>
      </c>
      <c r="E976" s="116">
        <f>VLOOKUP(A976,[5]Лист3!$A:$O,13,0)</f>
        <v>249</v>
      </c>
      <c r="F976" s="179" t="str">
        <f>VLOOKUP(A976,[7]Лист3!$A:$F,6,0)</f>
        <v>-</v>
      </c>
    </row>
    <row r="977" spans="1:6" ht="37.5" x14ac:dyDescent="0.3">
      <c r="A977" s="159">
        <v>80000778</v>
      </c>
      <c r="B977" s="162" t="s">
        <v>917</v>
      </c>
      <c r="C977" s="118" t="s">
        <v>1568</v>
      </c>
      <c r="D977" s="119">
        <f t="shared" si="61"/>
        <v>2645.9016393442625</v>
      </c>
      <c r="E977" s="116">
        <f>VLOOKUP(A977,[5]Лист3!$A:$O,13,0)</f>
        <v>3228</v>
      </c>
      <c r="F977" s="179" t="str">
        <f>VLOOKUP(A977,[7]Лист3!$A:$F,6,0)</f>
        <v>титриметрический</v>
      </c>
    </row>
    <row r="978" spans="1:6" ht="37.5" x14ac:dyDescent="0.3">
      <c r="A978" s="159">
        <v>80000779</v>
      </c>
      <c r="B978" s="162" t="s">
        <v>918</v>
      </c>
      <c r="C978" s="118" t="s">
        <v>1568</v>
      </c>
      <c r="D978" s="119">
        <f t="shared" si="61"/>
        <v>204.09836065573771</v>
      </c>
      <c r="E978" s="116">
        <f>VLOOKUP(A978,[5]Лист3!$A:$O,13,0)</f>
        <v>249</v>
      </c>
      <c r="F978" s="179" t="str">
        <f>VLOOKUP(A978,[7]Лист3!$A:$F,6,0)</f>
        <v>-</v>
      </c>
    </row>
    <row r="979" spans="1:6" ht="37.5" x14ac:dyDescent="0.3">
      <c r="A979" s="159">
        <v>80000780</v>
      </c>
      <c r="B979" s="162" t="s">
        <v>919</v>
      </c>
      <c r="C979" s="118" t="s">
        <v>1568</v>
      </c>
      <c r="D979" s="119">
        <f t="shared" si="61"/>
        <v>258.19672131147541</v>
      </c>
      <c r="E979" s="116">
        <f>VLOOKUP(A979,[5]Лист3!$A:$O,13,0)</f>
        <v>315</v>
      </c>
      <c r="F979" s="179" t="str">
        <f>VLOOKUP(A979,[7]Лист3!$A:$F,6,0)</f>
        <v>-</v>
      </c>
    </row>
    <row r="980" spans="1:6" x14ac:dyDescent="0.3">
      <c r="A980" s="159">
        <v>80000781</v>
      </c>
      <c r="B980" s="162" t="s">
        <v>920</v>
      </c>
      <c r="C980" s="118" t="s">
        <v>1568</v>
      </c>
      <c r="D980" s="119">
        <f t="shared" si="61"/>
        <v>720.49180327868851</v>
      </c>
      <c r="E980" s="116">
        <v>879</v>
      </c>
      <c r="F980" s="179" t="s">
        <v>1803</v>
      </c>
    </row>
    <row r="981" spans="1:6" x14ac:dyDescent="0.3">
      <c r="A981" s="159">
        <v>80000782</v>
      </c>
      <c r="B981" s="162" t="s">
        <v>921</v>
      </c>
      <c r="C981" s="118" t="s">
        <v>1568</v>
      </c>
      <c r="D981" s="119">
        <f t="shared" si="61"/>
        <v>686.06557377049182</v>
      </c>
      <c r="E981" s="116">
        <v>837</v>
      </c>
      <c r="F981" s="179" t="s">
        <v>1803</v>
      </c>
    </row>
    <row r="982" spans="1:6" x14ac:dyDescent="0.3">
      <c r="A982" s="159">
        <v>80000783</v>
      </c>
      <c r="B982" s="162" t="s">
        <v>922</v>
      </c>
      <c r="C982" s="118" t="s">
        <v>1568</v>
      </c>
      <c r="D982" s="119">
        <f t="shared" si="61"/>
        <v>265.57377049180326</v>
      </c>
      <c r="E982" s="116">
        <f>VLOOKUP(A982,[5]Лист3!$A:$O,13,0)</f>
        <v>324</v>
      </c>
      <c r="F982" s="179" t="str">
        <f>VLOOKUP(A982,[7]Лист3!$A:$F,6,0)</f>
        <v>гравиметрический</v>
      </c>
    </row>
    <row r="983" spans="1:6" ht="37.5" x14ac:dyDescent="0.3">
      <c r="A983" s="159">
        <v>80000784</v>
      </c>
      <c r="B983" s="162" t="s">
        <v>923</v>
      </c>
      <c r="C983" s="118" t="s">
        <v>1568</v>
      </c>
      <c r="D983" s="119">
        <f t="shared" si="61"/>
        <v>1278.688524590164</v>
      </c>
      <c r="E983" s="116">
        <f>VLOOKUP(A983,[5]Лист3!$A:$O,13,0)</f>
        <v>1560</v>
      </c>
      <c r="F983" s="179" t="str">
        <f>VLOOKUP(A983,[7]Лист3!$A:$F,6,0)</f>
        <v>фотометрический</v>
      </c>
    </row>
    <row r="984" spans="1:6" ht="37.5" x14ac:dyDescent="0.3">
      <c r="A984" s="159">
        <v>80000786</v>
      </c>
      <c r="B984" s="162" t="s">
        <v>925</v>
      </c>
      <c r="C984" s="118" t="s">
        <v>1568</v>
      </c>
      <c r="D984" s="119">
        <f t="shared" si="61"/>
        <v>127.8688524590164</v>
      </c>
      <c r="E984" s="116">
        <v>156</v>
      </c>
      <c r="F984" s="179" t="s">
        <v>1803</v>
      </c>
    </row>
    <row r="985" spans="1:6" ht="56.25" x14ac:dyDescent="0.3">
      <c r="A985" s="159">
        <v>80000787</v>
      </c>
      <c r="B985" s="162" t="s">
        <v>926</v>
      </c>
      <c r="C985" s="118" t="s">
        <v>1568</v>
      </c>
      <c r="D985" s="119">
        <f t="shared" si="61"/>
        <v>270.49180327868851</v>
      </c>
      <c r="E985" s="116">
        <v>330</v>
      </c>
      <c r="F985" s="179" t="s">
        <v>1803</v>
      </c>
    </row>
    <row r="986" spans="1:6" ht="37.5" x14ac:dyDescent="0.3">
      <c r="A986" s="159">
        <v>80000788</v>
      </c>
      <c r="B986" s="162" t="s">
        <v>927</v>
      </c>
      <c r="C986" s="118" t="s">
        <v>1568</v>
      </c>
      <c r="D986" s="119">
        <f t="shared" si="61"/>
        <v>880.32786885245901</v>
      </c>
      <c r="E986" s="116">
        <f>VLOOKUP(A986,[5]Лист3!$A:$O,13,0)</f>
        <v>1074</v>
      </c>
      <c r="F986" s="179" t="str">
        <f>VLOOKUP(A986,[7]Лист3!$A:$F,6,0)</f>
        <v>газохроматографический</v>
      </c>
    </row>
    <row r="987" spans="1:6" ht="56.25" x14ac:dyDescent="0.3">
      <c r="A987" s="153">
        <v>80000641</v>
      </c>
      <c r="B987" s="162" t="s">
        <v>1300</v>
      </c>
      <c r="C987" s="118" t="s">
        <v>1568</v>
      </c>
      <c r="D987" s="119">
        <f t="shared" si="61"/>
        <v>425.40983606557376</v>
      </c>
      <c r="E987" s="116">
        <f>VLOOKUP(A987,[5]Лист3!$A:$O,13,0)</f>
        <v>519</v>
      </c>
      <c r="F987" s="179" t="str">
        <f>VLOOKUP(A987,[7]Лист3!$A:$F,6,0)</f>
        <v>фотометрический</v>
      </c>
    </row>
    <row r="988" spans="1:6" ht="37.5" x14ac:dyDescent="0.3">
      <c r="A988" s="153">
        <v>80000640</v>
      </c>
      <c r="B988" s="162" t="s">
        <v>1301</v>
      </c>
      <c r="C988" s="118" t="s">
        <v>1568</v>
      </c>
      <c r="D988" s="119">
        <f t="shared" si="61"/>
        <v>934.4262295081968</v>
      </c>
      <c r="E988" s="116">
        <f>VLOOKUP(A988,[5]Лист3!$A:$O,13,0)</f>
        <v>1140</v>
      </c>
      <c r="F988" s="179" t="str">
        <f>VLOOKUP(A988,[7]Лист3!$A:$F,6,0)</f>
        <v>фотометрический</v>
      </c>
    </row>
    <row r="989" spans="1:6" ht="37.5" x14ac:dyDescent="0.3">
      <c r="A989" s="153">
        <v>80000639</v>
      </c>
      <c r="B989" s="162" t="s">
        <v>1302</v>
      </c>
      <c r="C989" s="118" t="s">
        <v>1568</v>
      </c>
      <c r="D989" s="119">
        <f t="shared" si="61"/>
        <v>981.14754098360663</v>
      </c>
      <c r="E989" s="116">
        <f>VLOOKUP(A989,[5]Лист3!$A:$O,13,0)</f>
        <v>1197</v>
      </c>
      <c r="F989" s="179" t="str">
        <f>VLOOKUP(A989,[7]Лист3!$A:$F,6,0)</f>
        <v>фотометрический</v>
      </c>
    </row>
    <row r="990" spans="1:6" ht="75" x14ac:dyDescent="0.3">
      <c r="A990" s="153">
        <v>80000638</v>
      </c>
      <c r="B990" s="162" t="s">
        <v>1303</v>
      </c>
      <c r="C990" s="118" t="s">
        <v>1568</v>
      </c>
      <c r="D990" s="119">
        <f t="shared" si="61"/>
        <v>518.85245901639348</v>
      </c>
      <c r="E990" s="116">
        <f>VLOOKUP(A990,[5]Лист3!$A:$O,13,0)</f>
        <v>633</v>
      </c>
      <c r="F990" s="179" t="str">
        <f>VLOOKUP(A990,[7]Лист3!$A:$F,6,0)</f>
        <v>гравиметрический</v>
      </c>
    </row>
    <row r="991" spans="1:6" ht="37.5" x14ac:dyDescent="0.2">
      <c r="A991" s="153">
        <v>80000634</v>
      </c>
      <c r="B991" s="181" t="s">
        <v>1417</v>
      </c>
      <c r="C991" s="118" t="s">
        <v>1568</v>
      </c>
      <c r="D991" s="119">
        <f t="shared" si="61"/>
        <v>88.524590163934434</v>
      </c>
      <c r="E991" s="116">
        <f>VLOOKUP(A991,[5]Лист3!$A:$O,13,0)</f>
        <v>108</v>
      </c>
      <c r="F991" s="179" t="str">
        <f>VLOOKUP(A991,[7]Лист3!$A:$F,6,0)</f>
        <v>визуальный</v>
      </c>
    </row>
    <row r="992" spans="1:6" ht="93.75" x14ac:dyDescent="0.3">
      <c r="A992" s="153">
        <v>80000635</v>
      </c>
      <c r="B992" s="164" t="s">
        <v>1418</v>
      </c>
      <c r="C992" s="118" t="s">
        <v>1568</v>
      </c>
      <c r="D992" s="119">
        <f t="shared" si="61"/>
        <v>1207.377049180328</v>
      </c>
      <c r="E992" s="116">
        <f>VLOOKUP(A992,[5]Лист3!$A:$O,13,0)</f>
        <v>1473</v>
      </c>
      <c r="F992" s="179" t="str">
        <f>VLOOKUP(A992,[7]Лист3!$A:$F,6,0)</f>
        <v>газохроматографический</v>
      </c>
    </row>
    <row r="993" spans="1:6" ht="93.75" x14ac:dyDescent="0.3">
      <c r="A993" s="153">
        <v>80000636</v>
      </c>
      <c r="B993" s="164" t="s">
        <v>1419</v>
      </c>
      <c r="C993" s="118" t="s">
        <v>1568</v>
      </c>
      <c r="D993" s="119">
        <f t="shared" si="61"/>
        <v>1214.7540983606557</v>
      </c>
      <c r="E993" s="116">
        <f>VLOOKUP(A993,[5]Лист3!$A:$O,13,0)</f>
        <v>1482</v>
      </c>
      <c r="F993" s="179" t="str">
        <f>VLOOKUP(A993,[7]Лист3!$A:$F,6,0)</f>
        <v>газохроматографический</v>
      </c>
    </row>
    <row r="994" spans="1:6" ht="75" x14ac:dyDescent="0.3">
      <c r="A994" s="153">
        <v>80000637</v>
      </c>
      <c r="B994" s="164" t="s">
        <v>1420</v>
      </c>
      <c r="C994" s="118" t="s">
        <v>1568</v>
      </c>
      <c r="D994" s="119">
        <f t="shared" si="61"/>
        <v>1465.5737704918033</v>
      </c>
      <c r="E994" s="116">
        <f>VLOOKUP(A994,[5]Лист3!$A:$O,13,0)</f>
        <v>1788</v>
      </c>
      <c r="F994" s="179" t="str">
        <f>VLOOKUP(A994,[7]Лист3!$A:$F,6,0)</f>
        <v>атомно-абсорбционный</v>
      </c>
    </row>
    <row r="995" spans="1:6" ht="75" x14ac:dyDescent="0.3">
      <c r="A995" s="153">
        <v>80000633</v>
      </c>
      <c r="B995" s="164" t="s">
        <v>1421</v>
      </c>
      <c r="C995" s="118" t="s">
        <v>1568</v>
      </c>
      <c r="D995" s="119">
        <f t="shared" si="61"/>
        <v>1109.016393442623</v>
      </c>
      <c r="E995" s="116">
        <f>VLOOKUP(A995,[5]Лист3!$A:$O,13,0)</f>
        <v>1353</v>
      </c>
      <c r="F995" s="179" t="str">
        <f>VLOOKUP(A995,[7]Лист3!$A:$F,6,0)</f>
        <v>атомно-абсорбционный</v>
      </c>
    </row>
    <row r="996" spans="1:6" ht="75" x14ac:dyDescent="0.3">
      <c r="A996" s="159">
        <v>80000632</v>
      </c>
      <c r="B996" s="162" t="s">
        <v>1422</v>
      </c>
      <c r="C996" s="118" t="s">
        <v>1568</v>
      </c>
      <c r="D996" s="119">
        <f t="shared" si="61"/>
        <v>880.32786885245901</v>
      </c>
      <c r="E996" s="116">
        <f>VLOOKUP(A996,[5]Лист3!$A:$O,13,0)</f>
        <v>1074</v>
      </c>
      <c r="F996" s="179" t="str">
        <f>VLOOKUP(A996,[7]Лист3!$A:$F,6,0)</f>
        <v>атомно-абсорбционный</v>
      </c>
    </row>
    <row r="997" spans="1:6" ht="56.25" x14ac:dyDescent="0.3">
      <c r="A997" s="159">
        <v>80000629</v>
      </c>
      <c r="B997" s="162" t="s">
        <v>1582</v>
      </c>
      <c r="C997" s="118" t="s">
        <v>1568</v>
      </c>
      <c r="D997" s="119">
        <f t="shared" si="61"/>
        <v>1659.8360655737706</v>
      </c>
      <c r="E997" s="116">
        <f>VLOOKUP(A997,[5]Лист3!$A:$O,13,0)</f>
        <v>2025</v>
      </c>
      <c r="F997" s="179" t="str">
        <f>VLOOKUP(A997,[7]Лист3!$A:$F,6,0)</f>
        <v>фотометрический</v>
      </c>
    </row>
    <row r="998" spans="1:6" ht="37.5" x14ac:dyDescent="0.3">
      <c r="A998" s="159">
        <v>80000630</v>
      </c>
      <c r="B998" s="162" t="s">
        <v>1583</v>
      </c>
      <c r="C998" s="118" t="s">
        <v>1568</v>
      </c>
      <c r="D998" s="119">
        <f t="shared" si="61"/>
        <v>501.63934426229508</v>
      </c>
      <c r="E998" s="116">
        <f>VLOOKUP(A998,[5]Лист3!$A:$O,13,0)</f>
        <v>612</v>
      </c>
      <c r="F998" s="179" t="str">
        <f>VLOOKUP(A998,[7]Лист3!$A:$F,6,0)</f>
        <v>визуальный</v>
      </c>
    </row>
    <row r="999" spans="1:6" ht="56.25" x14ac:dyDescent="0.3">
      <c r="A999" s="159">
        <v>80000631</v>
      </c>
      <c r="B999" s="162" t="s">
        <v>1584</v>
      </c>
      <c r="C999" s="118" t="s">
        <v>1568</v>
      </c>
      <c r="D999" s="119">
        <f t="shared" si="61"/>
        <v>1465.5737704918033</v>
      </c>
      <c r="E999" s="116">
        <f>VLOOKUP(A999,[5]Лист3!$A:$O,13,0)</f>
        <v>1788</v>
      </c>
      <c r="F999" s="179" t="str">
        <f>VLOOKUP(A999,[7]Лист3!$A:$F,6,0)</f>
        <v>газохроматографический</v>
      </c>
    </row>
    <row r="1000" spans="1:6" ht="93.75" x14ac:dyDescent="0.2">
      <c r="A1000" s="159">
        <v>80000628</v>
      </c>
      <c r="B1000" s="160" t="s">
        <v>1826</v>
      </c>
      <c r="C1000" s="118" t="s">
        <v>1568</v>
      </c>
      <c r="D1000" s="119">
        <f t="shared" si="61"/>
        <v>1315.5737704918033</v>
      </c>
      <c r="E1000" s="116">
        <f>VLOOKUP(A1000,[5]Лист3!$A:$O,13,0)</f>
        <v>1605</v>
      </c>
      <c r="F1000" s="179" t="str">
        <f>VLOOKUP(A1000,[7]Лист3!$A:$F,6,0)</f>
        <v>фотометрический</v>
      </c>
    </row>
    <row r="1001" spans="1:6" x14ac:dyDescent="0.2">
      <c r="A1001" s="286" t="s">
        <v>791</v>
      </c>
      <c r="B1001" s="286"/>
      <c r="C1001" s="286"/>
      <c r="D1001" s="286"/>
      <c r="E1001" s="286"/>
      <c r="F1001" s="286"/>
    </row>
    <row r="1002" spans="1:6" x14ac:dyDescent="0.2">
      <c r="A1002" s="289" t="s">
        <v>1788</v>
      </c>
      <c r="B1002" s="289"/>
      <c r="C1002" s="289"/>
      <c r="D1002" s="289"/>
      <c r="E1002" s="289"/>
      <c r="F1002" s="289"/>
    </row>
    <row r="1003" spans="1:6" ht="37.5" x14ac:dyDescent="0.2">
      <c r="A1003" s="132">
        <v>70000741</v>
      </c>
      <c r="B1003" s="124" t="s">
        <v>793</v>
      </c>
      <c r="C1003" s="118" t="s">
        <v>1568</v>
      </c>
      <c r="D1003" s="119">
        <f t="shared" ref="D1003:D1011" si="62">E1003/1.22</f>
        <v>1603.2786885245903</v>
      </c>
      <c r="E1003" s="116">
        <f>VLOOKUP(A1003,[5]Лист3!$A:$O,13,0)</f>
        <v>1956</v>
      </c>
      <c r="F1003" s="120" t="s">
        <v>1816</v>
      </c>
    </row>
    <row r="1004" spans="1:6" ht="37.5" x14ac:dyDescent="0.2">
      <c r="A1004" s="132">
        <v>70000742</v>
      </c>
      <c r="B1004" s="124" t="s">
        <v>794</v>
      </c>
      <c r="C1004" s="118" t="s">
        <v>1568</v>
      </c>
      <c r="D1004" s="119">
        <f t="shared" si="62"/>
        <v>2060.655737704918</v>
      </c>
      <c r="E1004" s="116">
        <f>VLOOKUP(A1004,[5]Лист3!$A:$O,13,0)</f>
        <v>2514</v>
      </c>
      <c r="F1004" s="120" t="s">
        <v>1816</v>
      </c>
    </row>
    <row r="1005" spans="1:6" ht="56.25" x14ac:dyDescent="0.2">
      <c r="A1005" s="132">
        <v>70000743</v>
      </c>
      <c r="B1005" s="124" t="s">
        <v>795</v>
      </c>
      <c r="C1005" s="118" t="s">
        <v>1568</v>
      </c>
      <c r="D1005" s="119">
        <f t="shared" si="62"/>
        <v>2055.7377049180327</v>
      </c>
      <c r="E1005" s="116">
        <f>VLOOKUP(A1005,[5]Лист3!$A:$O,13,0)</f>
        <v>2508</v>
      </c>
      <c r="F1005" s="120" t="s">
        <v>1816</v>
      </c>
    </row>
    <row r="1006" spans="1:6" ht="56.25" x14ac:dyDescent="0.2">
      <c r="A1006" s="158">
        <v>70000744</v>
      </c>
      <c r="B1006" s="122" t="s">
        <v>1786</v>
      </c>
      <c r="C1006" s="114" t="s">
        <v>1568</v>
      </c>
      <c r="D1006" s="119">
        <f t="shared" si="62"/>
        <v>2975.4098360655739</v>
      </c>
      <c r="E1006" s="116">
        <f>VLOOKUP(A1006,[5]Лист3!$A:$O,13,0)</f>
        <v>3630</v>
      </c>
      <c r="F1006" s="117" t="s">
        <v>1816</v>
      </c>
    </row>
    <row r="1007" spans="1:6" ht="37.5" x14ac:dyDescent="0.2">
      <c r="A1007" s="132">
        <v>70000745</v>
      </c>
      <c r="B1007" s="124" t="s">
        <v>797</v>
      </c>
      <c r="C1007" s="118" t="s">
        <v>1568</v>
      </c>
      <c r="D1007" s="119">
        <f t="shared" si="62"/>
        <v>1214.7540983606557</v>
      </c>
      <c r="E1007" s="116">
        <f>VLOOKUP(A1007,[5]Лист3!$A:$O,13,0)</f>
        <v>1482</v>
      </c>
      <c r="F1007" s="120" t="s">
        <v>1816</v>
      </c>
    </row>
    <row r="1008" spans="1:6" ht="37.5" x14ac:dyDescent="0.2">
      <c r="A1008" s="132">
        <v>70000775</v>
      </c>
      <c r="B1008" s="124" t="s">
        <v>799</v>
      </c>
      <c r="C1008" s="118" t="s">
        <v>1568</v>
      </c>
      <c r="D1008" s="119">
        <f t="shared" si="62"/>
        <v>5232.7868852459014</v>
      </c>
      <c r="E1008" s="116">
        <f>VLOOKUP(A1008,[5]Лист3!$A:$O,13,0)</f>
        <v>6384</v>
      </c>
      <c r="F1008" s="120" t="s">
        <v>1816</v>
      </c>
    </row>
    <row r="1009" spans="1:6" ht="56.25" x14ac:dyDescent="0.2">
      <c r="A1009" s="132">
        <v>70000786</v>
      </c>
      <c r="B1009" s="133" t="s">
        <v>801</v>
      </c>
      <c r="C1009" s="118" t="s">
        <v>1568</v>
      </c>
      <c r="D1009" s="119">
        <f t="shared" si="62"/>
        <v>1942.6229508196723</v>
      </c>
      <c r="E1009" s="116">
        <f>VLOOKUP(A1009,[5]Лист3!$A:$O,13,0)</f>
        <v>2370</v>
      </c>
      <c r="F1009" s="120" t="s">
        <v>1816</v>
      </c>
    </row>
    <row r="1010" spans="1:6" ht="37.5" x14ac:dyDescent="0.2">
      <c r="A1010" s="132">
        <v>70000787</v>
      </c>
      <c r="B1010" s="124" t="s">
        <v>802</v>
      </c>
      <c r="C1010" s="118" t="s">
        <v>1568</v>
      </c>
      <c r="D1010" s="119">
        <f t="shared" si="62"/>
        <v>3690.9836065573772</v>
      </c>
      <c r="E1010" s="116">
        <f>VLOOKUP(A1010,[5]Лист3!$A:$O,13,0)</f>
        <v>4503</v>
      </c>
      <c r="F1010" s="120" t="s">
        <v>1816</v>
      </c>
    </row>
    <row r="1011" spans="1:6" ht="37.5" x14ac:dyDescent="0.2">
      <c r="A1011" s="132">
        <v>70000761</v>
      </c>
      <c r="B1011" s="124" t="s">
        <v>803</v>
      </c>
      <c r="C1011" s="118" t="s">
        <v>1568</v>
      </c>
      <c r="D1011" s="119">
        <f t="shared" si="62"/>
        <v>2181.1475409836066</v>
      </c>
      <c r="E1011" s="116">
        <f>VLOOKUP(A1011,[5]Лист3!$A:$O,13,0)</f>
        <v>2661</v>
      </c>
      <c r="F1011" s="120" t="s">
        <v>1816</v>
      </c>
    </row>
    <row r="1012" spans="1:6" x14ac:dyDescent="0.2">
      <c r="A1012" s="290" t="s">
        <v>804</v>
      </c>
      <c r="B1012" s="290"/>
      <c r="C1012" s="290"/>
      <c r="D1012" s="290"/>
      <c r="E1012" s="290"/>
      <c r="F1012" s="290"/>
    </row>
    <row r="1013" spans="1:6" ht="56.25" x14ac:dyDescent="0.2">
      <c r="A1013" s="158">
        <v>70000750</v>
      </c>
      <c r="B1013" s="122" t="s">
        <v>1784</v>
      </c>
      <c r="C1013" s="114" t="s">
        <v>1568</v>
      </c>
      <c r="D1013" s="119">
        <f t="shared" ref="D1013:D1030" si="63">E1013/1.22</f>
        <v>120.49180327868852</v>
      </c>
      <c r="E1013" s="116">
        <f>VLOOKUP(A1013,[5]Лист3!$A:$O,13,0)</f>
        <v>147</v>
      </c>
      <c r="F1013" s="117" t="s">
        <v>1819</v>
      </c>
    </row>
    <row r="1014" spans="1:6" ht="75" x14ac:dyDescent="0.2">
      <c r="A1014" s="158">
        <v>70000751</v>
      </c>
      <c r="B1014" s="122" t="s">
        <v>1785</v>
      </c>
      <c r="C1014" s="114" t="s">
        <v>1568</v>
      </c>
      <c r="D1014" s="119">
        <f t="shared" si="63"/>
        <v>231.14754098360658</v>
      </c>
      <c r="E1014" s="116">
        <f>VLOOKUP(A1014,[5]Лист3!$A:$O,13,0)</f>
        <v>282</v>
      </c>
      <c r="F1014" s="117" t="s">
        <v>1819</v>
      </c>
    </row>
    <row r="1015" spans="1:6" ht="56.25" x14ac:dyDescent="0.2">
      <c r="A1015" s="132">
        <v>70000752</v>
      </c>
      <c r="B1015" s="122" t="s">
        <v>1550</v>
      </c>
      <c r="C1015" s="118" t="s">
        <v>1568</v>
      </c>
      <c r="D1015" s="119">
        <f t="shared" si="63"/>
        <v>258.19672131147541</v>
      </c>
      <c r="E1015" s="116">
        <f>VLOOKUP(A1015,[5]Лист3!$A:$O,13,0)</f>
        <v>315</v>
      </c>
      <c r="F1015" s="120" t="s">
        <v>1819</v>
      </c>
    </row>
    <row r="1016" spans="1:6" ht="75" x14ac:dyDescent="0.2">
      <c r="A1016" s="182">
        <v>70000041</v>
      </c>
      <c r="B1016" s="122" t="s">
        <v>1207</v>
      </c>
      <c r="C1016" s="118" t="s">
        <v>1568</v>
      </c>
      <c r="D1016" s="119">
        <f t="shared" si="63"/>
        <v>1654.9180327868853</v>
      </c>
      <c r="E1016" s="116">
        <f>VLOOKUP(A1016,[5]Лист3!$A:$O,13,0)</f>
        <v>2019</v>
      </c>
      <c r="F1016" s="120" t="s">
        <v>1819</v>
      </c>
    </row>
    <row r="1017" spans="1:6" ht="75" x14ac:dyDescent="0.2">
      <c r="A1017" s="183">
        <v>70000042</v>
      </c>
      <c r="B1017" s="122" t="s">
        <v>1208</v>
      </c>
      <c r="C1017" s="118" t="s">
        <v>1568</v>
      </c>
      <c r="D1017" s="119">
        <f t="shared" si="63"/>
        <v>1716.3934426229509</v>
      </c>
      <c r="E1017" s="116">
        <f>VLOOKUP(A1017,[5]Лист3!$A:$O,13,0)</f>
        <v>2094</v>
      </c>
      <c r="F1017" s="120" t="s">
        <v>1819</v>
      </c>
    </row>
    <row r="1018" spans="1:6" ht="75" x14ac:dyDescent="0.2">
      <c r="A1018" s="182">
        <v>70000043</v>
      </c>
      <c r="B1018" s="122" t="s">
        <v>1209</v>
      </c>
      <c r="C1018" s="118" t="s">
        <v>1568</v>
      </c>
      <c r="D1018" s="119">
        <f t="shared" si="63"/>
        <v>2377.8688524590166</v>
      </c>
      <c r="E1018" s="116">
        <f>VLOOKUP(A1018,[5]Лист3!$A:$O,13,0)</f>
        <v>2901</v>
      </c>
      <c r="F1018" s="120" t="s">
        <v>1819</v>
      </c>
    </row>
    <row r="1019" spans="1:6" ht="75" x14ac:dyDescent="0.2">
      <c r="A1019" s="183">
        <v>70000044</v>
      </c>
      <c r="B1019" s="122" t="s">
        <v>1210</v>
      </c>
      <c r="C1019" s="118" t="s">
        <v>1568</v>
      </c>
      <c r="D1019" s="119">
        <f t="shared" si="63"/>
        <v>4298.3606557377052</v>
      </c>
      <c r="E1019" s="116">
        <f>VLOOKUP(A1019,[5]Лист3!$A:$O,13,0)</f>
        <v>5244</v>
      </c>
      <c r="F1019" s="120" t="s">
        <v>1819</v>
      </c>
    </row>
    <row r="1020" spans="1:6" ht="56.25" x14ac:dyDescent="0.2">
      <c r="A1020" s="182">
        <v>70000045</v>
      </c>
      <c r="B1020" s="122" t="s">
        <v>1203</v>
      </c>
      <c r="C1020" s="118" t="s">
        <v>1568</v>
      </c>
      <c r="D1020" s="119">
        <f t="shared" si="63"/>
        <v>1654.9180327868853</v>
      </c>
      <c r="E1020" s="116">
        <f>VLOOKUP(A1020,[5]Лист3!$A:$O,13,0)</f>
        <v>2019</v>
      </c>
      <c r="F1020" s="120" t="s">
        <v>1819</v>
      </c>
    </row>
    <row r="1021" spans="1:6" ht="56.25" x14ac:dyDescent="0.2">
      <c r="A1021" s="183">
        <v>70000046</v>
      </c>
      <c r="B1021" s="122" t="s">
        <v>1204</v>
      </c>
      <c r="C1021" s="118" t="s">
        <v>1568</v>
      </c>
      <c r="D1021" s="119">
        <f t="shared" si="63"/>
        <v>2377.8688524590166</v>
      </c>
      <c r="E1021" s="116">
        <f>VLOOKUP(A1021,[5]Лист3!$A:$O,13,0)</f>
        <v>2901</v>
      </c>
      <c r="F1021" s="120" t="s">
        <v>1819</v>
      </c>
    </row>
    <row r="1022" spans="1:6" ht="56.25" x14ac:dyDescent="0.2">
      <c r="A1022" s="182">
        <v>70000047</v>
      </c>
      <c r="B1022" s="122" t="s">
        <v>1205</v>
      </c>
      <c r="C1022" s="118" t="s">
        <v>1568</v>
      </c>
      <c r="D1022" s="119">
        <f t="shared" si="63"/>
        <v>1716.3934426229509</v>
      </c>
      <c r="E1022" s="116">
        <f>VLOOKUP(A1022,[5]Лист3!$A:$O,13,0)</f>
        <v>2094</v>
      </c>
      <c r="F1022" s="120" t="s">
        <v>1819</v>
      </c>
    </row>
    <row r="1023" spans="1:6" ht="56.25" x14ac:dyDescent="0.2">
      <c r="A1023" s="183">
        <v>70000048</v>
      </c>
      <c r="B1023" s="122" t="s">
        <v>1206</v>
      </c>
      <c r="C1023" s="118" t="s">
        <v>1568</v>
      </c>
      <c r="D1023" s="119">
        <f t="shared" si="63"/>
        <v>4298.3606557377052</v>
      </c>
      <c r="E1023" s="116">
        <f>VLOOKUP(A1023,[5]Лист3!$A:$O,13,0)</f>
        <v>5244</v>
      </c>
      <c r="F1023" s="120" t="s">
        <v>1819</v>
      </c>
    </row>
    <row r="1024" spans="1:6" ht="75" x14ac:dyDescent="0.2">
      <c r="A1024" s="183">
        <v>70000103</v>
      </c>
      <c r="B1024" s="122" t="s">
        <v>1560</v>
      </c>
      <c r="C1024" s="118" t="s">
        <v>1568</v>
      </c>
      <c r="D1024" s="119">
        <f t="shared" si="63"/>
        <v>1625.4098360655737</v>
      </c>
      <c r="E1024" s="116">
        <f>VLOOKUP(A1024,[5]Лист3!$A:$O,13,0)</f>
        <v>1983</v>
      </c>
      <c r="F1024" s="120" t="s">
        <v>1819</v>
      </c>
    </row>
    <row r="1025" spans="1:6" ht="56.25" x14ac:dyDescent="0.2">
      <c r="A1025" s="183">
        <v>70000104</v>
      </c>
      <c r="B1025" s="122" t="s">
        <v>1561</v>
      </c>
      <c r="C1025" s="118" t="s">
        <v>1568</v>
      </c>
      <c r="D1025" s="119">
        <f t="shared" si="63"/>
        <v>6988.5245901639346</v>
      </c>
      <c r="E1025" s="116">
        <f>VLOOKUP(A1025,[5]Лист3!$A:$O,13,0)</f>
        <v>8526</v>
      </c>
      <c r="F1025" s="120" t="s">
        <v>1819</v>
      </c>
    </row>
    <row r="1026" spans="1:6" ht="93.75" x14ac:dyDescent="0.2">
      <c r="A1026" s="183">
        <v>70000105</v>
      </c>
      <c r="B1026" s="122" t="s">
        <v>1562</v>
      </c>
      <c r="C1026" s="118" t="s">
        <v>1568</v>
      </c>
      <c r="D1026" s="119">
        <f t="shared" si="63"/>
        <v>7905.7377049180332</v>
      </c>
      <c r="E1026" s="116">
        <f>VLOOKUP(A1026,[5]Лист3!$A:$O,13,0)</f>
        <v>9645</v>
      </c>
      <c r="F1026" s="120" t="s">
        <v>1819</v>
      </c>
    </row>
    <row r="1027" spans="1:6" ht="93.75" x14ac:dyDescent="0.2">
      <c r="A1027" s="183">
        <v>70000106</v>
      </c>
      <c r="B1027" s="122" t="s">
        <v>1563</v>
      </c>
      <c r="C1027" s="118" t="s">
        <v>1568</v>
      </c>
      <c r="D1027" s="119">
        <f t="shared" si="63"/>
        <v>16745.901639344262</v>
      </c>
      <c r="E1027" s="116">
        <f>VLOOKUP(A1027,[5]Лист3!$A:$O,13,0)</f>
        <v>20430</v>
      </c>
      <c r="F1027" s="120" t="s">
        <v>1819</v>
      </c>
    </row>
    <row r="1028" spans="1:6" ht="75" x14ac:dyDescent="0.2">
      <c r="A1028" s="183">
        <v>70000107</v>
      </c>
      <c r="B1028" s="122" t="s">
        <v>1564</v>
      </c>
      <c r="C1028" s="118" t="s">
        <v>1568</v>
      </c>
      <c r="D1028" s="119">
        <f t="shared" si="63"/>
        <v>8454.0983606557384</v>
      </c>
      <c r="E1028" s="116">
        <f>VLOOKUP(A1028,[5]Лист3!$A:$O,13,0)</f>
        <v>10314</v>
      </c>
      <c r="F1028" s="120" t="s">
        <v>1819</v>
      </c>
    </row>
    <row r="1029" spans="1:6" ht="75" x14ac:dyDescent="0.2">
      <c r="A1029" s="183">
        <v>70000108</v>
      </c>
      <c r="B1029" s="122" t="s">
        <v>1565</v>
      </c>
      <c r="C1029" s="118" t="s">
        <v>1568</v>
      </c>
      <c r="D1029" s="119">
        <f t="shared" si="63"/>
        <v>16809.836065573771</v>
      </c>
      <c r="E1029" s="116">
        <f>VLOOKUP(A1029,[5]Лист3!$A:$O,13,0)</f>
        <v>20508</v>
      </c>
      <c r="F1029" s="120" t="s">
        <v>1819</v>
      </c>
    </row>
    <row r="1030" spans="1:6" ht="37.5" x14ac:dyDescent="0.2">
      <c r="A1030" s="183">
        <v>70000109</v>
      </c>
      <c r="B1030" s="122" t="s">
        <v>1566</v>
      </c>
      <c r="C1030" s="118" t="s">
        <v>1568</v>
      </c>
      <c r="D1030" s="119">
        <f t="shared" si="63"/>
        <v>16259.016393442624</v>
      </c>
      <c r="E1030" s="116">
        <f>VLOOKUP(A1030,[5]Лист3!$A:$O,13,0)</f>
        <v>19836</v>
      </c>
      <c r="F1030" s="120" t="s">
        <v>1819</v>
      </c>
    </row>
    <row r="1031" spans="1:6" x14ac:dyDescent="0.2">
      <c r="A1031" s="290" t="s">
        <v>1787</v>
      </c>
      <c r="B1031" s="290"/>
      <c r="C1031" s="290"/>
      <c r="D1031" s="290"/>
      <c r="E1031" s="290"/>
      <c r="F1031" s="290"/>
    </row>
    <row r="1032" spans="1:6" ht="37.5" x14ac:dyDescent="0.2">
      <c r="A1032" s="132">
        <v>70000749</v>
      </c>
      <c r="B1032" s="124" t="s">
        <v>805</v>
      </c>
      <c r="C1032" s="118" t="s">
        <v>1568</v>
      </c>
      <c r="D1032" s="119">
        <f t="shared" ref="D1032:D1033" si="64">E1032/1.22</f>
        <v>2537.7049180327867</v>
      </c>
      <c r="E1032" s="116">
        <f>VLOOKUP(A1032,[5]Лист3!$A:$O,13,0)</f>
        <v>3096</v>
      </c>
      <c r="F1032" s="120" t="s">
        <v>1821</v>
      </c>
    </row>
    <row r="1033" spans="1:6" ht="37.5" x14ac:dyDescent="0.2">
      <c r="A1033" s="132">
        <v>70000777</v>
      </c>
      <c r="B1033" s="124" t="s">
        <v>806</v>
      </c>
      <c r="C1033" s="118" t="s">
        <v>1568</v>
      </c>
      <c r="D1033" s="119">
        <f t="shared" si="64"/>
        <v>634.42622950819668</v>
      </c>
      <c r="E1033" s="116">
        <f>VLOOKUP(A1033,[5]Лист3!$A:$O,13,0)</f>
        <v>774</v>
      </c>
      <c r="F1033" s="120" t="s">
        <v>1821</v>
      </c>
    </row>
    <row r="1034" spans="1:6" x14ac:dyDescent="0.2">
      <c r="A1034" s="290" t="s">
        <v>814</v>
      </c>
      <c r="B1034" s="290"/>
      <c r="C1034" s="290"/>
      <c r="D1034" s="290"/>
      <c r="E1034" s="290"/>
      <c r="F1034" s="290"/>
    </row>
    <row r="1035" spans="1:6" ht="37.5" x14ac:dyDescent="0.2">
      <c r="A1035" s="132">
        <v>70000760</v>
      </c>
      <c r="B1035" s="124" t="s">
        <v>1822</v>
      </c>
      <c r="C1035" s="118" t="s">
        <v>1568</v>
      </c>
      <c r="D1035" s="119">
        <f t="shared" ref="D1035:D1036" si="65">E1035/1.22</f>
        <v>700.81967213114751</v>
      </c>
      <c r="E1035" s="116">
        <f>VLOOKUP(A1035,[5]Лист3!$A:$O,13,0)</f>
        <v>855</v>
      </c>
      <c r="F1035" s="120" t="s">
        <v>1820</v>
      </c>
    </row>
    <row r="1036" spans="1:6" ht="37.5" x14ac:dyDescent="0.2">
      <c r="A1036" s="132">
        <v>70000762</v>
      </c>
      <c r="B1036" s="124" t="s">
        <v>1823</v>
      </c>
      <c r="C1036" s="118" t="s">
        <v>1568</v>
      </c>
      <c r="D1036" s="119">
        <f t="shared" si="65"/>
        <v>934.4262295081968</v>
      </c>
      <c r="E1036" s="116">
        <f>VLOOKUP(A1036,[5]Лист3!$A:$O,13,0)</f>
        <v>1140</v>
      </c>
      <c r="F1036" s="120" t="s">
        <v>1820</v>
      </c>
    </row>
    <row r="1037" spans="1:6" x14ac:dyDescent="0.2">
      <c r="A1037" s="290" t="s">
        <v>1818</v>
      </c>
      <c r="B1037" s="290"/>
      <c r="C1037" s="290"/>
      <c r="D1037" s="290"/>
      <c r="E1037" s="290"/>
      <c r="F1037" s="290"/>
    </row>
    <row r="1038" spans="1:6" ht="56.25" x14ac:dyDescent="0.2">
      <c r="A1038" s="132">
        <v>70000754</v>
      </c>
      <c r="B1038" s="124" t="s">
        <v>798</v>
      </c>
      <c r="C1038" s="118" t="s">
        <v>1568</v>
      </c>
      <c r="D1038" s="119">
        <f t="shared" ref="D1038" si="66">E1038/1.22</f>
        <v>2781.1475409836066</v>
      </c>
      <c r="E1038" s="116">
        <f>VLOOKUP(A1038,[5]Лист3!$A:$O,13,0)</f>
        <v>3393</v>
      </c>
      <c r="F1038" s="120" t="s">
        <v>1817</v>
      </c>
    </row>
    <row r="1039" spans="1:6" x14ac:dyDescent="0.2">
      <c r="A1039" s="290" t="s">
        <v>817</v>
      </c>
      <c r="B1039" s="290"/>
      <c r="C1039" s="290"/>
      <c r="D1039" s="290"/>
      <c r="E1039" s="290"/>
      <c r="F1039" s="290"/>
    </row>
    <row r="1040" spans="1:6" ht="37.5" x14ac:dyDescent="0.2">
      <c r="A1040" s="132">
        <v>70000125</v>
      </c>
      <c r="B1040" s="124" t="s">
        <v>818</v>
      </c>
      <c r="C1040" s="118" t="s">
        <v>1568</v>
      </c>
      <c r="D1040" s="119">
        <f t="shared" ref="D1040:D1043" si="67">E1040/1.22</f>
        <v>6659.0163934426228</v>
      </c>
      <c r="E1040" s="116">
        <f>VLOOKUP(A1040,[5]Лист3!$A:$O,13,0)</f>
        <v>8124</v>
      </c>
      <c r="F1040" s="120" t="s">
        <v>1803</v>
      </c>
    </row>
    <row r="1041" spans="1:6" ht="37.5" x14ac:dyDescent="0.2">
      <c r="A1041" s="132">
        <v>70000789</v>
      </c>
      <c r="B1041" s="124" t="s">
        <v>819</v>
      </c>
      <c r="C1041" s="118" t="s">
        <v>1568</v>
      </c>
      <c r="D1041" s="119">
        <f t="shared" si="67"/>
        <v>1765.5737704918033</v>
      </c>
      <c r="E1041" s="116">
        <f>VLOOKUP(A1041,[5]Лист3!$A:$O,13,0)</f>
        <v>2154</v>
      </c>
      <c r="F1041" s="120" t="s">
        <v>1803</v>
      </c>
    </row>
    <row r="1042" spans="1:6" ht="37.5" x14ac:dyDescent="0.2">
      <c r="A1042" s="132">
        <v>70000096</v>
      </c>
      <c r="B1042" s="124" t="s">
        <v>1473</v>
      </c>
      <c r="C1042" s="118" t="s">
        <v>1568</v>
      </c>
      <c r="D1042" s="119">
        <f t="shared" si="67"/>
        <v>1866.3934426229509</v>
      </c>
      <c r="E1042" s="116">
        <f>VLOOKUP(A1042,[5]Лист3!$A:$O,13,0)</f>
        <v>2277</v>
      </c>
      <c r="F1042" s="120" t="s">
        <v>1803</v>
      </c>
    </row>
    <row r="1043" spans="1:6" ht="37.5" x14ac:dyDescent="0.2">
      <c r="A1043" s="132">
        <v>70000097</v>
      </c>
      <c r="B1043" s="124" t="s">
        <v>1474</v>
      </c>
      <c r="C1043" s="118" t="s">
        <v>1568</v>
      </c>
      <c r="D1043" s="119">
        <f t="shared" si="67"/>
        <v>2990.1639344262294</v>
      </c>
      <c r="E1043" s="116">
        <f>VLOOKUP(A1043,[5]Лист3!$A:$O,13,0)</f>
        <v>3648</v>
      </c>
      <c r="F1043" s="120" t="s">
        <v>1803</v>
      </c>
    </row>
    <row r="1044" spans="1:6" x14ac:dyDescent="0.2">
      <c r="A1044" s="286" t="s">
        <v>928</v>
      </c>
      <c r="B1044" s="286"/>
      <c r="C1044" s="286"/>
      <c r="D1044" s="286"/>
      <c r="E1044" s="286"/>
      <c r="F1044" s="286"/>
    </row>
    <row r="1045" spans="1:6" ht="37.5" x14ac:dyDescent="0.2">
      <c r="A1045" s="132">
        <v>90000602</v>
      </c>
      <c r="B1045" s="124" t="s">
        <v>929</v>
      </c>
      <c r="C1045" s="118" t="s">
        <v>1568</v>
      </c>
      <c r="D1045" s="119">
        <f t="shared" ref="D1045:D1083" si="68">E1045/1.22</f>
        <v>595.08196721311481</v>
      </c>
      <c r="E1045" s="116">
        <f>VLOOKUP(A1045,[5]Лист3!$A:$O,13,0)</f>
        <v>726</v>
      </c>
      <c r="F1045" s="120" t="s">
        <v>1803</v>
      </c>
    </row>
    <row r="1046" spans="1:6" ht="37.5" x14ac:dyDescent="0.2">
      <c r="A1046" s="132">
        <v>90000603</v>
      </c>
      <c r="B1046" s="124" t="s">
        <v>930</v>
      </c>
      <c r="C1046" s="118" t="s">
        <v>1568</v>
      </c>
      <c r="D1046" s="119">
        <f t="shared" si="68"/>
        <v>1116.3934426229509</v>
      </c>
      <c r="E1046" s="116">
        <f>VLOOKUP(A1046,[5]Лист3!$A:$O,13,0)</f>
        <v>1362</v>
      </c>
      <c r="F1046" s="120" t="s">
        <v>1803</v>
      </c>
    </row>
    <row r="1047" spans="1:6" x14ac:dyDescent="0.2">
      <c r="A1047" s="132">
        <v>90000102</v>
      </c>
      <c r="B1047" s="122" t="s">
        <v>1233</v>
      </c>
      <c r="C1047" s="118" t="s">
        <v>1568</v>
      </c>
      <c r="D1047" s="119">
        <f t="shared" si="68"/>
        <v>1116.3934426229509</v>
      </c>
      <c r="E1047" s="116">
        <f>VLOOKUP(A1047,[5]Лист3!$A:$O,13,0)</f>
        <v>1362</v>
      </c>
      <c r="F1047" s="120" t="s">
        <v>1803</v>
      </c>
    </row>
    <row r="1048" spans="1:6" x14ac:dyDescent="0.2">
      <c r="A1048" s="132">
        <v>90000606</v>
      </c>
      <c r="B1048" s="124" t="s">
        <v>932</v>
      </c>
      <c r="C1048" s="118" t="s">
        <v>1568</v>
      </c>
      <c r="D1048" s="119">
        <f t="shared" si="68"/>
        <v>2840.1639344262294</v>
      </c>
      <c r="E1048" s="116">
        <f>VLOOKUP(A1048,[5]Лист3!$A:$O,13,0)</f>
        <v>3465</v>
      </c>
      <c r="F1048" s="120" t="s">
        <v>1803</v>
      </c>
    </row>
    <row r="1049" spans="1:6" x14ac:dyDescent="0.2">
      <c r="A1049" s="132">
        <v>90000607</v>
      </c>
      <c r="B1049" s="124" t="s">
        <v>933</v>
      </c>
      <c r="C1049" s="118" t="s">
        <v>1568</v>
      </c>
      <c r="D1049" s="119">
        <f t="shared" si="68"/>
        <v>929.50819672131149</v>
      </c>
      <c r="E1049" s="116">
        <f>VLOOKUP(A1049,[5]Лист3!$A:$O,13,0)</f>
        <v>1134</v>
      </c>
      <c r="F1049" s="120" t="s">
        <v>1803</v>
      </c>
    </row>
    <row r="1050" spans="1:6" x14ac:dyDescent="0.2">
      <c r="A1050" s="132">
        <v>90000609</v>
      </c>
      <c r="B1050" s="124" t="s">
        <v>934</v>
      </c>
      <c r="C1050" s="118" t="s">
        <v>1568</v>
      </c>
      <c r="D1050" s="119">
        <f t="shared" si="68"/>
        <v>154.91803278688525</v>
      </c>
      <c r="E1050" s="116">
        <f>VLOOKUP(A1050,[5]Лист3!$A:$O,13,0)</f>
        <v>189</v>
      </c>
      <c r="F1050" s="120" t="s">
        <v>1803</v>
      </c>
    </row>
    <row r="1051" spans="1:6" ht="56.25" x14ac:dyDescent="0.2">
      <c r="A1051" s="132">
        <v>90000617</v>
      </c>
      <c r="B1051" s="124" t="s">
        <v>935</v>
      </c>
      <c r="C1051" s="118" t="s">
        <v>1568</v>
      </c>
      <c r="D1051" s="119">
        <f t="shared" si="68"/>
        <v>231.14754098360658</v>
      </c>
      <c r="E1051" s="116">
        <f>VLOOKUP(A1051,[5]Лист3!$A:$O,13,0)</f>
        <v>282</v>
      </c>
      <c r="F1051" s="120" t="s">
        <v>1803</v>
      </c>
    </row>
    <row r="1052" spans="1:6" x14ac:dyDescent="0.2">
      <c r="A1052" s="132">
        <v>90000611</v>
      </c>
      <c r="B1052" s="124" t="s">
        <v>936</v>
      </c>
      <c r="C1052" s="118" t="s">
        <v>1568</v>
      </c>
      <c r="D1052" s="119">
        <f t="shared" si="68"/>
        <v>120.49180327868852</v>
      </c>
      <c r="E1052" s="116">
        <f>VLOOKUP(A1052,[5]Лист3!$A:$O,13,0)</f>
        <v>147</v>
      </c>
      <c r="F1052" s="127" t="s">
        <v>1803</v>
      </c>
    </row>
    <row r="1053" spans="1:6" x14ac:dyDescent="0.2">
      <c r="A1053" s="132">
        <v>90000612</v>
      </c>
      <c r="B1053" s="124" t="s">
        <v>937</v>
      </c>
      <c r="C1053" s="118" t="s">
        <v>1568</v>
      </c>
      <c r="D1053" s="119">
        <f t="shared" si="68"/>
        <v>120.49180327868852</v>
      </c>
      <c r="E1053" s="116">
        <f>VLOOKUP(A1053,[5]Лист3!$A:$O,13,0)</f>
        <v>147</v>
      </c>
      <c r="F1053" s="127" t="s">
        <v>1803</v>
      </c>
    </row>
    <row r="1054" spans="1:6" ht="37.5" x14ac:dyDescent="0.2">
      <c r="A1054" s="132">
        <v>90000613</v>
      </c>
      <c r="B1054" s="124" t="s">
        <v>938</v>
      </c>
      <c r="C1054" s="118" t="s">
        <v>1568</v>
      </c>
      <c r="D1054" s="119">
        <f t="shared" si="68"/>
        <v>1025.4098360655737</v>
      </c>
      <c r="E1054" s="116">
        <f>VLOOKUP(A1054,[5]Лист3!$A:$O,13,0)</f>
        <v>1251</v>
      </c>
      <c r="F1054" s="127" t="s">
        <v>1803</v>
      </c>
    </row>
    <row r="1055" spans="1:6" ht="56.25" x14ac:dyDescent="0.2">
      <c r="A1055" s="132">
        <v>90000614</v>
      </c>
      <c r="B1055" s="124" t="s">
        <v>939</v>
      </c>
      <c r="C1055" s="118" t="s">
        <v>1568</v>
      </c>
      <c r="D1055" s="119">
        <f t="shared" si="68"/>
        <v>1025.4098360655737</v>
      </c>
      <c r="E1055" s="116">
        <f>VLOOKUP(A1055,[5]Лист3!$A:$O,13,0)</f>
        <v>1251</v>
      </c>
      <c r="F1055" s="127" t="s">
        <v>1803</v>
      </c>
    </row>
    <row r="1056" spans="1:6" x14ac:dyDescent="0.2">
      <c r="A1056" s="132">
        <v>90000103</v>
      </c>
      <c r="B1056" s="122" t="s">
        <v>1234</v>
      </c>
      <c r="C1056" s="118" t="s">
        <v>1568</v>
      </c>
      <c r="D1056" s="119">
        <f t="shared" si="68"/>
        <v>1064.7540983606557</v>
      </c>
      <c r="E1056" s="116">
        <f>VLOOKUP(A1056,[5]Лист3!$A:$O,13,0)</f>
        <v>1299</v>
      </c>
      <c r="F1056" s="127" t="s">
        <v>1803</v>
      </c>
    </row>
    <row r="1057" spans="1:6" ht="37.5" x14ac:dyDescent="0.2">
      <c r="A1057" s="132">
        <v>90000645</v>
      </c>
      <c r="B1057" s="124" t="s">
        <v>940</v>
      </c>
      <c r="C1057" s="118" t="s">
        <v>1568</v>
      </c>
      <c r="D1057" s="119">
        <f t="shared" si="68"/>
        <v>204.09836065573771</v>
      </c>
      <c r="E1057" s="116">
        <f>VLOOKUP(A1057,[5]Лист3!$A:$O,13,0)</f>
        <v>249</v>
      </c>
      <c r="F1057" s="127" t="s">
        <v>1803</v>
      </c>
    </row>
    <row r="1058" spans="1:6" x14ac:dyDescent="0.2">
      <c r="A1058" s="132">
        <v>90000647</v>
      </c>
      <c r="B1058" s="124" t="s">
        <v>941</v>
      </c>
      <c r="C1058" s="118" t="s">
        <v>1568</v>
      </c>
      <c r="D1058" s="119">
        <f t="shared" si="68"/>
        <v>929.50819672131149</v>
      </c>
      <c r="E1058" s="116">
        <f>VLOOKUP(A1058,[5]Лист3!$A:$O,13,0)</f>
        <v>1134</v>
      </c>
      <c r="F1058" s="127" t="s">
        <v>1803</v>
      </c>
    </row>
    <row r="1059" spans="1:6" ht="37.5" x14ac:dyDescent="0.2">
      <c r="A1059" s="132">
        <v>90000095</v>
      </c>
      <c r="B1059" s="124" t="s">
        <v>1304</v>
      </c>
      <c r="C1059" s="118" t="s">
        <v>1568</v>
      </c>
      <c r="D1059" s="119">
        <f t="shared" si="68"/>
        <v>12186.88524590164</v>
      </c>
      <c r="E1059" s="116">
        <f>VLOOKUP(A1059,[5]Лист3!$A:$O,13,0)</f>
        <v>14868</v>
      </c>
      <c r="F1059" s="127" t="s">
        <v>1803</v>
      </c>
    </row>
    <row r="1060" spans="1:6" ht="37.5" x14ac:dyDescent="0.2">
      <c r="A1060" s="132">
        <v>90000649</v>
      </c>
      <c r="B1060" s="124" t="s">
        <v>942</v>
      </c>
      <c r="C1060" s="118" t="s">
        <v>1568</v>
      </c>
      <c r="D1060" s="119">
        <f t="shared" si="68"/>
        <v>730.32786885245901</v>
      </c>
      <c r="E1060" s="116">
        <f>VLOOKUP(A1060,[5]Лист3!$A:$O,13,0)</f>
        <v>891</v>
      </c>
      <c r="F1060" s="127" t="s">
        <v>1803</v>
      </c>
    </row>
    <row r="1061" spans="1:6" ht="37.5" x14ac:dyDescent="0.2">
      <c r="A1061" s="132">
        <v>90000650</v>
      </c>
      <c r="B1061" s="122" t="s">
        <v>1455</v>
      </c>
      <c r="C1061" s="118" t="s">
        <v>1568</v>
      </c>
      <c r="D1061" s="119">
        <f t="shared" si="68"/>
        <v>1259.016393442623</v>
      </c>
      <c r="E1061" s="116">
        <f>VLOOKUP(A1061,[5]Лист3!$A:$O,13,0)</f>
        <v>1536</v>
      </c>
      <c r="F1061" s="127" t="s">
        <v>1803</v>
      </c>
    </row>
    <row r="1062" spans="1:6" x14ac:dyDescent="0.2">
      <c r="A1062" s="182">
        <v>90000101</v>
      </c>
      <c r="B1062" s="124" t="s">
        <v>1238</v>
      </c>
      <c r="C1062" s="118" t="s">
        <v>1568</v>
      </c>
      <c r="D1062" s="119">
        <f t="shared" si="68"/>
        <v>304.91803278688525</v>
      </c>
      <c r="E1062" s="116">
        <f>VLOOKUP(A1062,[5]Лист3!$A:$O,13,0)</f>
        <v>372</v>
      </c>
      <c r="F1062" s="127" t="s">
        <v>1803</v>
      </c>
    </row>
    <row r="1063" spans="1:6" ht="37.5" x14ac:dyDescent="0.2">
      <c r="A1063" s="132">
        <v>90000619</v>
      </c>
      <c r="B1063" s="124" t="s">
        <v>944</v>
      </c>
      <c r="C1063" s="118" t="s">
        <v>1568</v>
      </c>
      <c r="D1063" s="119">
        <f t="shared" si="68"/>
        <v>604.91803278688531</v>
      </c>
      <c r="E1063" s="116">
        <f>VLOOKUP(A1063,[5]Лист3!$A:$O,13,0)</f>
        <v>738</v>
      </c>
      <c r="F1063" s="127" t="s">
        <v>1803</v>
      </c>
    </row>
    <row r="1064" spans="1:6" ht="37.5" x14ac:dyDescent="0.2">
      <c r="A1064" s="132">
        <v>90000620</v>
      </c>
      <c r="B1064" s="124" t="s">
        <v>945</v>
      </c>
      <c r="C1064" s="118" t="s">
        <v>1568</v>
      </c>
      <c r="D1064" s="119">
        <f t="shared" si="68"/>
        <v>1096.7213114754099</v>
      </c>
      <c r="E1064" s="116">
        <f>VLOOKUP(A1064,[5]Лист3!$A:$O,13,0)</f>
        <v>1338</v>
      </c>
      <c r="F1064" s="127" t="s">
        <v>1803</v>
      </c>
    </row>
    <row r="1065" spans="1:6" x14ac:dyDescent="0.2">
      <c r="A1065" s="132">
        <v>90000104</v>
      </c>
      <c r="B1065" s="122" t="s">
        <v>1235</v>
      </c>
      <c r="C1065" s="118" t="s">
        <v>1568</v>
      </c>
      <c r="D1065" s="119">
        <f t="shared" si="68"/>
        <v>213.9344262295082</v>
      </c>
      <c r="E1065" s="116">
        <f>VLOOKUP(A1065,[5]Лист3!$A:$O,13,0)</f>
        <v>261</v>
      </c>
      <c r="F1065" s="127" t="s">
        <v>1803</v>
      </c>
    </row>
    <row r="1066" spans="1:6" ht="93.75" x14ac:dyDescent="0.2">
      <c r="A1066" s="182">
        <v>90000105</v>
      </c>
      <c r="B1066" s="122" t="s">
        <v>1261</v>
      </c>
      <c r="C1066" s="118" t="s">
        <v>1568</v>
      </c>
      <c r="D1066" s="119">
        <f t="shared" si="68"/>
        <v>1278.688524590164</v>
      </c>
      <c r="E1066" s="116">
        <f>VLOOKUP(A1066,[5]Лист3!$A:$O,13,0)</f>
        <v>1560</v>
      </c>
      <c r="F1066" s="127" t="s">
        <v>1803</v>
      </c>
    </row>
    <row r="1067" spans="1:6" ht="56.25" x14ac:dyDescent="0.2">
      <c r="A1067" s="132">
        <v>90000626</v>
      </c>
      <c r="B1067" s="124" t="s">
        <v>946</v>
      </c>
      <c r="C1067" s="118" t="s">
        <v>1568</v>
      </c>
      <c r="D1067" s="119">
        <f t="shared" si="68"/>
        <v>705.73770491803282</v>
      </c>
      <c r="E1067" s="116">
        <f>VLOOKUP(A1067,[5]Лист3!$A:$O,13,0)</f>
        <v>861</v>
      </c>
      <c r="F1067" s="127" t="s">
        <v>1803</v>
      </c>
    </row>
    <row r="1068" spans="1:6" ht="56.25" x14ac:dyDescent="0.2">
      <c r="A1068" s="132">
        <v>90000106</v>
      </c>
      <c r="B1068" s="122" t="s">
        <v>1236</v>
      </c>
      <c r="C1068" s="118" t="s">
        <v>1568</v>
      </c>
      <c r="D1068" s="119">
        <f t="shared" si="68"/>
        <v>1116.3934426229509</v>
      </c>
      <c r="E1068" s="116">
        <f>VLOOKUP(A1068,[5]Лист3!$A:$O,13,0)</f>
        <v>1362</v>
      </c>
      <c r="F1068" s="127" t="s">
        <v>1803</v>
      </c>
    </row>
    <row r="1069" spans="1:6" ht="37.5" x14ac:dyDescent="0.2">
      <c r="A1069" s="132">
        <v>90000631</v>
      </c>
      <c r="B1069" s="124" t="s">
        <v>947</v>
      </c>
      <c r="C1069" s="118" t="s">
        <v>1568</v>
      </c>
      <c r="D1069" s="119">
        <f t="shared" si="68"/>
        <v>334.42622950819674</v>
      </c>
      <c r="E1069" s="116">
        <f>VLOOKUP(A1069,[5]Лист3!$A:$O,13,0)</f>
        <v>408</v>
      </c>
      <c r="F1069" s="127" t="s">
        <v>1803</v>
      </c>
    </row>
    <row r="1070" spans="1:6" ht="56.25" x14ac:dyDescent="0.2">
      <c r="A1070" s="132">
        <v>90000094</v>
      </c>
      <c r="B1070" s="124" t="s">
        <v>948</v>
      </c>
      <c r="C1070" s="118" t="s">
        <v>1568</v>
      </c>
      <c r="D1070" s="119">
        <f t="shared" si="68"/>
        <v>3295.0819672131147</v>
      </c>
      <c r="E1070" s="116">
        <f>VLOOKUP(A1070,[5]Лист3!$A:$O,13,0)</f>
        <v>4020</v>
      </c>
      <c r="F1070" s="127" t="s">
        <v>1803</v>
      </c>
    </row>
    <row r="1071" spans="1:6" ht="56.25" x14ac:dyDescent="0.2">
      <c r="A1071" s="132">
        <v>90000643</v>
      </c>
      <c r="B1071" s="124" t="s">
        <v>949</v>
      </c>
      <c r="C1071" s="118" t="s">
        <v>1568</v>
      </c>
      <c r="D1071" s="119">
        <f t="shared" si="68"/>
        <v>1745.9016393442623</v>
      </c>
      <c r="E1071" s="116">
        <f>VLOOKUP(A1071,[5]Лист3!$A:$O,13,0)</f>
        <v>2130</v>
      </c>
      <c r="F1071" s="127" t="s">
        <v>1803</v>
      </c>
    </row>
    <row r="1072" spans="1:6" ht="75" x14ac:dyDescent="0.2">
      <c r="A1072" s="132">
        <v>90000093</v>
      </c>
      <c r="B1072" s="124" t="s">
        <v>1305</v>
      </c>
      <c r="C1072" s="118" t="s">
        <v>1568</v>
      </c>
      <c r="D1072" s="119">
        <f t="shared" si="68"/>
        <v>1566.3934426229509</v>
      </c>
      <c r="E1072" s="116">
        <f>VLOOKUP(A1072,[5]Лист3!$A:$O,13,0)</f>
        <v>1911</v>
      </c>
      <c r="F1072" s="127" t="s">
        <v>1803</v>
      </c>
    </row>
    <row r="1073" spans="1:6" ht="75" x14ac:dyDescent="0.2">
      <c r="A1073" s="132">
        <v>90000092</v>
      </c>
      <c r="B1073" s="124" t="s">
        <v>1306</v>
      </c>
      <c r="C1073" s="118" t="s">
        <v>1568</v>
      </c>
      <c r="D1073" s="119">
        <f t="shared" si="68"/>
        <v>1615.5737704918033</v>
      </c>
      <c r="E1073" s="116">
        <f>VLOOKUP(A1073,[5]Лист3!$A:$O,13,0)</f>
        <v>1971</v>
      </c>
      <c r="F1073" s="127" t="s">
        <v>1803</v>
      </c>
    </row>
    <row r="1074" spans="1:6" ht="56.25" x14ac:dyDescent="0.2">
      <c r="A1074" s="132">
        <v>90000091</v>
      </c>
      <c r="B1074" s="161" t="s">
        <v>952</v>
      </c>
      <c r="C1074" s="118" t="s">
        <v>1568</v>
      </c>
      <c r="D1074" s="119">
        <f t="shared" si="68"/>
        <v>2104.9180327868853</v>
      </c>
      <c r="E1074" s="116">
        <f>VLOOKUP(A1074,[5]Лист3!$A:$O,13,0)</f>
        <v>2568</v>
      </c>
      <c r="F1074" s="127" t="s">
        <v>1803</v>
      </c>
    </row>
    <row r="1075" spans="1:6" ht="56.25" x14ac:dyDescent="0.2">
      <c r="A1075" s="132">
        <v>90000090</v>
      </c>
      <c r="B1075" s="161" t="s">
        <v>953</v>
      </c>
      <c r="C1075" s="118" t="s">
        <v>1568</v>
      </c>
      <c r="D1075" s="119">
        <f t="shared" si="68"/>
        <v>1745.9016393442623</v>
      </c>
      <c r="E1075" s="116">
        <f>VLOOKUP(A1075,[5]Лист3!$A:$O,13,0)</f>
        <v>2130</v>
      </c>
      <c r="F1075" s="127" t="s">
        <v>1803</v>
      </c>
    </row>
    <row r="1076" spans="1:6" ht="75" x14ac:dyDescent="0.2">
      <c r="A1076" s="132">
        <v>90000641</v>
      </c>
      <c r="B1076" s="124" t="s">
        <v>954</v>
      </c>
      <c r="C1076" s="118" t="s">
        <v>1568</v>
      </c>
      <c r="D1076" s="119">
        <f t="shared" si="68"/>
        <v>1745.9016393442623</v>
      </c>
      <c r="E1076" s="116">
        <f>VLOOKUP(A1076,[5]Лист3!$A:$O,13,0)</f>
        <v>2130</v>
      </c>
      <c r="F1076" s="127" t="s">
        <v>1803</v>
      </c>
    </row>
    <row r="1077" spans="1:6" ht="75" x14ac:dyDescent="0.2">
      <c r="A1077" s="132">
        <v>90000642</v>
      </c>
      <c r="B1077" s="124" t="s">
        <v>955</v>
      </c>
      <c r="C1077" s="118" t="s">
        <v>1568</v>
      </c>
      <c r="D1077" s="119">
        <f t="shared" si="68"/>
        <v>1745.9016393442623</v>
      </c>
      <c r="E1077" s="116">
        <f>VLOOKUP(A1077,[5]Лист3!$A:$O,13,0)</f>
        <v>2130</v>
      </c>
      <c r="F1077" s="127" t="s">
        <v>1803</v>
      </c>
    </row>
    <row r="1078" spans="1:6" ht="75" x14ac:dyDescent="0.2">
      <c r="A1078" s="132">
        <v>90000644</v>
      </c>
      <c r="B1078" s="124" t="s">
        <v>956</v>
      </c>
      <c r="C1078" s="118" t="s">
        <v>1568</v>
      </c>
      <c r="D1078" s="119">
        <f t="shared" si="68"/>
        <v>1025.4098360655737</v>
      </c>
      <c r="E1078" s="116">
        <f>VLOOKUP(A1078,[5]Лист3!$A:$O,13,0)</f>
        <v>1251</v>
      </c>
      <c r="F1078" s="127" t="s">
        <v>1803</v>
      </c>
    </row>
    <row r="1079" spans="1:6" ht="56.25" x14ac:dyDescent="0.2">
      <c r="A1079" s="132">
        <v>90001301</v>
      </c>
      <c r="B1079" s="124" t="s">
        <v>957</v>
      </c>
      <c r="C1079" s="118" t="s">
        <v>1568</v>
      </c>
      <c r="D1079" s="119">
        <f t="shared" si="68"/>
        <v>18750</v>
      </c>
      <c r="E1079" s="116">
        <f>VLOOKUP(A1079,[5]Лист3!$A:$O,13,0)</f>
        <v>22875</v>
      </c>
      <c r="F1079" s="127" t="s">
        <v>1803</v>
      </c>
    </row>
    <row r="1080" spans="1:6" ht="56.25" x14ac:dyDescent="0.2">
      <c r="A1080" s="132">
        <v>90001302</v>
      </c>
      <c r="B1080" s="124" t="s">
        <v>958</v>
      </c>
      <c r="C1080" s="118" t="s">
        <v>1568</v>
      </c>
      <c r="D1080" s="119">
        <f t="shared" si="68"/>
        <v>11021.311475409837</v>
      </c>
      <c r="E1080" s="116">
        <f>VLOOKUP(A1080,[5]Лист3!$A:$O,13,0)</f>
        <v>13446</v>
      </c>
      <c r="F1080" s="127" t="s">
        <v>1803</v>
      </c>
    </row>
    <row r="1081" spans="1:6" x14ac:dyDescent="0.2">
      <c r="A1081" s="132">
        <v>90001303</v>
      </c>
      <c r="B1081" s="124" t="s">
        <v>959</v>
      </c>
      <c r="C1081" s="118" t="s">
        <v>1568</v>
      </c>
      <c r="D1081" s="119">
        <f t="shared" si="68"/>
        <v>6600</v>
      </c>
      <c r="E1081" s="116">
        <f>VLOOKUP(A1081,[5]Лист3!$A:$O,13,0)</f>
        <v>8052</v>
      </c>
      <c r="F1081" s="127" t="s">
        <v>1803</v>
      </c>
    </row>
    <row r="1082" spans="1:6" ht="37.5" x14ac:dyDescent="0.2">
      <c r="A1082" s="132">
        <v>90000096</v>
      </c>
      <c r="B1082" s="124" t="s">
        <v>960</v>
      </c>
      <c r="C1082" s="118" t="s">
        <v>1568</v>
      </c>
      <c r="D1082" s="119">
        <f t="shared" si="68"/>
        <v>518.85245901639348</v>
      </c>
      <c r="E1082" s="116">
        <f>VLOOKUP(A1082,[5]Лист3!$A:$O,13,0)</f>
        <v>633</v>
      </c>
      <c r="F1082" s="127" t="s">
        <v>1803</v>
      </c>
    </row>
    <row r="1083" spans="1:6" ht="75" x14ac:dyDescent="0.2">
      <c r="A1083" s="132">
        <v>90000097</v>
      </c>
      <c r="B1083" s="124" t="s">
        <v>961</v>
      </c>
      <c r="C1083" s="118" t="s">
        <v>1568</v>
      </c>
      <c r="D1083" s="119">
        <f t="shared" si="68"/>
        <v>668.85245901639348</v>
      </c>
      <c r="E1083" s="116">
        <f>VLOOKUP(A1083,[5]Лист3!$A:$O,13,0)</f>
        <v>816</v>
      </c>
      <c r="F1083" s="127" t="s">
        <v>1803</v>
      </c>
    </row>
    <row r="1084" spans="1:6" x14ac:dyDescent="0.2">
      <c r="A1084" s="286" t="s">
        <v>962</v>
      </c>
      <c r="B1084" s="286"/>
      <c r="C1084" s="286"/>
      <c r="D1084" s="286"/>
      <c r="E1084" s="286"/>
      <c r="F1084" s="286"/>
    </row>
    <row r="1085" spans="1:6" ht="56.25" x14ac:dyDescent="0.2">
      <c r="A1085" s="123">
        <v>12000006</v>
      </c>
      <c r="B1085" s="122" t="s">
        <v>1830</v>
      </c>
      <c r="C1085" s="118" t="s">
        <v>1428</v>
      </c>
      <c r="D1085" s="119">
        <f t="shared" ref="D1085:D1097" si="69">E1085/1.22</f>
        <v>779.50819672131149</v>
      </c>
      <c r="E1085" s="116">
        <f>VLOOKUP(A1085,[5]Лист3!$A:$O,13,0)</f>
        <v>951</v>
      </c>
      <c r="F1085" s="127" t="s">
        <v>1803</v>
      </c>
    </row>
    <row r="1086" spans="1:6" ht="37.5" x14ac:dyDescent="0.2">
      <c r="A1086" s="123">
        <v>12000007</v>
      </c>
      <c r="B1086" s="122" t="s">
        <v>1447</v>
      </c>
      <c r="C1086" s="118" t="s">
        <v>1428</v>
      </c>
      <c r="D1086" s="119">
        <f t="shared" si="69"/>
        <v>201.63934426229508</v>
      </c>
      <c r="E1086" s="116">
        <f>VLOOKUP(A1086,[5]Лист3!$A:$O,13,0)</f>
        <v>246</v>
      </c>
      <c r="F1086" s="127" t="s">
        <v>1803</v>
      </c>
    </row>
    <row r="1087" spans="1:6" ht="75" x14ac:dyDescent="0.2">
      <c r="A1087" s="123">
        <v>12000029</v>
      </c>
      <c r="B1087" s="122" t="s">
        <v>1505</v>
      </c>
      <c r="C1087" s="118" t="str">
        <f>VLOOKUP(A1087,'[6]Прейскурант 2021'!$A$11:$I$1419,3,0)</f>
        <v>чел.</v>
      </c>
      <c r="D1087" s="119">
        <f t="shared" si="69"/>
        <v>2601.6393442622953</v>
      </c>
      <c r="E1087" s="116">
        <f>VLOOKUP(A1087,[5]Лист3!$A:$O,13,0)</f>
        <v>3174</v>
      </c>
      <c r="F1087" s="127" t="s">
        <v>1803</v>
      </c>
    </row>
    <row r="1088" spans="1:6" x14ac:dyDescent="0.2">
      <c r="A1088" s="123">
        <v>12000033</v>
      </c>
      <c r="B1088" s="122" t="s">
        <v>1307</v>
      </c>
      <c r="C1088" s="118" t="str">
        <f>VLOOKUP(A1088,'[6]Прейскурант 2021'!$A$11:$I$1419,3,0)</f>
        <v>шт.</v>
      </c>
      <c r="D1088" s="119">
        <f t="shared" si="69"/>
        <v>253.27868852459017</v>
      </c>
      <c r="E1088" s="116">
        <f>VLOOKUP(A1088,[5]Лист3!$A:$O,13,0)</f>
        <v>309</v>
      </c>
      <c r="F1088" s="127" t="s">
        <v>1803</v>
      </c>
    </row>
    <row r="1089" spans="1:6" ht="56.25" x14ac:dyDescent="0.2">
      <c r="A1089" s="123">
        <v>12000035</v>
      </c>
      <c r="B1089" s="122" t="s">
        <v>1308</v>
      </c>
      <c r="C1089" s="118" t="str">
        <f>VLOOKUP(A1089,'[6]Прейскурант 2021'!$A$11:$I$1419,3,0)</f>
        <v>шт.</v>
      </c>
      <c r="D1089" s="119">
        <f t="shared" si="69"/>
        <v>83.606557377049185</v>
      </c>
      <c r="E1089" s="116">
        <f>VLOOKUP(A1089,[5]Лист3!$A:$O,13,0)</f>
        <v>102</v>
      </c>
      <c r="F1089" s="127" t="s">
        <v>1803</v>
      </c>
    </row>
    <row r="1090" spans="1:6" ht="112.5" x14ac:dyDescent="0.2">
      <c r="A1090" s="123">
        <v>12000030</v>
      </c>
      <c r="B1090" s="122" t="s">
        <v>1526</v>
      </c>
      <c r="C1090" s="118" t="str">
        <f>VLOOKUP(A1090,'[6]Прейскурант 2021'!$A$11:$I$1419,3,0)</f>
        <v>чел.</v>
      </c>
      <c r="D1090" s="119">
        <f t="shared" si="69"/>
        <v>6113.1147540983611</v>
      </c>
      <c r="E1090" s="116">
        <f>VLOOKUP(A1090,[5]Лист3!$A:$O,13,0)</f>
        <v>7458</v>
      </c>
      <c r="F1090" s="127" t="s">
        <v>1803</v>
      </c>
    </row>
    <row r="1091" spans="1:6" ht="93.75" x14ac:dyDescent="0.2">
      <c r="A1091" s="123">
        <v>12000031</v>
      </c>
      <c r="B1091" s="122" t="s">
        <v>1527</v>
      </c>
      <c r="C1091" s="118" t="str">
        <f>VLOOKUP(A1091,'[6]Прейскурант 2021'!$A$11:$I$1419,3,0)</f>
        <v>чел.</v>
      </c>
      <c r="D1091" s="119">
        <f t="shared" si="69"/>
        <v>19445.901639344262</v>
      </c>
      <c r="E1091" s="116">
        <f>VLOOKUP(A1091,[5]Лист3!$A:$O,13,0)</f>
        <v>23724</v>
      </c>
      <c r="F1091" s="127" t="s">
        <v>1803</v>
      </c>
    </row>
    <row r="1092" spans="1:6" ht="37.5" x14ac:dyDescent="0.2">
      <c r="A1092" s="123">
        <v>12000051</v>
      </c>
      <c r="B1092" s="122" t="s">
        <v>969</v>
      </c>
      <c r="C1092" s="118" t="str">
        <f>VLOOKUP(A1092,'[6]Прейскурант 2021'!$A$11:$I$1419,3,0)</f>
        <v>час</v>
      </c>
      <c r="D1092" s="119">
        <f t="shared" si="69"/>
        <v>855.73770491803282</v>
      </c>
      <c r="E1092" s="116">
        <f>VLOOKUP(A1092,[5]Лист3!$A:$O,13,0)</f>
        <v>1044</v>
      </c>
      <c r="F1092" s="127" t="s">
        <v>1803</v>
      </c>
    </row>
    <row r="1093" spans="1:6" ht="56.25" x14ac:dyDescent="0.2">
      <c r="A1093" s="123">
        <v>12000043</v>
      </c>
      <c r="B1093" s="122" t="s">
        <v>973</v>
      </c>
      <c r="C1093" s="118" t="s">
        <v>1428</v>
      </c>
      <c r="D1093" s="119">
        <f t="shared" si="69"/>
        <v>11.065573770491804</v>
      </c>
      <c r="E1093" s="116">
        <f>VLOOKUP(A1093,[5]Лист3!$A:$O,13,0)</f>
        <v>13.5</v>
      </c>
      <c r="F1093" s="127" t="s">
        <v>1803</v>
      </c>
    </row>
    <row r="1094" spans="1:6" ht="37.5" x14ac:dyDescent="0.2">
      <c r="A1094" s="123" t="s">
        <v>1574</v>
      </c>
      <c r="B1094" s="122" t="s">
        <v>1829</v>
      </c>
      <c r="C1094" s="118" t="s">
        <v>1428</v>
      </c>
      <c r="D1094" s="119">
        <f t="shared" si="69"/>
        <v>570.49180327868851</v>
      </c>
      <c r="E1094" s="116">
        <f>VLOOKUP(A1094,[5]Лист3!$A:$O,13,0)</f>
        <v>696</v>
      </c>
      <c r="F1094" s="127" t="s">
        <v>1803</v>
      </c>
    </row>
    <row r="1095" spans="1:6" ht="75" x14ac:dyDescent="0.2">
      <c r="A1095" s="123" t="s">
        <v>1575</v>
      </c>
      <c r="B1095" s="122" t="s">
        <v>1576</v>
      </c>
      <c r="C1095" s="118" t="s">
        <v>1428</v>
      </c>
      <c r="D1095" s="119">
        <f t="shared" si="69"/>
        <v>221.31147540983608</v>
      </c>
      <c r="E1095" s="116">
        <f>VLOOKUP(A1095,[5]Лист3!$A:$O,13,0)</f>
        <v>270</v>
      </c>
      <c r="F1095" s="127" t="s">
        <v>1803</v>
      </c>
    </row>
    <row r="1096" spans="1:6" ht="37.5" x14ac:dyDescent="0.2">
      <c r="A1096" s="123" t="s">
        <v>1577</v>
      </c>
      <c r="B1096" s="122" t="s">
        <v>1578</v>
      </c>
      <c r="C1096" s="118" t="s">
        <v>1428</v>
      </c>
      <c r="D1096" s="119">
        <f t="shared" si="69"/>
        <v>164.75409836065575</v>
      </c>
      <c r="E1096" s="116">
        <f>VLOOKUP(A1096,[5]Лист3!$A:$O,13,0)</f>
        <v>201</v>
      </c>
      <c r="F1096" s="127" t="s">
        <v>1803</v>
      </c>
    </row>
    <row r="1097" spans="1:6" ht="37.5" x14ac:dyDescent="0.2">
      <c r="A1097" s="123" t="s">
        <v>1831</v>
      </c>
      <c r="B1097" s="122" t="s">
        <v>1832</v>
      </c>
      <c r="C1097" s="118" t="s">
        <v>1427</v>
      </c>
      <c r="D1097" s="119">
        <f t="shared" si="69"/>
        <v>983.60655737704917</v>
      </c>
      <c r="E1097" s="116">
        <f>VLOOKUP(A1097,[5]Лист3!$A:$O,13,0)</f>
        <v>1200</v>
      </c>
      <c r="F1097" s="127"/>
    </row>
    <row r="1098" spans="1:6" x14ac:dyDescent="0.2">
      <c r="A1098" s="286" t="s">
        <v>974</v>
      </c>
      <c r="B1098" s="286"/>
      <c r="C1098" s="286"/>
      <c r="D1098" s="286"/>
      <c r="E1098" s="286"/>
      <c r="F1098" s="286"/>
    </row>
    <row r="1099" spans="1:6" ht="75" x14ac:dyDescent="0.2">
      <c r="A1099" s="184">
        <v>21000029</v>
      </c>
      <c r="B1099" s="185" t="s">
        <v>1555</v>
      </c>
      <c r="C1099" s="118" t="str">
        <f>VLOOKUP(A1099,'[6]Прейскурант 2021'!$A$11:$I$1419,3,0)</f>
        <v>га</v>
      </c>
      <c r="D1099" s="119">
        <f t="shared" ref="D1099:D1110" si="70">E1099/1.22</f>
        <v>2365.5737704918033</v>
      </c>
      <c r="E1099" s="116">
        <f>VLOOKUP(A1099,[5]Лист3!$A:$O,13,0)</f>
        <v>2886</v>
      </c>
      <c r="F1099" s="120" t="s">
        <v>1812</v>
      </c>
    </row>
    <row r="1100" spans="1:6" ht="75" x14ac:dyDescent="0.2">
      <c r="A1100" s="184">
        <v>21000041</v>
      </c>
      <c r="B1100" s="185" t="s">
        <v>1898</v>
      </c>
      <c r="C1100" s="118" t="s">
        <v>1568</v>
      </c>
      <c r="D1100" s="119">
        <f t="shared" si="70"/>
        <v>2365.5737704918033</v>
      </c>
      <c r="E1100" s="116">
        <f>VLOOKUP(A1100,[5]Лист3!$A:$O,13,0)</f>
        <v>2886</v>
      </c>
      <c r="F1100" s="120" t="s">
        <v>1812</v>
      </c>
    </row>
    <row r="1101" spans="1:6" ht="93.75" x14ac:dyDescent="0.2">
      <c r="A1101" s="184">
        <v>21000030</v>
      </c>
      <c r="B1101" s="122" t="s">
        <v>1200</v>
      </c>
      <c r="C1101" s="118" t="s">
        <v>1568</v>
      </c>
      <c r="D1101" s="119">
        <f t="shared" si="70"/>
        <v>3688.5245901639346</v>
      </c>
      <c r="E1101" s="116">
        <f>VLOOKUP(A1101,[5]Лист3!$A:$O,13,0)</f>
        <v>4500</v>
      </c>
      <c r="F1101" s="120" t="s">
        <v>1813</v>
      </c>
    </row>
    <row r="1102" spans="1:6" ht="56.25" x14ac:dyDescent="0.2">
      <c r="A1102" s="184">
        <v>21000040</v>
      </c>
      <c r="B1102" s="122" t="s">
        <v>1452</v>
      </c>
      <c r="C1102" s="118" t="s">
        <v>1568</v>
      </c>
      <c r="D1102" s="119">
        <f t="shared" si="70"/>
        <v>3688.5245901639346</v>
      </c>
      <c r="E1102" s="116">
        <f>VLOOKUP(A1102,[5]Лист3!$A:$O,13,0)</f>
        <v>4500</v>
      </c>
      <c r="F1102" s="120" t="s">
        <v>1813</v>
      </c>
    </row>
    <row r="1103" spans="1:6" ht="56.25" x14ac:dyDescent="0.2">
      <c r="A1103" s="184">
        <v>21000016</v>
      </c>
      <c r="B1103" s="124" t="s">
        <v>976</v>
      </c>
      <c r="C1103" s="118" t="s">
        <v>1568</v>
      </c>
      <c r="D1103" s="119">
        <f t="shared" si="70"/>
        <v>1770.4918032786886</v>
      </c>
      <c r="E1103" s="116">
        <f>VLOOKUP(A1103,[5]Лист3!$A:$O,13,0)</f>
        <v>2160</v>
      </c>
      <c r="F1103" s="120" t="s">
        <v>1814</v>
      </c>
    </row>
    <row r="1104" spans="1:6" ht="93.75" x14ac:dyDescent="0.2">
      <c r="A1104" s="186">
        <v>21000031</v>
      </c>
      <c r="B1104" s="122" t="s">
        <v>1201</v>
      </c>
      <c r="C1104" s="118" t="s">
        <v>1938</v>
      </c>
      <c r="D1104" s="119">
        <f t="shared" si="70"/>
        <v>81.147540983606561</v>
      </c>
      <c r="E1104" s="116">
        <f>VLOOKUP(A1104,[5]Лист3!$A:$O,13,0)</f>
        <v>99</v>
      </c>
      <c r="F1104" s="120" t="s">
        <v>1814</v>
      </c>
    </row>
    <row r="1105" spans="1:6" ht="37.5" x14ac:dyDescent="0.2">
      <c r="A1105" s="184">
        <v>21000017</v>
      </c>
      <c r="B1105" s="185" t="s">
        <v>1361</v>
      </c>
      <c r="C1105" s="118" t="s">
        <v>1568</v>
      </c>
      <c r="D1105" s="119">
        <f t="shared" si="70"/>
        <v>496.72131147540983</v>
      </c>
      <c r="E1105" s="116">
        <f>VLOOKUP(A1105,[5]Лист3!$A:$O,13,0)</f>
        <v>606</v>
      </c>
      <c r="F1105" s="120" t="s">
        <v>1712</v>
      </c>
    </row>
    <row r="1106" spans="1:6" ht="75" x14ac:dyDescent="0.2">
      <c r="A1106" s="184">
        <v>21000018</v>
      </c>
      <c r="B1106" s="187" t="s">
        <v>978</v>
      </c>
      <c r="C1106" s="118" t="s">
        <v>1568</v>
      </c>
      <c r="D1106" s="119">
        <f t="shared" si="70"/>
        <v>474.59016393442624</v>
      </c>
      <c r="E1106" s="116">
        <f>VLOOKUP(A1106,[5]Лист3!$A:$O,13,0)</f>
        <v>579</v>
      </c>
      <c r="F1106" s="120" t="s">
        <v>1712</v>
      </c>
    </row>
    <row r="1107" spans="1:6" ht="93.75" x14ac:dyDescent="0.3">
      <c r="A1107" s="184">
        <v>21000025</v>
      </c>
      <c r="B1107" s="152" t="s">
        <v>980</v>
      </c>
      <c r="C1107" s="118" t="s">
        <v>1568</v>
      </c>
      <c r="D1107" s="119">
        <f t="shared" si="70"/>
        <v>13593.442622950821</v>
      </c>
      <c r="E1107" s="116">
        <f>VLOOKUP(A1107,[5]Лист3!$A:$O,13,0)</f>
        <v>16584</v>
      </c>
      <c r="F1107" s="120" t="s">
        <v>1815</v>
      </c>
    </row>
    <row r="1108" spans="1:6" ht="131.25" x14ac:dyDescent="0.2">
      <c r="A1108" s="184">
        <v>21000032</v>
      </c>
      <c r="B1108" s="122" t="s">
        <v>1202</v>
      </c>
      <c r="C1108" s="118" t="s">
        <v>1938</v>
      </c>
      <c r="D1108" s="119">
        <f t="shared" si="70"/>
        <v>56.557377049180332</v>
      </c>
      <c r="E1108" s="116">
        <f>VLOOKUP(A1108,[5]Лист3!$A:$O,13,0)</f>
        <v>69</v>
      </c>
      <c r="F1108" s="120" t="s">
        <v>1814</v>
      </c>
    </row>
    <row r="1109" spans="1:6" ht="37.5" x14ac:dyDescent="0.2">
      <c r="A1109" s="148" t="s">
        <v>1309</v>
      </c>
      <c r="B1109" s="188" t="s">
        <v>1310</v>
      </c>
      <c r="C1109" s="118" t="s">
        <v>1568</v>
      </c>
      <c r="D1109" s="119">
        <f t="shared" si="70"/>
        <v>445.08196721311475</v>
      </c>
      <c r="E1109" s="116">
        <f>VLOOKUP(A1109,[5]Лист3!$A:$O,13,0)</f>
        <v>543</v>
      </c>
      <c r="F1109" s="120" t="s">
        <v>1712</v>
      </c>
    </row>
    <row r="1110" spans="1:6" ht="56.25" x14ac:dyDescent="0.2">
      <c r="A1110" s="150">
        <v>21000042</v>
      </c>
      <c r="B1110" s="188" t="s">
        <v>1556</v>
      </c>
      <c r="C1110" s="118" t="s">
        <v>1557</v>
      </c>
      <c r="D1110" s="119">
        <f t="shared" si="70"/>
        <v>31.967213114754099</v>
      </c>
      <c r="E1110" s="116">
        <f>VLOOKUP(A1110,[5]Лист3!$A:$O,13,0)</f>
        <v>39</v>
      </c>
      <c r="F1110" s="120" t="s">
        <v>1803</v>
      </c>
    </row>
    <row r="1111" spans="1:6" x14ac:dyDescent="0.2">
      <c r="A1111" s="286" t="s">
        <v>981</v>
      </c>
      <c r="B1111" s="286"/>
      <c r="C1111" s="286"/>
      <c r="D1111" s="286"/>
      <c r="E1111" s="286"/>
      <c r="F1111" s="286"/>
    </row>
    <row r="1112" spans="1:6" x14ac:dyDescent="0.2">
      <c r="A1112" s="290" t="s">
        <v>982</v>
      </c>
      <c r="B1112" s="290"/>
      <c r="C1112" s="290"/>
      <c r="D1112" s="290"/>
      <c r="E1112" s="290"/>
      <c r="F1112" s="290"/>
    </row>
    <row r="1113" spans="1:6" ht="37.5" x14ac:dyDescent="0.2">
      <c r="A1113" s="125">
        <v>22000003</v>
      </c>
      <c r="B1113" s="124" t="s">
        <v>983</v>
      </c>
      <c r="C1113" s="118" t="s">
        <v>1568</v>
      </c>
      <c r="D1113" s="119">
        <f t="shared" ref="D1113:D1139" si="71">E1113/1.22</f>
        <v>12738.524590163935</v>
      </c>
      <c r="E1113" s="116">
        <f>VLOOKUP(A1113,[5]Лист3!$A:$O,13,0)</f>
        <v>15541</v>
      </c>
      <c r="F1113" s="127" t="s">
        <v>1803</v>
      </c>
    </row>
    <row r="1114" spans="1:6" ht="150" x14ac:dyDescent="0.2">
      <c r="A1114" s="125">
        <v>22000112</v>
      </c>
      <c r="B1114" s="133" t="s">
        <v>985</v>
      </c>
      <c r="C1114" s="118" t="s">
        <v>1568</v>
      </c>
      <c r="D1114" s="119">
        <f t="shared" si="71"/>
        <v>23471.311475409835</v>
      </c>
      <c r="E1114" s="116">
        <f>VLOOKUP(A1114,[5]Лист3!$A:$O,13,0)</f>
        <v>28635</v>
      </c>
      <c r="F1114" s="127" t="s">
        <v>1803</v>
      </c>
    </row>
    <row r="1115" spans="1:6" ht="150" x14ac:dyDescent="0.2">
      <c r="A1115" s="125">
        <v>22000113</v>
      </c>
      <c r="B1115" s="133" t="s">
        <v>986</v>
      </c>
      <c r="C1115" s="118" t="s">
        <v>1568</v>
      </c>
      <c r="D1115" s="119">
        <f t="shared" si="71"/>
        <v>17532.786885245903</v>
      </c>
      <c r="E1115" s="116">
        <f>VLOOKUP(A1115,[5]Лист3!$A:$O,13,0)</f>
        <v>21390</v>
      </c>
      <c r="F1115" s="127" t="s">
        <v>1803</v>
      </c>
    </row>
    <row r="1116" spans="1:6" ht="150" x14ac:dyDescent="0.2">
      <c r="A1116" s="125">
        <v>22000114</v>
      </c>
      <c r="B1116" s="133" t="s">
        <v>987</v>
      </c>
      <c r="C1116" s="118" t="s">
        <v>1568</v>
      </c>
      <c r="D1116" s="119">
        <f t="shared" si="71"/>
        <v>14139.344262295082</v>
      </c>
      <c r="E1116" s="116">
        <f>VLOOKUP(A1116,[5]Лист3!$A:$O,13,0)</f>
        <v>17250</v>
      </c>
      <c r="F1116" s="127" t="s">
        <v>1803</v>
      </c>
    </row>
    <row r="1117" spans="1:6" ht="93.75" x14ac:dyDescent="0.2">
      <c r="A1117" s="125">
        <v>22000115</v>
      </c>
      <c r="B1117" s="133" t="s">
        <v>988</v>
      </c>
      <c r="C1117" s="118" t="s">
        <v>1568</v>
      </c>
      <c r="D1117" s="119">
        <f t="shared" si="71"/>
        <v>8200.8196721311469</v>
      </c>
      <c r="E1117" s="116">
        <f>VLOOKUP(A1117,[5]Лист3!$A:$O,13,0)</f>
        <v>10005</v>
      </c>
      <c r="F1117" s="127" t="s">
        <v>1803</v>
      </c>
    </row>
    <row r="1118" spans="1:6" ht="56.25" x14ac:dyDescent="0.2">
      <c r="A1118" s="148" t="s">
        <v>1311</v>
      </c>
      <c r="B1118" s="149" t="s">
        <v>1312</v>
      </c>
      <c r="C1118" s="118" t="s">
        <v>1568</v>
      </c>
      <c r="D1118" s="119">
        <f t="shared" si="71"/>
        <v>14139.344262295082</v>
      </c>
      <c r="E1118" s="116">
        <f>VLOOKUP(A1118,[5]Лист3!$A:$O,13,0)</f>
        <v>17250</v>
      </c>
      <c r="F1118" s="127" t="s">
        <v>1803</v>
      </c>
    </row>
    <row r="1119" spans="1:6" ht="56.25" x14ac:dyDescent="0.2">
      <c r="A1119" s="150">
        <v>22000094</v>
      </c>
      <c r="B1119" s="149" t="s">
        <v>1843</v>
      </c>
      <c r="C1119" s="118" t="s">
        <v>1568</v>
      </c>
      <c r="D1119" s="119">
        <f t="shared" si="71"/>
        <v>11311.475409836066</v>
      </c>
      <c r="E1119" s="116">
        <f>VLOOKUP(A1119,[5]Лист3!$A:$O,13,0)</f>
        <v>13800</v>
      </c>
      <c r="F1119" s="127" t="s">
        <v>1803</v>
      </c>
    </row>
    <row r="1120" spans="1:6" ht="56.25" x14ac:dyDescent="0.2">
      <c r="A1120" s="125">
        <v>22000036</v>
      </c>
      <c r="B1120" s="124" t="s">
        <v>992</v>
      </c>
      <c r="C1120" s="118" t="s">
        <v>1568</v>
      </c>
      <c r="D1120" s="119">
        <f t="shared" si="71"/>
        <v>19369.672131147541</v>
      </c>
      <c r="E1120" s="116">
        <f>VLOOKUP(A1120,[5]Лист3!$A:$O,13,0)</f>
        <v>23631</v>
      </c>
      <c r="F1120" s="127" t="s">
        <v>1803</v>
      </c>
    </row>
    <row r="1121" spans="1:6" ht="37.5" x14ac:dyDescent="0.2">
      <c r="A1121" s="125">
        <v>22000055</v>
      </c>
      <c r="B1121" s="122" t="s">
        <v>1456</v>
      </c>
      <c r="C1121" s="118" t="s">
        <v>1568</v>
      </c>
      <c r="D1121" s="119">
        <f t="shared" si="71"/>
        <v>8382.7868852459014</v>
      </c>
      <c r="E1121" s="116">
        <f>VLOOKUP(A1121,[5]Лист3!$A:$O,13,0)</f>
        <v>10227</v>
      </c>
      <c r="F1121" s="127" t="s">
        <v>1803</v>
      </c>
    </row>
    <row r="1122" spans="1:6" ht="37.5" x14ac:dyDescent="0.2">
      <c r="A1122" s="125">
        <v>22000056</v>
      </c>
      <c r="B1122" s="122" t="s">
        <v>1457</v>
      </c>
      <c r="C1122" s="118" t="s">
        <v>1568</v>
      </c>
      <c r="D1122" s="119">
        <f t="shared" si="71"/>
        <v>1701.639344262295</v>
      </c>
      <c r="E1122" s="116">
        <f>VLOOKUP(A1122,[5]Лист3!$A:$O,13,0)</f>
        <v>2076</v>
      </c>
      <c r="F1122" s="127" t="s">
        <v>1803</v>
      </c>
    </row>
    <row r="1123" spans="1:6" ht="112.5" x14ac:dyDescent="0.2">
      <c r="A1123" s="125">
        <v>22000057</v>
      </c>
      <c r="B1123" s="122" t="s">
        <v>1458</v>
      </c>
      <c r="C1123" s="118" t="s">
        <v>1568</v>
      </c>
      <c r="D1123" s="119">
        <f t="shared" si="71"/>
        <v>9472.1311475409839</v>
      </c>
      <c r="E1123" s="116">
        <f>VLOOKUP(A1123,[5]Лист3!$A:$O,13,0)</f>
        <v>11556</v>
      </c>
      <c r="F1123" s="127" t="s">
        <v>1803</v>
      </c>
    </row>
    <row r="1124" spans="1:6" ht="112.5" x14ac:dyDescent="0.3">
      <c r="A1124" s="125">
        <v>22000102</v>
      </c>
      <c r="B1124" s="164" t="s">
        <v>1510</v>
      </c>
      <c r="C1124" s="118" t="s">
        <v>1568</v>
      </c>
      <c r="D1124" s="119">
        <f t="shared" si="71"/>
        <v>11877.049180327869</v>
      </c>
      <c r="E1124" s="116">
        <f>VLOOKUP(A1124,[5]Лист3!$A:$O,13,0)</f>
        <v>14490</v>
      </c>
      <c r="F1124" s="127" t="s">
        <v>1803</v>
      </c>
    </row>
    <row r="1125" spans="1:6" ht="112.5" x14ac:dyDescent="0.3">
      <c r="A1125" s="125">
        <v>22000103</v>
      </c>
      <c r="B1125" s="164" t="s">
        <v>1459</v>
      </c>
      <c r="C1125" s="118" t="s">
        <v>1568</v>
      </c>
      <c r="D1125" s="119">
        <f t="shared" si="71"/>
        <v>15553.27868852459</v>
      </c>
      <c r="E1125" s="116">
        <f>VLOOKUP(A1125,[5]Лист3!$A:$O,13,0)</f>
        <v>18975</v>
      </c>
      <c r="F1125" s="127" t="s">
        <v>1803</v>
      </c>
    </row>
    <row r="1126" spans="1:6" ht="93.75" x14ac:dyDescent="0.2">
      <c r="A1126" s="125">
        <v>22000058</v>
      </c>
      <c r="B1126" s="124" t="s">
        <v>996</v>
      </c>
      <c r="C1126" s="118" t="s">
        <v>1568</v>
      </c>
      <c r="D1126" s="119">
        <f t="shared" si="71"/>
        <v>5372.9508196721308</v>
      </c>
      <c r="E1126" s="116">
        <f>VLOOKUP(A1126,[5]Лист3!$A:$O,13,0)</f>
        <v>6555</v>
      </c>
      <c r="F1126" s="127" t="s">
        <v>1803</v>
      </c>
    </row>
    <row r="1127" spans="1:6" ht="75" x14ac:dyDescent="0.2">
      <c r="A1127" s="125">
        <v>22000031</v>
      </c>
      <c r="B1127" s="124" t="s">
        <v>997</v>
      </c>
      <c r="C1127" s="118" t="s">
        <v>1568</v>
      </c>
      <c r="D1127" s="119">
        <f t="shared" si="71"/>
        <v>5090.1639344262294</v>
      </c>
      <c r="E1127" s="116">
        <f>VLOOKUP(A1127,[5]Лист3!$A:$O,13,0)</f>
        <v>6210</v>
      </c>
      <c r="F1127" s="127" t="s">
        <v>1803</v>
      </c>
    </row>
    <row r="1128" spans="1:6" ht="75" x14ac:dyDescent="0.2">
      <c r="A1128" s="125">
        <v>22000038</v>
      </c>
      <c r="B1128" s="143" t="s">
        <v>998</v>
      </c>
      <c r="C1128" s="118" t="s">
        <v>1568</v>
      </c>
      <c r="D1128" s="119">
        <f t="shared" si="71"/>
        <v>3777.0491803278687</v>
      </c>
      <c r="E1128" s="116">
        <f>VLOOKUP(A1128,[5]Лист3!$A:$O,13,0)</f>
        <v>4608</v>
      </c>
      <c r="F1128" s="127" t="s">
        <v>1803</v>
      </c>
    </row>
    <row r="1129" spans="1:6" ht="93.75" x14ac:dyDescent="0.3">
      <c r="A1129" s="125">
        <v>22000065</v>
      </c>
      <c r="B1129" s="152" t="s">
        <v>999</v>
      </c>
      <c r="C1129" s="118" t="s">
        <v>1568</v>
      </c>
      <c r="D1129" s="119">
        <f t="shared" si="71"/>
        <v>11345.901639344262</v>
      </c>
      <c r="E1129" s="116">
        <f>VLOOKUP(A1129,[5]Лист3!$A:$O,13,0)</f>
        <v>13842</v>
      </c>
      <c r="F1129" s="127" t="s">
        <v>1803</v>
      </c>
    </row>
    <row r="1130" spans="1:6" ht="93.75" x14ac:dyDescent="0.3">
      <c r="A1130" s="125">
        <v>22000066</v>
      </c>
      <c r="B1130" s="152" t="s">
        <v>1000</v>
      </c>
      <c r="C1130" s="118" t="s">
        <v>1568</v>
      </c>
      <c r="D1130" s="119">
        <f t="shared" si="71"/>
        <v>15349.180327868853</v>
      </c>
      <c r="E1130" s="116">
        <f>VLOOKUP(A1130,[5]Лист3!$A:$O,13,0)</f>
        <v>18726</v>
      </c>
      <c r="F1130" s="127" t="s">
        <v>1803</v>
      </c>
    </row>
    <row r="1131" spans="1:6" ht="75" x14ac:dyDescent="0.3">
      <c r="A1131" s="125">
        <v>22000119</v>
      </c>
      <c r="B1131" s="152" t="s">
        <v>1553</v>
      </c>
      <c r="C1131" s="118" t="s">
        <v>1568</v>
      </c>
      <c r="D1131" s="119">
        <f t="shared" si="71"/>
        <v>6683.6065573770493</v>
      </c>
      <c r="E1131" s="116">
        <f>VLOOKUP(A1131,[5]Лист3!$A:$O,13,0)</f>
        <v>8154</v>
      </c>
      <c r="F1131" s="127" t="s">
        <v>1803</v>
      </c>
    </row>
    <row r="1132" spans="1:6" ht="93.75" x14ac:dyDescent="0.3">
      <c r="A1132" s="125">
        <v>22000120</v>
      </c>
      <c r="B1132" s="152" t="s">
        <v>1554</v>
      </c>
      <c r="C1132" s="118" t="s">
        <v>1568</v>
      </c>
      <c r="D1132" s="119">
        <f t="shared" si="71"/>
        <v>5478.688524590164</v>
      </c>
      <c r="E1132" s="116">
        <f>VLOOKUP(A1132,[5]Лист3!$A:$O,13,0)</f>
        <v>6684</v>
      </c>
      <c r="F1132" s="127" t="s">
        <v>1803</v>
      </c>
    </row>
    <row r="1133" spans="1:6" ht="56.25" x14ac:dyDescent="0.2">
      <c r="A1133" s="125">
        <v>22000121</v>
      </c>
      <c r="B1133" s="124" t="s">
        <v>1790</v>
      </c>
      <c r="C1133" s="118" t="s">
        <v>1568</v>
      </c>
      <c r="D1133" s="119">
        <f t="shared" si="71"/>
        <v>12725.409836065573</v>
      </c>
      <c r="E1133" s="116">
        <f>VLOOKUP(A1133,[5]Лист3!$A:$O,13,0)</f>
        <v>15525</v>
      </c>
      <c r="F1133" s="127" t="s">
        <v>1803</v>
      </c>
    </row>
    <row r="1134" spans="1:6" ht="56.25" x14ac:dyDescent="0.2">
      <c r="A1134" s="125">
        <v>22000122</v>
      </c>
      <c r="B1134" s="124" t="s">
        <v>1789</v>
      </c>
      <c r="C1134" s="118" t="s">
        <v>1568</v>
      </c>
      <c r="D1134" s="119">
        <f t="shared" si="71"/>
        <v>14704.918032786885</v>
      </c>
      <c r="E1134" s="116">
        <f>VLOOKUP(A1134,[5]Лист3!$A:$O,13,0)</f>
        <v>17940</v>
      </c>
      <c r="F1134" s="127" t="s">
        <v>1803</v>
      </c>
    </row>
    <row r="1135" spans="1:6" ht="56.25" x14ac:dyDescent="0.2">
      <c r="A1135" s="125">
        <v>22000123</v>
      </c>
      <c r="B1135" s="124" t="s">
        <v>1791</v>
      </c>
      <c r="C1135" s="118" t="s">
        <v>1568</v>
      </c>
      <c r="D1135" s="119">
        <f t="shared" si="71"/>
        <v>17532.786885245903</v>
      </c>
      <c r="E1135" s="116">
        <f>VLOOKUP(A1135,[5]Лист3!$A:$O,13,0)</f>
        <v>21390</v>
      </c>
      <c r="F1135" s="127" t="s">
        <v>1803</v>
      </c>
    </row>
    <row r="1136" spans="1:6" ht="56.25" x14ac:dyDescent="0.2">
      <c r="A1136" s="125">
        <v>22000124</v>
      </c>
      <c r="B1136" s="124" t="s">
        <v>1792</v>
      </c>
      <c r="C1136" s="118" t="s">
        <v>1568</v>
      </c>
      <c r="D1136" s="119">
        <f t="shared" si="71"/>
        <v>24036.885245901642</v>
      </c>
      <c r="E1136" s="116">
        <f>VLOOKUP(A1136,[5]Лист3!$A:$O,13,0)</f>
        <v>29325</v>
      </c>
      <c r="F1136" s="127" t="s">
        <v>1803</v>
      </c>
    </row>
    <row r="1137" spans="1:6" ht="56.25" x14ac:dyDescent="0.2">
      <c r="A1137" s="125">
        <v>22000132</v>
      </c>
      <c r="B1137" s="124" t="s">
        <v>1899</v>
      </c>
      <c r="C1137" s="118" t="s">
        <v>1568</v>
      </c>
      <c r="D1137" s="119">
        <f t="shared" si="71"/>
        <v>5311.4754098360654</v>
      </c>
      <c r="E1137" s="116">
        <f>VLOOKUP(A1137,[5]Лист3!$A:$O,13,0)</f>
        <v>6480</v>
      </c>
      <c r="F1137" s="127" t="s">
        <v>1803</v>
      </c>
    </row>
    <row r="1138" spans="1:6" ht="56.25" x14ac:dyDescent="0.2">
      <c r="A1138" s="125">
        <v>22000133</v>
      </c>
      <c r="B1138" s="124" t="s">
        <v>1900</v>
      </c>
      <c r="C1138" s="118" t="s">
        <v>1568</v>
      </c>
      <c r="D1138" s="119">
        <f t="shared" si="71"/>
        <v>6959.0163934426228</v>
      </c>
      <c r="E1138" s="116">
        <f>VLOOKUP(A1138,[5]Лист3!$A:$O,13,0)</f>
        <v>8490</v>
      </c>
      <c r="F1138" s="127" t="s">
        <v>1803</v>
      </c>
    </row>
    <row r="1139" spans="1:6" ht="56.25" x14ac:dyDescent="0.2">
      <c r="A1139" s="125">
        <v>22000135</v>
      </c>
      <c r="B1139" s="124" t="s">
        <v>1942</v>
      </c>
      <c r="C1139" s="118" t="s">
        <v>1568</v>
      </c>
      <c r="D1139" s="119">
        <f t="shared" si="71"/>
        <v>11250</v>
      </c>
      <c r="E1139" s="116">
        <v>13725</v>
      </c>
      <c r="F1139" s="127" t="s">
        <v>1803</v>
      </c>
    </row>
    <row r="1140" spans="1:6" x14ac:dyDescent="0.2">
      <c r="A1140" s="290" t="s">
        <v>817</v>
      </c>
      <c r="B1140" s="290"/>
      <c r="C1140" s="290"/>
      <c r="D1140" s="290"/>
      <c r="E1140" s="290"/>
      <c r="F1140" s="290"/>
    </row>
    <row r="1141" spans="1:6" ht="75" x14ac:dyDescent="0.2">
      <c r="A1141" s="189">
        <v>22000002</v>
      </c>
      <c r="B1141" s="190" t="s">
        <v>1001</v>
      </c>
      <c r="C1141" s="118" t="s">
        <v>1568</v>
      </c>
      <c r="D1141" s="119">
        <f t="shared" ref="D1141:D1168" si="72">E1141/1.22</f>
        <v>4876.2295081967213</v>
      </c>
      <c r="E1141" s="116">
        <f>VLOOKUP(A1141,[5]Лист3!$A:$O,13,0)</f>
        <v>5949</v>
      </c>
      <c r="F1141" s="127" t="s">
        <v>1803</v>
      </c>
    </row>
    <row r="1142" spans="1:6" ht="93.75" x14ac:dyDescent="0.2">
      <c r="A1142" s="139">
        <v>22000043</v>
      </c>
      <c r="B1142" s="124" t="s">
        <v>1003</v>
      </c>
      <c r="C1142" s="118" t="s">
        <v>1568</v>
      </c>
      <c r="D1142" s="119">
        <f t="shared" si="72"/>
        <v>4595.9016393442625</v>
      </c>
      <c r="E1142" s="116">
        <f>VLOOKUP(A1142,[5]Лист3!$A:$O,13,0)</f>
        <v>5607</v>
      </c>
      <c r="F1142" s="127" t="s">
        <v>1803</v>
      </c>
    </row>
    <row r="1143" spans="1:6" ht="93.75" x14ac:dyDescent="0.2">
      <c r="A1143" s="139">
        <v>22000045</v>
      </c>
      <c r="B1143" s="124" t="s">
        <v>1005</v>
      </c>
      <c r="C1143" s="118" t="s">
        <v>1568</v>
      </c>
      <c r="D1143" s="119">
        <f t="shared" si="72"/>
        <v>870.49180327868851</v>
      </c>
      <c r="E1143" s="116">
        <f>VLOOKUP(A1143,[5]Лист3!$A:$O,13,0)</f>
        <v>1062</v>
      </c>
      <c r="F1143" s="127" t="s">
        <v>1803</v>
      </c>
    </row>
    <row r="1144" spans="1:6" ht="37.5" x14ac:dyDescent="0.2">
      <c r="A1144" s="125">
        <v>22000125</v>
      </c>
      <c r="B1144" s="145" t="s">
        <v>1225</v>
      </c>
      <c r="C1144" s="118" t="s">
        <v>1568</v>
      </c>
      <c r="D1144" s="119">
        <f t="shared" si="72"/>
        <v>154.91803278688525</v>
      </c>
      <c r="E1144" s="116">
        <f>VLOOKUP(A1144,[5]Лист3!$A:$O,13,0)</f>
        <v>189</v>
      </c>
      <c r="F1144" s="191" t="s">
        <v>1803</v>
      </c>
    </row>
    <row r="1145" spans="1:6" x14ac:dyDescent="0.2">
      <c r="A1145" s="125">
        <v>22000067</v>
      </c>
      <c r="B1145" s="145" t="s">
        <v>1226</v>
      </c>
      <c r="C1145" s="118" t="s">
        <v>1568</v>
      </c>
      <c r="D1145" s="119">
        <f t="shared" si="72"/>
        <v>59.016393442622949</v>
      </c>
      <c r="E1145" s="116">
        <f>VLOOKUP(A1145,[5]Лист3!$A:$O,13,0)</f>
        <v>72</v>
      </c>
      <c r="F1145" s="127" t="s">
        <v>1803</v>
      </c>
    </row>
    <row r="1146" spans="1:6" ht="37.5" x14ac:dyDescent="0.2">
      <c r="A1146" s="125">
        <v>22000068</v>
      </c>
      <c r="B1146" s="145" t="s">
        <v>1227</v>
      </c>
      <c r="C1146" s="118" t="s">
        <v>1568</v>
      </c>
      <c r="D1146" s="119">
        <f t="shared" si="72"/>
        <v>98.360655737704917</v>
      </c>
      <c r="E1146" s="116">
        <f>VLOOKUP(A1146,[5]Лист3!$A:$O,13,0)</f>
        <v>120</v>
      </c>
      <c r="F1146" s="127" t="s">
        <v>1803</v>
      </c>
    </row>
    <row r="1147" spans="1:6" ht="37.5" x14ac:dyDescent="0.2">
      <c r="A1147" s="125">
        <v>22000069</v>
      </c>
      <c r="B1147" s="145" t="s">
        <v>1228</v>
      </c>
      <c r="C1147" s="118" t="s">
        <v>1568</v>
      </c>
      <c r="D1147" s="119">
        <f t="shared" si="72"/>
        <v>73.770491803278688</v>
      </c>
      <c r="E1147" s="116">
        <f>VLOOKUP(A1147,[5]Лист3!$A:$O,13,0)</f>
        <v>90</v>
      </c>
      <c r="F1147" s="127" t="s">
        <v>1803</v>
      </c>
    </row>
    <row r="1148" spans="1:6" ht="37.5" x14ac:dyDescent="0.2">
      <c r="A1148" s="125">
        <v>22000070</v>
      </c>
      <c r="B1148" s="145" t="s">
        <v>1229</v>
      </c>
      <c r="C1148" s="118" t="s">
        <v>1568</v>
      </c>
      <c r="D1148" s="119">
        <f t="shared" si="72"/>
        <v>73.770491803278688</v>
      </c>
      <c r="E1148" s="116">
        <f>VLOOKUP(A1148,[5]Лист3!$A:$O,13,0)</f>
        <v>90</v>
      </c>
      <c r="F1148" s="127" t="s">
        <v>1803</v>
      </c>
    </row>
    <row r="1149" spans="1:6" x14ac:dyDescent="0.2">
      <c r="A1149" s="125">
        <v>22000071</v>
      </c>
      <c r="B1149" s="145" t="s">
        <v>1230</v>
      </c>
      <c r="C1149" s="118" t="s">
        <v>1568</v>
      </c>
      <c r="D1149" s="119">
        <f t="shared" si="72"/>
        <v>118.0327868852459</v>
      </c>
      <c r="E1149" s="116">
        <f>VLOOKUP(A1149,[5]Лист3!$A:$O,13,0)</f>
        <v>144</v>
      </c>
      <c r="F1149" s="127" t="s">
        <v>1803</v>
      </c>
    </row>
    <row r="1150" spans="1:6" ht="37.5" x14ac:dyDescent="0.2">
      <c r="A1150" s="125">
        <v>22000072</v>
      </c>
      <c r="B1150" s="145" t="s">
        <v>1231</v>
      </c>
      <c r="C1150" s="118" t="s">
        <v>1568</v>
      </c>
      <c r="D1150" s="119">
        <f t="shared" si="72"/>
        <v>51.639344262295083</v>
      </c>
      <c r="E1150" s="116">
        <f>VLOOKUP(A1150,[5]Лист3!$A:$O,13,0)</f>
        <v>63</v>
      </c>
      <c r="F1150" s="127" t="s">
        <v>1803</v>
      </c>
    </row>
    <row r="1151" spans="1:6" ht="37.5" x14ac:dyDescent="0.2">
      <c r="A1151" s="125">
        <v>22000073</v>
      </c>
      <c r="B1151" s="145" t="s">
        <v>1232</v>
      </c>
      <c r="C1151" s="118" t="s">
        <v>1568</v>
      </c>
      <c r="D1151" s="119">
        <f t="shared" si="72"/>
        <v>59.016393442622949</v>
      </c>
      <c r="E1151" s="116">
        <f>VLOOKUP(A1151,[5]Лист3!$A:$O,13,0)</f>
        <v>72</v>
      </c>
      <c r="F1151" s="127" t="s">
        <v>1803</v>
      </c>
    </row>
    <row r="1152" spans="1:6" ht="75" x14ac:dyDescent="0.2">
      <c r="A1152" s="139">
        <v>22100000</v>
      </c>
      <c r="B1152" s="145" t="s">
        <v>1006</v>
      </c>
      <c r="C1152" s="118" t="str">
        <f>VLOOKUP(A1152,'[6]Прейскурант 2021'!$A$11:$I$1419,3,0)</f>
        <v>час</v>
      </c>
      <c r="D1152" s="119">
        <f t="shared" si="72"/>
        <v>622.13114754098365</v>
      </c>
      <c r="E1152" s="116">
        <f>VLOOKUP(A1152,[5]Лист3!$A:$O,13,0)</f>
        <v>759</v>
      </c>
      <c r="F1152" s="127" t="s">
        <v>1803</v>
      </c>
    </row>
    <row r="1153" spans="1:6" ht="37.5" x14ac:dyDescent="0.2">
      <c r="A1153" s="139">
        <v>22000040</v>
      </c>
      <c r="B1153" s="124" t="s">
        <v>1007</v>
      </c>
      <c r="C1153" s="118" t="s">
        <v>1568</v>
      </c>
      <c r="D1153" s="119">
        <f t="shared" si="72"/>
        <v>634.42622950819668</v>
      </c>
      <c r="E1153" s="116">
        <f>VLOOKUP(A1153,[5]Лист3!$A:$O,13,0)</f>
        <v>774</v>
      </c>
      <c r="F1153" s="127" t="s">
        <v>1803</v>
      </c>
    </row>
    <row r="1154" spans="1:6" ht="93.75" x14ac:dyDescent="0.2">
      <c r="A1154" s="139">
        <v>22000047</v>
      </c>
      <c r="B1154" s="124" t="s">
        <v>1008</v>
      </c>
      <c r="C1154" s="118" t="s">
        <v>1568</v>
      </c>
      <c r="D1154" s="119">
        <f t="shared" si="72"/>
        <v>127.8688524590164</v>
      </c>
      <c r="E1154" s="116">
        <f>VLOOKUP(A1154,[5]Лист3!$A:$O,13,0)</f>
        <v>156</v>
      </c>
      <c r="F1154" s="127" t="s">
        <v>1803</v>
      </c>
    </row>
    <row r="1155" spans="1:6" ht="112.5" x14ac:dyDescent="0.2">
      <c r="A1155" s="139">
        <v>22000117</v>
      </c>
      <c r="B1155" s="124" t="s">
        <v>1009</v>
      </c>
      <c r="C1155" s="118" t="s">
        <v>1568</v>
      </c>
      <c r="D1155" s="119">
        <f t="shared" si="72"/>
        <v>7239.3442622950824</v>
      </c>
      <c r="E1155" s="116">
        <f>VLOOKUP(A1155,[5]Лист3!$A:$O,13,0)</f>
        <v>8832</v>
      </c>
      <c r="F1155" s="127" t="s">
        <v>1803</v>
      </c>
    </row>
    <row r="1156" spans="1:6" ht="37.5" x14ac:dyDescent="0.2">
      <c r="A1156" s="139">
        <v>22000060</v>
      </c>
      <c r="B1156" s="124" t="s">
        <v>1010</v>
      </c>
      <c r="C1156" s="118" t="s">
        <v>1568</v>
      </c>
      <c r="D1156" s="119">
        <f t="shared" si="72"/>
        <v>63.934426229508198</v>
      </c>
      <c r="E1156" s="116">
        <f>VLOOKUP(A1156,[5]Лист3!$A:$O,13,0)</f>
        <v>78</v>
      </c>
      <c r="F1156" s="127" t="s">
        <v>1803</v>
      </c>
    </row>
    <row r="1157" spans="1:6" ht="56.25" x14ac:dyDescent="0.2">
      <c r="A1157" s="138">
        <v>22000061</v>
      </c>
      <c r="B1157" s="126" t="s">
        <v>1012</v>
      </c>
      <c r="C1157" s="118" t="s">
        <v>1568</v>
      </c>
      <c r="D1157" s="119">
        <f t="shared" si="72"/>
        <v>5161.4754098360654</v>
      </c>
      <c r="E1157" s="116">
        <f>VLOOKUP(A1157,[5]Лист3!$A:$O,13,0)</f>
        <v>6297</v>
      </c>
      <c r="F1157" s="127" t="s">
        <v>1803</v>
      </c>
    </row>
    <row r="1158" spans="1:6" ht="93.75" x14ac:dyDescent="0.2">
      <c r="A1158" s="138">
        <v>22000041</v>
      </c>
      <c r="B1158" s="126" t="s">
        <v>1013</v>
      </c>
      <c r="C1158" s="118" t="s">
        <v>1568</v>
      </c>
      <c r="D1158" s="119">
        <f t="shared" si="72"/>
        <v>4241.8032786885251</v>
      </c>
      <c r="E1158" s="116">
        <f>VLOOKUP(A1158,[5]Лист3!$A:$O,13,0)</f>
        <v>5175</v>
      </c>
      <c r="F1158" s="127" t="s">
        <v>1803</v>
      </c>
    </row>
    <row r="1159" spans="1:6" ht="112.5" x14ac:dyDescent="0.2">
      <c r="A1159" s="138">
        <v>22000042</v>
      </c>
      <c r="B1159" s="126" t="s">
        <v>1014</v>
      </c>
      <c r="C1159" s="118" t="s">
        <v>1568</v>
      </c>
      <c r="D1159" s="119">
        <f t="shared" si="72"/>
        <v>2827.8688524590166</v>
      </c>
      <c r="E1159" s="116">
        <f>VLOOKUP(A1159,[5]Лист3!$A:$O,13,0)</f>
        <v>3450</v>
      </c>
      <c r="F1159" s="127" t="s">
        <v>1803</v>
      </c>
    </row>
    <row r="1160" spans="1:6" ht="56.25" x14ac:dyDescent="0.2">
      <c r="A1160" s="138">
        <v>22000075</v>
      </c>
      <c r="B1160" s="126" t="s">
        <v>1313</v>
      </c>
      <c r="C1160" s="118" t="s">
        <v>1568</v>
      </c>
      <c r="D1160" s="119">
        <f t="shared" si="72"/>
        <v>4652.4590163934427</v>
      </c>
      <c r="E1160" s="116">
        <f>VLOOKUP(A1160,[5]Лист3!$A:$O,13,0)</f>
        <v>5676</v>
      </c>
      <c r="F1160" s="127" t="s">
        <v>1803</v>
      </c>
    </row>
    <row r="1161" spans="1:6" ht="56.25" x14ac:dyDescent="0.2">
      <c r="A1161" s="138">
        <v>22000080</v>
      </c>
      <c r="B1161" s="126" t="s">
        <v>1314</v>
      </c>
      <c r="C1161" s="118" t="s">
        <v>1568</v>
      </c>
      <c r="D1161" s="119">
        <f t="shared" si="72"/>
        <v>1851.639344262295</v>
      </c>
      <c r="E1161" s="116">
        <f>VLOOKUP(A1161,[5]Лист3!$A:$O,13,0)</f>
        <v>2259</v>
      </c>
      <c r="F1161" s="127" t="s">
        <v>1803</v>
      </c>
    </row>
    <row r="1162" spans="1:6" ht="37.5" x14ac:dyDescent="0.2">
      <c r="A1162" s="138">
        <v>22000089</v>
      </c>
      <c r="B1162" s="126" t="s">
        <v>1315</v>
      </c>
      <c r="C1162" s="118" t="s">
        <v>1568</v>
      </c>
      <c r="D1162" s="119">
        <f t="shared" si="72"/>
        <v>154.91803278688525</v>
      </c>
      <c r="E1162" s="116">
        <f>VLOOKUP(A1162,[5]Лист3!$A:$O,13,0)</f>
        <v>189</v>
      </c>
      <c r="F1162" s="127" t="s">
        <v>1803</v>
      </c>
    </row>
    <row r="1163" spans="1:6" ht="56.25" x14ac:dyDescent="0.2">
      <c r="A1163" s="138">
        <v>22000105</v>
      </c>
      <c r="B1163" s="126" t="s">
        <v>1460</v>
      </c>
      <c r="C1163" s="118" t="s">
        <v>1568</v>
      </c>
      <c r="D1163" s="119">
        <f t="shared" si="72"/>
        <v>179.50819672131149</v>
      </c>
      <c r="E1163" s="116">
        <f>VLOOKUP(A1163,[5]Лист3!$A:$O,13,0)</f>
        <v>219</v>
      </c>
      <c r="F1163" s="127" t="s">
        <v>1803</v>
      </c>
    </row>
    <row r="1164" spans="1:6" ht="93.75" x14ac:dyDescent="0.2">
      <c r="A1164" s="138">
        <v>22000106</v>
      </c>
      <c r="B1164" s="126" t="s">
        <v>1511</v>
      </c>
      <c r="C1164" s="118" t="s">
        <v>1568</v>
      </c>
      <c r="D1164" s="119">
        <f t="shared" si="72"/>
        <v>2459.0163934426232</v>
      </c>
      <c r="E1164" s="116">
        <f>VLOOKUP(A1164,[5]Лист3!$A:$O,13,0)</f>
        <v>3000</v>
      </c>
      <c r="F1164" s="127" t="s">
        <v>1803</v>
      </c>
    </row>
    <row r="1165" spans="1:6" ht="75" x14ac:dyDescent="0.2">
      <c r="A1165" s="138">
        <v>22000107</v>
      </c>
      <c r="B1165" s="126" t="s">
        <v>1528</v>
      </c>
      <c r="C1165" s="118" t="s">
        <v>1568</v>
      </c>
      <c r="D1165" s="119">
        <f t="shared" si="72"/>
        <v>4337.7049180327867</v>
      </c>
      <c r="E1165" s="116">
        <f>VLOOKUP(A1165,[5]Лист3!$A:$O,13,0)</f>
        <v>5292</v>
      </c>
      <c r="F1165" s="127" t="s">
        <v>1803</v>
      </c>
    </row>
    <row r="1166" spans="1:6" ht="112.5" x14ac:dyDescent="0.2">
      <c r="A1166" s="138">
        <v>22000108</v>
      </c>
      <c r="B1166" s="126" t="s">
        <v>1512</v>
      </c>
      <c r="C1166" s="118" t="s">
        <v>1568</v>
      </c>
      <c r="D1166" s="119">
        <f t="shared" si="72"/>
        <v>1836.8852459016393</v>
      </c>
      <c r="E1166" s="116">
        <f>VLOOKUP(A1166,[5]Лист3!$A:$O,13,0)</f>
        <v>2241</v>
      </c>
      <c r="F1166" s="127" t="s">
        <v>1803</v>
      </c>
    </row>
    <row r="1167" spans="1:6" ht="93.75" x14ac:dyDescent="0.2">
      <c r="A1167" s="138">
        <v>22000109</v>
      </c>
      <c r="B1167" s="126" t="s">
        <v>1513</v>
      </c>
      <c r="C1167" s="118" t="s">
        <v>1568</v>
      </c>
      <c r="D1167" s="119">
        <f t="shared" si="72"/>
        <v>1836.8852459016393</v>
      </c>
      <c r="E1167" s="116">
        <f>VLOOKUP(A1167,[5]Лист3!$A:$O,13,0)</f>
        <v>2241</v>
      </c>
      <c r="F1167" s="127" t="s">
        <v>1803</v>
      </c>
    </row>
    <row r="1168" spans="1:6" ht="37.5" x14ac:dyDescent="0.2">
      <c r="A1168" s="138">
        <v>22000008</v>
      </c>
      <c r="B1168" s="126" t="s">
        <v>1534</v>
      </c>
      <c r="C1168" s="118" t="s">
        <v>1568</v>
      </c>
      <c r="D1168" s="119">
        <f t="shared" si="72"/>
        <v>169672.13114754099</v>
      </c>
      <c r="E1168" s="116">
        <f>VLOOKUP(A1168,[5]Лист3!$A:$O,13,0)</f>
        <v>207000</v>
      </c>
      <c r="F1168" s="127" t="s">
        <v>1803</v>
      </c>
    </row>
    <row r="1169" spans="1:6" x14ac:dyDescent="0.2">
      <c r="A1169" s="286" t="s">
        <v>1015</v>
      </c>
      <c r="B1169" s="286"/>
      <c r="C1169" s="286"/>
      <c r="D1169" s="286"/>
      <c r="E1169" s="286"/>
      <c r="F1169" s="286"/>
    </row>
    <row r="1170" spans="1:6" x14ac:dyDescent="0.2">
      <c r="A1170" s="290" t="s">
        <v>1016</v>
      </c>
      <c r="B1170" s="290"/>
      <c r="C1170" s="290"/>
      <c r="D1170" s="290"/>
      <c r="E1170" s="290"/>
      <c r="F1170" s="290"/>
    </row>
    <row r="1171" spans="1:6" ht="93.75" x14ac:dyDescent="0.2">
      <c r="A1171" s="125">
        <v>27000003</v>
      </c>
      <c r="B1171" s="124" t="s">
        <v>1017</v>
      </c>
      <c r="C1171" s="118" t="s">
        <v>1568</v>
      </c>
      <c r="D1171" s="119">
        <f t="shared" ref="D1171:D1179" si="73">E1171/1.22</f>
        <v>3275.4098360655739</v>
      </c>
      <c r="E1171" s="116">
        <f>VLOOKUP(A1171,[5]Лист3!$A:$O,13,0)</f>
        <v>3996</v>
      </c>
      <c r="F1171" s="127" t="s">
        <v>1803</v>
      </c>
    </row>
    <row r="1172" spans="1:6" ht="75" x14ac:dyDescent="0.2">
      <c r="A1172" s="125">
        <v>27000004</v>
      </c>
      <c r="B1172" s="124" t="s">
        <v>1018</v>
      </c>
      <c r="C1172" s="118" t="s">
        <v>1568</v>
      </c>
      <c r="D1172" s="119">
        <f t="shared" si="73"/>
        <v>6560.6557377049185</v>
      </c>
      <c r="E1172" s="116">
        <f>VLOOKUP(A1172,[5]Лист3!$A:$O,13,0)</f>
        <v>8004</v>
      </c>
      <c r="F1172" s="127" t="s">
        <v>1803</v>
      </c>
    </row>
    <row r="1173" spans="1:6" ht="75" x14ac:dyDescent="0.2">
      <c r="A1173" s="125">
        <v>27000104</v>
      </c>
      <c r="B1173" s="124" t="s">
        <v>1019</v>
      </c>
      <c r="C1173" s="118" t="s">
        <v>1568</v>
      </c>
      <c r="D1173" s="119">
        <f t="shared" si="73"/>
        <v>5604.0983606557375</v>
      </c>
      <c r="E1173" s="116">
        <f>VLOOKUP(A1173,[5]Лист3!$A:$O,13,0)</f>
        <v>6837</v>
      </c>
      <c r="F1173" s="127" t="s">
        <v>1803</v>
      </c>
    </row>
    <row r="1174" spans="1:6" ht="75" x14ac:dyDescent="0.2">
      <c r="A1174" s="125">
        <v>27000204</v>
      </c>
      <c r="B1174" s="124" t="s">
        <v>1020</v>
      </c>
      <c r="C1174" s="118" t="s">
        <v>1568</v>
      </c>
      <c r="D1174" s="119">
        <f t="shared" si="73"/>
        <v>5454.0983606557375</v>
      </c>
      <c r="E1174" s="116">
        <f>VLOOKUP(A1174,[5]Лист3!$A:$O,13,0)</f>
        <v>6654</v>
      </c>
      <c r="F1174" s="127" t="s">
        <v>1803</v>
      </c>
    </row>
    <row r="1175" spans="1:6" ht="75" x14ac:dyDescent="0.2">
      <c r="A1175" s="125">
        <v>27000304</v>
      </c>
      <c r="B1175" s="124" t="s">
        <v>1021</v>
      </c>
      <c r="C1175" s="118" t="s">
        <v>1568</v>
      </c>
      <c r="D1175" s="119">
        <f t="shared" si="73"/>
        <v>5291.8032786885251</v>
      </c>
      <c r="E1175" s="116">
        <f>VLOOKUP(A1175,[5]Лист3!$A:$O,13,0)</f>
        <v>6456</v>
      </c>
      <c r="F1175" s="127" t="s">
        <v>1803</v>
      </c>
    </row>
    <row r="1176" spans="1:6" ht="75" x14ac:dyDescent="0.2">
      <c r="A1176" s="125">
        <v>27000404</v>
      </c>
      <c r="B1176" s="124" t="s">
        <v>1022</v>
      </c>
      <c r="C1176" s="118" t="s">
        <v>1568</v>
      </c>
      <c r="D1176" s="119">
        <f t="shared" si="73"/>
        <v>5090.1639344262294</v>
      </c>
      <c r="E1176" s="116">
        <f>VLOOKUP(A1176,[5]Лист3!$A:$O,13,0)</f>
        <v>6210</v>
      </c>
      <c r="F1176" s="127" t="s">
        <v>1803</v>
      </c>
    </row>
    <row r="1177" spans="1:6" ht="75" x14ac:dyDescent="0.2">
      <c r="A1177" s="125">
        <v>27000504</v>
      </c>
      <c r="B1177" s="124" t="s">
        <v>1023</v>
      </c>
      <c r="C1177" s="118" t="s">
        <v>1568</v>
      </c>
      <c r="D1177" s="119">
        <f t="shared" si="73"/>
        <v>4991.8032786885251</v>
      </c>
      <c r="E1177" s="116">
        <f>VLOOKUP(A1177,[5]Лист3!$A:$O,13,0)</f>
        <v>6090</v>
      </c>
      <c r="F1177" s="127" t="s">
        <v>1803</v>
      </c>
    </row>
    <row r="1178" spans="1:6" ht="75" x14ac:dyDescent="0.2">
      <c r="A1178" s="125">
        <v>27000604</v>
      </c>
      <c r="B1178" s="124" t="s">
        <v>1024</v>
      </c>
      <c r="C1178" s="118" t="s">
        <v>1568</v>
      </c>
      <c r="D1178" s="119">
        <f t="shared" si="73"/>
        <v>4942.622950819672</v>
      </c>
      <c r="E1178" s="116">
        <f>VLOOKUP(A1178,[5]Лист3!$A:$O,13,0)</f>
        <v>6030</v>
      </c>
      <c r="F1178" s="127" t="s">
        <v>1803</v>
      </c>
    </row>
    <row r="1179" spans="1:6" ht="75" x14ac:dyDescent="0.2">
      <c r="A1179" s="125">
        <v>27000704</v>
      </c>
      <c r="B1179" s="124" t="s">
        <v>1025</v>
      </c>
      <c r="C1179" s="118" t="s">
        <v>1568</v>
      </c>
      <c r="D1179" s="119">
        <f t="shared" si="73"/>
        <v>4888.5245901639346</v>
      </c>
      <c r="E1179" s="116">
        <f>VLOOKUP(A1179,[5]Лист3!$A:$O,13,0)</f>
        <v>5964</v>
      </c>
      <c r="F1179" s="127" t="s">
        <v>1803</v>
      </c>
    </row>
    <row r="1180" spans="1:6" x14ac:dyDescent="0.2">
      <c r="A1180" s="290" t="s">
        <v>1026</v>
      </c>
      <c r="B1180" s="290"/>
      <c r="C1180" s="290"/>
      <c r="D1180" s="290"/>
      <c r="E1180" s="290"/>
      <c r="F1180" s="290"/>
    </row>
    <row r="1181" spans="1:6" ht="75" x14ac:dyDescent="0.2">
      <c r="A1181" s="125">
        <v>27000006</v>
      </c>
      <c r="B1181" s="124" t="s">
        <v>1027</v>
      </c>
      <c r="C1181" s="118" t="s">
        <v>1568</v>
      </c>
      <c r="D1181" s="119">
        <f t="shared" ref="D1181:D1210" si="74">E1181/1.22</f>
        <v>88.524590163934434</v>
      </c>
      <c r="E1181" s="116">
        <f>VLOOKUP(A1181,[5]Лист3!$A:$O,13,0)</f>
        <v>108</v>
      </c>
      <c r="F1181" s="127" t="s">
        <v>1803</v>
      </c>
    </row>
    <row r="1182" spans="1:6" ht="75" x14ac:dyDescent="0.2">
      <c r="A1182" s="125">
        <v>27000009</v>
      </c>
      <c r="B1182" s="124" t="s">
        <v>1028</v>
      </c>
      <c r="C1182" s="118" t="s">
        <v>1568</v>
      </c>
      <c r="D1182" s="119">
        <f t="shared" si="74"/>
        <v>5252.4590163934427</v>
      </c>
      <c r="E1182" s="116">
        <f>VLOOKUP(A1182,[5]Лист3!$A:$O,13,0)</f>
        <v>6408</v>
      </c>
      <c r="F1182" s="127" t="s">
        <v>1803</v>
      </c>
    </row>
    <row r="1183" spans="1:6" ht="75" x14ac:dyDescent="0.2">
      <c r="A1183" s="125">
        <v>27000109</v>
      </c>
      <c r="B1183" s="124" t="s">
        <v>1029</v>
      </c>
      <c r="C1183" s="118" t="s">
        <v>1568</v>
      </c>
      <c r="D1183" s="119">
        <f t="shared" si="74"/>
        <v>5188.5245901639346</v>
      </c>
      <c r="E1183" s="116">
        <f>VLOOKUP(A1183,[5]Лист3!$A:$O,13,0)</f>
        <v>6330</v>
      </c>
      <c r="F1183" s="127" t="s">
        <v>1803</v>
      </c>
    </row>
    <row r="1184" spans="1:6" ht="75" x14ac:dyDescent="0.2">
      <c r="A1184" s="125">
        <v>27000209</v>
      </c>
      <c r="B1184" s="124" t="s">
        <v>1030</v>
      </c>
      <c r="C1184" s="118" t="s">
        <v>1568</v>
      </c>
      <c r="D1184" s="119">
        <f t="shared" si="74"/>
        <v>5090.1639344262294</v>
      </c>
      <c r="E1184" s="116">
        <f>VLOOKUP(A1184,[5]Лист3!$A:$O,13,0)</f>
        <v>6210</v>
      </c>
      <c r="F1184" s="127" t="s">
        <v>1803</v>
      </c>
    </row>
    <row r="1185" spans="1:6" ht="75" x14ac:dyDescent="0.2">
      <c r="A1185" s="125">
        <v>27000309</v>
      </c>
      <c r="B1185" s="124" t="s">
        <v>1031</v>
      </c>
      <c r="C1185" s="118" t="s">
        <v>1568</v>
      </c>
      <c r="D1185" s="119">
        <f t="shared" si="74"/>
        <v>5065.5737704918038</v>
      </c>
      <c r="E1185" s="116">
        <f>VLOOKUP(A1185,[5]Лист3!$A:$O,13,0)</f>
        <v>6180</v>
      </c>
      <c r="F1185" s="127" t="s">
        <v>1803</v>
      </c>
    </row>
    <row r="1186" spans="1:6" ht="75" x14ac:dyDescent="0.2">
      <c r="A1186" s="125">
        <v>27000409</v>
      </c>
      <c r="B1186" s="124" t="s">
        <v>1032</v>
      </c>
      <c r="C1186" s="118" t="s">
        <v>1568</v>
      </c>
      <c r="D1186" s="119">
        <f t="shared" si="74"/>
        <v>5045.9016393442625</v>
      </c>
      <c r="E1186" s="116">
        <f>VLOOKUP(A1186,[5]Лист3!$A:$O,13,0)</f>
        <v>6156</v>
      </c>
      <c r="F1186" s="127" t="s">
        <v>1803</v>
      </c>
    </row>
    <row r="1187" spans="1:6" ht="75" x14ac:dyDescent="0.2">
      <c r="A1187" s="125">
        <v>27000509</v>
      </c>
      <c r="B1187" s="124" t="s">
        <v>1033</v>
      </c>
      <c r="C1187" s="118" t="s">
        <v>1568</v>
      </c>
      <c r="D1187" s="119">
        <f t="shared" si="74"/>
        <v>4888.5245901639346</v>
      </c>
      <c r="E1187" s="116">
        <f>VLOOKUP(A1187,[5]Лист3!$A:$O,13,0)</f>
        <v>5964</v>
      </c>
      <c r="F1187" s="127" t="s">
        <v>1803</v>
      </c>
    </row>
    <row r="1188" spans="1:6" ht="75" x14ac:dyDescent="0.2">
      <c r="A1188" s="125">
        <v>27000609</v>
      </c>
      <c r="B1188" s="124" t="s">
        <v>1034</v>
      </c>
      <c r="C1188" s="118" t="s">
        <v>1568</v>
      </c>
      <c r="D1188" s="119">
        <f t="shared" si="74"/>
        <v>4790.1639344262294</v>
      </c>
      <c r="E1188" s="116">
        <f>VLOOKUP(A1188,[5]Лист3!$A:$O,13,0)</f>
        <v>5844</v>
      </c>
      <c r="F1188" s="127" t="s">
        <v>1803</v>
      </c>
    </row>
    <row r="1189" spans="1:6" ht="75" x14ac:dyDescent="0.2">
      <c r="A1189" s="125">
        <v>27000709</v>
      </c>
      <c r="B1189" s="124" t="s">
        <v>1035</v>
      </c>
      <c r="C1189" s="118" t="s">
        <v>1568</v>
      </c>
      <c r="D1189" s="119">
        <f t="shared" si="74"/>
        <v>4642.622950819672</v>
      </c>
      <c r="E1189" s="116">
        <f>VLOOKUP(A1189,[5]Лист3!$A:$O,13,0)</f>
        <v>5664</v>
      </c>
      <c r="F1189" s="127" t="s">
        <v>1803</v>
      </c>
    </row>
    <row r="1190" spans="1:6" ht="112.5" x14ac:dyDescent="0.2">
      <c r="A1190" s="125">
        <v>27000010</v>
      </c>
      <c r="B1190" s="124" t="s">
        <v>1316</v>
      </c>
      <c r="C1190" s="118" t="s">
        <v>1568</v>
      </c>
      <c r="D1190" s="119">
        <f t="shared" si="74"/>
        <v>629.50819672131149</v>
      </c>
      <c r="E1190" s="116">
        <f>VLOOKUP(A1190,[5]Лист3!$A:$O,13,0)</f>
        <v>768</v>
      </c>
      <c r="F1190" s="127" t="s">
        <v>1803</v>
      </c>
    </row>
    <row r="1191" spans="1:6" ht="112.5" x14ac:dyDescent="0.2">
      <c r="A1191" s="125">
        <v>27000011</v>
      </c>
      <c r="B1191" s="122" t="s">
        <v>1317</v>
      </c>
      <c r="C1191" s="118" t="s">
        <v>1568</v>
      </c>
      <c r="D1191" s="119">
        <f t="shared" si="74"/>
        <v>629.50819672131149</v>
      </c>
      <c r="E1191" s="116">
        <f>VLOOKUP(A1191,[5]Лист3!$A:$O,13,0)</f>
        <v>768</v>
      </c>
      <c r="F1191" s="127" t="s">
        <v>1803</v>
      </c>
    </row>
    <row r="1192" spans="1:6" ht="93.75" x14ac:dyDescent="0.2">
      <c r="A1192" s="125">
        <v>27000013</v>
      </c>
      <c r="B1192" s="124" t="s">
        <v>1037</v>
      </c>
      <c r="C1192" s="118" t="s">
        <v>1568</v>
      </c>
      <c r="D1192" s="119">
        <f t="shared" si="74"/>
        <v>720.49180327868851</v>
      </c>
      <c r="E1192" s="116">
        <f>VLOOKUP(A1192,[5]Лист3!$A:$O,13,0)</f>
        <v>879</v>
      </c>
      <c r="F1192" s="127" t="s">
        <v>1803</v>
      </c>
    </row>
    <row r="1193" spans="1:6" ht="168.75" x14ac:dyDescent="0.2">
      <c r="A1193" s="125">
        <v>27000042</v>
      </c>
      <c r="B1193" s="122" t="s">
        <v>1245</v>
      </c>
      <c r="C1193" s="118" t="s">
        <v>1568</v>
      </c>
      <c r="D1193" s="119">
        <f t="shared" si="74"/>
        <v>747.54098360655735</v>
      </c>
      <c r="E1193" s="116">
        <f>VLOOKUP(A1193,[5]Лист3!$A:$O,13,0)</f>
        <v>912</v>
      </c>
      <c r="F1193" s="127" t="s">
        <v>1803</v>
      </c>
    </row>
    <row r="1194" spans="1:6" ht="112.5" x14ac:dyDescent="0.2">
      <c r="A1194" s="125">
        <v>27000016</v>
      </c>
      <c r="B1194" s="124" t="s">
        <v>1038</v>
      </c>
      <c r="C1194" s="118" t="s">
        <v>1568</v>
      </c>
      <c r="D1194" s="119">
        <f t="shared" si="74"/>
        <v>1207.377049180328</v>
      </c>
      <c r="E1194" s="116">
        <f>VLOOKUP(A1194,[5]Лист3!$A:$O,13,0)</f>
        <v>1473</v>
      </c>
      <c r="F1194" s="127" t="s">
        <v>1803</v>
      </c>
    </row>
    <row r="1195" spans="1:6" ht="56.25" x14ac:dyDescent="0.2">
      <c r="A1195" s="125">
        <v>27000017</v>
      </c>
      <c r="B1195" s="124" t="s">
        <v>1039</v>
      </c>
      <c r="C1195" s="118" t="s">
        <v>1568</v>
      </c>
      <c r="D1195" s="119">
        <f t="shared" si="74"/>
        <v>1207.377049180328</v>
      </c>
      <c r="E1195" s="116">
        <f>VLOOKUP(A1195,[5]Лист3!$A:$O,13,0)</f>
        <v>1473</v>
      </c>
      <c r="F1195" s="127" t="s">
        <v>1803</v>
      </c>
    </row>
    <row r="1196" spans="1:6" ht="37.5" x14ac:dyDescent="0.2">
      <c r="A1196" s="125">
        <v>27000046</v>
      </c>
      <c r="B1196" s="124" t="s">
        <v>1535</v>
      </c>
      <c r="C1196" s="118" t="s">
        <v>1568</v>
      </c>
      <c r="D1196" s="119">
        <f t="shared" si="74"/>
        <v>1254.0983606557377</v>
      </c>
      <c r="E1196" s="116">
        <f>VLOOKUP(A1196,[5]Лист3!$A:$O,13,0)</f>
        <v>1530</v>
      </c>
      <c r="F1196" s="127" t="s">
        <v>1803</v>
      </c>
    </row>
    <row r="1197" spans="1:6" ht="37.5" x14ac:dyDescent="0.2">
      <c r="A1197" s="125">
        <v>27000047</v>
      </c>
      <c r="B1197" s="124" t="s">
        <v>1536</v>
      </c>
      <c r="C1197" s="118" t="s">
        <v>1568</v>
      </c>
      <c r="D1197" s="119">
        <f t="shared" si="74"/>
        <v>1254.0983606557377</v>
      </c>
      <c r="E1197" s="116">
        <f>VLOOKUP(A1197,[5]Лист3!$A:$O,13,0)</f>
        <v>1530</v>
      </c>
      <c r="F1197" s="127" t="s">
        <v>1803</v>
      </c>
    </row>
    <row r="1198" spans="1:6" ht="93.75" x14ac:dyDescent="0.2">
      <c r="A1198" s="125">
        <v>27000019</v>
      </c>
      <c r="B1198" s="124" t="s">
        <v>1041</v>
      </c>
      <c r="C1198" s="118" t="s">
        <v>1568</v>
      </c>
      <c r="D1198" s="119">
        <f t="shared" si="74"/>
        <v>4037.7049180327872</v>
      </c>
      <c r="E1198" s="116">
        <f>VLOOKUP(A1198,[5]Лист3!$A:$O,13,0)</f>
        <v>4926</v>
      </c>
      <c r="F1198" s="127" t="s">
        <v>1803</v>
      </c>
    </row>
    <row r="1199" spans="1:6" ht="37.5" x14ac:dyDescent="0.2">
      <c r="A1199" s="125">
        <v>27000048</v>
      </c>
      <c r="B1199" s="124" t="s">
        <v>1537</v>
      </c>
      <c r="C1199" s="118" t="s">
        <v>1568</v>
      </c>
      <c r="D1199" s="119">
        <f t="shared" si="74"/>
        <v>3231.1475409836066</v>
      </c>
      <c r="E1199" s="116">
        <f>VLOOKUP(A1199,[5]Лист3!$A:$O,13,0)</f>
        <v>3942</v>
      </c>
      <c r="F1199" s="127" t="s">
        <v>1803</v>
      </c>
    </row>
    <row r="1200" spans="1:6" ht="75" x14ac:dyDescent="0.2">
      <c r="A1200" s="125">
        <v>27000021</v>
      </c>
      <c r="B1200" s="124" t="s">
        <v>1043</v>
      </c>
      <c r="C1200" s="118" t="s">
        <v>1568</v>
      </c>
      <c r="D1200" s="119">
        <f t="shared" si="74"/>
        <v>2471.311475409836</v>
      </c>
      <c r="E1200" s="116">
        <f>VLOOKUP(A1200,[5]Лист3!$A:$O,13,0)</f>
        <v>3015</v>
      </c>
      <c r="F1200" s="127" t="s">
        <v>1803</v>
      </c>
    </row>
    <row r="1201" spans="1:6" ht="37.5" x14ac:dyDescent="0.2">
      <c r="A1201" s="125">
        <v>27000022</v>
      </c>
      <c r="B1201" s="124" t="s">
        <v>1044</v>
      </c>
      <c r="C1201" s="118" t="s">
        <v>1568</v>
      </c>
      <c r="D1201" s="119">
        <f t="shared" si="74"/>
        <v>4386.8852459016398</v>
      </c>
      <c r="E1201" s="116">
        <f>VLOOKUP(A1201,[5]Лист3!$A:$O,13,0)</f>
        <v>5352</v>
      </c>
      <c r="F1201" s="127" t="s">
        <v>1803</v>
      </c>
    </row>
    <row r="1202" spans="1:6" ht="93.75" x14ac:dyDescent="0.2">
      <c r="A1202" s="125">
        <v>27000023</v>
      </c>
      <c r="B1202" s="124" t="s">
        <v>1045</v>
      </c>
      <c r="C1202" s="118" t="s">
        <v>1568</v>
      </c>
      <c r="D1202" s="119">
        <f t="shared" si="74"/>
        <v>4386.8852459016398</v>
      </c>
      <c r="E1202" s="116">
        <f>VLOOKUP(A1202,[5]Лист3!$A:$O,13,0)</f>
        <v>5352</v>
      </c>
      <c r="F1202" s="127" t="s">
        <v>1803</v>
      </c>
    </row>
    <row r="1203" spans="1:6" ht="112.5" x14ac:dyDescent="0.2">
      <c r="A1203" s="125">
        <v>27000024</v>
      </c>
      <c r="B1203" s="122" t="s">
        <v>1246</v>
      </c>
      <c r="C1203" s="118" t="s">
        <v>1568</v>
      </c>
      <c r="D1203" s="119">
        <f t="shared" si="74"/>
        <v>2117.2131147540986</v>
      </c>
      <c r="E1203" s="116">
        <f>VLOOKUP(A1203,[5]Лист3!$A:$O,13,0)</f>
        <v>2583</v>
      </c>
      <c r="F1203" s="127" t="s">
        <v>1803</v>
      </c>
    </row>
    <row r="1204" spans="1:6" ht="75" x14ac:dyDescent="0.2">
      <c r="A1204" s="125">
        <v>27000025</v>
      </c>
      <c r="B1204" s="124" t="s">
        <v>1046</v>
      </c>
      <c r="C1204" s="118" t="s">
        <v>1568</v>
      </c>
      <c r="D1204" s="119">
        <f t="shared" si="74"/>
        <v>3531.1475409836066</v>
      </c>
      <c r="E1204" s="116">
        <f>VLOOKUP(A1204,[5]Лист3!$A:$O,13,0)</f>
        <v>4308</v>
      </c>
      <c r="F1204" s="127" t="s">
        <v>1803</v>
      </c>
    </row>
    <row r="1205" spans="1:6" ht="131.25" x14ac:dyDescent="0.2">
      <c r="A1205" s="125">
        <v>27000026</v>
      </c>
      <c r="B1205" s="124" t="s">
        <v>1047</v>
      </c>
      <c r="C1205" s="118" t="s">
        <v>1568</v>
      </c>
      <c r="D1205" s="119">
        <f t="shared" si="74"/>
        <v>11107.377049180328</v>
      </c>
      <c r="E1205" s="116">
        <f>VLOOKUP(A1205,[5]Лист3!$A:$O,13,0)</f>
        <v>13551</v>
      </c>
      <c r="F1205" s="127" t="s">
        <v>1803</v>
      </c>
    </row>
    <row r="1206" spans="1:6" ht="112.5" x14ac:dyDescent="0.2">
      <c r="A1206" s="125">
        <v>27000027</v>
      </c>
      <c r="B1206" s="124" t="s">
        <v>1048</v>
      </c>
      <c r="C1206" s="118" t="s">
        <v>1568</v>
      </c>
      <c r="D1206" s="119">
        <f t="shared" si="74"/>
        <v>7568.8524590163934</v>
      </c>
      <c r="E1206" s="116">
        <f>VLOOKUP(A1206,[5]Лист3!$A:$O,13,0)</f>
        <v>9234</v>
      </c>
      <c r="F1206" s="127" t="s">
        <v>1803</v>
      </c>
    </row>
    <row r="1207" spans="1:6" x14ac:dyDescent="0.2">
      <c r="A1207" s="125">
        <v>27000028</v>
      </c>
      <c r="B1207" s="124" t="s">
        <v>1049</v>
      </c>
      <c r="C1207" s="118" t="s">
        <v>1568</v>
      </c>
      <c r="D1207" s="119">
        <f t="shared" si="74"/>
        <v>1819.672131147541</v>
      </c>
      <c r="E1207" s="116">
        <f>VLOOKUP(A1207,[5]Лист3!$A:$O,13,0)</f>
        <v>2220</v>
      </c>
      <c r="F1207" s="127" t="s">
        <v>1803</v>
      </c>
    </row>
    <row r="1208" spans="1:6" ht="37.5" x14ac:dyDescent="0.2">
      <c r="A1208" s="125">
        <v>27000030</v>
      </c>
      <c r="B1208" s="124" t="s">
        <v>1051</v>
      </c>
      <c r="C1208" s="118" t="s">
        <v>1568</v>
      </c>
      <c r="D1208" s="119">
        <f t="shared" si="74"/>
        <v>100.81967213114754</v>
      </c>
      <c r="E1208" s="116">
        <f>VLOOKUP(A1208,[5]Лист3!$A:$O,13,0)</f>
        <v>123</v>
      </c>
      <c r="F1208" s="127" t="s">
        <v>1803</v>
      </c>
    </row>
    <row r="1209" spans="1:6" ht="93.75" x14ac:dyDescent="0.2">
      <c r="A1209" s="125">
        <v>27000044</v>
      </c>
      <c r="B1209" s="122" t="s">
        <v>1362</v>
      </c>
      <c r="C1209" s="118" t="s">
        <v>1568</v>
      </c>
      <c r="D1209" s="119">
        <f t="shared" si="74"/>
        <v>19790.163934426229</v>
      </c>
      <c r="E1209" s="116">
        <f>VLOOKUP(A1209,[5]Лист3!$A:$O,13,0)</f>
        <v>24144</v>
      </c>
      <c r="F1209" s="127" t="s">
        <v>1803</v>
      </c>
    </row>
    <row r="1210" spans="1:6" ht="93.75" x14ac:dyDescent="0.2">
      <c r="A1210" s="125">
        <v>27000045</v>
      </c>
      <c r="B1210" s="122" t="s">
        <v>1363</v>
      </c>
      <c r="C1210" s="118" t="s">
        <v>1568</v>
      </c>
      <c r="D1210" s="119">
        <f t="shared" si="74"/>
        <v>9890.1639344262294</v>
      </c>
      <c r="E1210" s="116">
        <f>VLOOKUP(A1210,[5]Лист3!$A:$O,13,0)</f>
        <v>12066</v>
      </c>
      <c r="F1210" s="127" t="s">
        <v>1803</v>
      </c>
    </row>
    <row r="1211" spans="1:6" x14ac:dyDescent="0.2">
      <c r="A1211" s="290" t="s">
        <v>1804</v>
      </c>
      <c r="B1211" s="290"/>
      <c r="C1211" s="290"/>
      <c r="D1211" s="290"/>
      <c r="E1211" s="290"/>
      <c r="F1211" s="290"/>
    </row>
    <row r="1212" spans="1:6" ht="56.25" x14ac:dyDescent="0.2">
      <c r="A1212" s="125">
        <v>27000055</v>
      </c>
      <c r="B1212" s="122" t="s">
        <v>1805</v>
      </c>
      <c r="C1212" s="118" t="s">
        <v>1568</v>
      </c>
      <c r="D1212" s="119">
        <f t="shared" ref="D1212:D1213" si="75">E1212/1.22</f>
        <v>155532.78688524591</v>
      </c>
      <c r="E1212" s="116">
        <f>VLOOKUP(A1212,[5]Лист3!$A:$O,13,0)</f>
        <v>189750</v>
      </c>
      <c r="F1212" s="127" t="s">
        <v>1803</v>
      </c>
    </row>
    <row r="1213" spans="1:6" ht="56.25" x14ac:dyDescent="0.2">
      <c r="A1213" s="125">
        <v>27000056</v>
      </c>
      <c r="B1213" s="122" t="s">
        <v>1806</v>
      </c>
      <c r="C1213" s="118" t="s">
        <v>1568</v>
      </c>
      <c r="D1213" s="119">
        <f t="shared" si="75"/>
        <v>169672.13114754099</v>
      </c>
      <c r="E1213" s="116">
        <f>VLOOKUP(A1213,[5]Лист3!$A:$O,13,0)</f>
        <v>207000</v>
      </c>
      <c r="F1213" s="127" t="s">
        <v>1803</v>
      </c>
    </row>
    <row r="1214" spans="1:6" x14ac:dyDescent="0.2">
      <c r="A1214" s="297" t="s">
        <v>1052</v>
      </c>
      <c r="B1214" s="297"/>
      <c r="C1214" s="297"/>
      <c r="D1214" s="297"/>
      <c r="E1214" s="297"/>
      <c r="F1214" s="297"/>
    </row>
    <row r="1215" spans="1:6" x14ac:dyDescent="0.2">
      <c r="A1215" s="291" t="s">
        <v>1053</v>
      </c>
      <c r="B1215" s="291"/>
      <c r="C1215" s="291"/>
      <c r="D1215" s="291"/>
      <c r="E1215" s="291"/>
      <c r="F1215" s="291"/>
    </row>
    <row r="1216" spans="1:6" ht="37.5" x14ac:dyDescent="0.2">
      <c r="A1216" s="139">
        <v>25202007</v>
      </c>
      <c r="B1216" s="192" t="s">
        <v>1901</v>
      </c>
      <c r="C1216" s="118" t="s">
        <v>1938</v>
      </c>
      <c r="D1216" s="119">
        <f t="shared" ref="D1216:D1233" si="76">E1216/1.22</f>
        <v>0.78688524590163933</v>
      </c>
      <c r="E1216" s="116">
        <v>0.96</v>
      </c>
      <c r="F1216" s="127" t="s">
        <v>1803</v>
      </c>
    </row>
    <row r="1217" spans="1:6" ht="37.5" x14ac:dyDescent="0.2">
      <c r="A1217" s="139">
        <v>25202027</v>
      </c>
      <c r="B1217" s="145" t="s">
        <v>1902</v>
      </c>
      <c r="C1217" s="118" t="s">
        <v>1938</v>
      </c>
      <c r="D1217" s="119">
        <f t="shared" si="76"/>
        <v>0.90163934426229519</v>
      </c>
      <c r="E1217" s="116">
        <v>1.1000000000000001</v>
      </c>
      <c r="F1217" s="127" t="s">
        <v>1803</v>
      </c>
    </row>
    <row r="1218" spans="1:6" ht="56.25" x14ac:dyDescent="0.2">
      <c r="A1218" s="139">
        <v>25202009</v>
      </c>
      <c r="B1218" s="192" t="s">
        <v>1903</v>
      </c>
      <c r="C1218" s="118" t="s">
        <v>1938</v>
      </c>
      <c r="D1218" s="119">
        <f t="shared" si="76"/>
        <v>0.93442622950819665</v>
      </c>
      <c r="E1218" s="116">
        <v>1.1399999999999999</v>
      </c>
      <c r="F1218" s="127" t="s">
        <v>1803</v>
      </c>
    </row>
    <row r="1219" spans="1:6" ht="21.75" x14ac:dyDescent="0.2">
      <c r="A1219" s="139">
        <v>25000105</v>
      </c>
      <c r="B1219" s="145" t="s">
        <v>1904</v>
      </c>
      <c r="C1219" s="118" t="s">
        <v>1938</v>
      </c>
      <c r="D1219" s="119">
        <f t="shared" si="76"/>
        <v>1.0655737704918034</v>
      </c>
      <c r="E1219" s="116">
        <v>1.3</v>
      </c>
      <c r="F1219" s="127" t="s">
        <v>1803</v>
      </c>
    </row>
    <row r="1220" spans="1:6" ht="37.5" x14ac:dyDescent="0.2">
      <c r="A1220" s="139">
        <v>25002026</v>
      </c>
      <c r="B1220" s="129" t="s">
        <v>1905</v>
      </c>
      <c r="C1220" s="118" t="s">
        <v>1938</v>
      </c>
      <c r="D1220" s="119">
        <f t="shared" si="76"/>
        <v>1.180327868852459</v>
      </c>
      <c r="E1220" s="116">
        <v>1.44</v>
      </c>
      <c r="F1220" s="127" t="s">
        <v>1803</v>
      </c>
    </row>
    <row r="1221" spans="1:6" ht="21.75" x14ac:dyDescent="0.2">
      <c r="A1221" s="139">
        <v>25002001</v>
      </c>
      <c r="B1221" s="145" t="s">
        <v>1906</v>
      </c>
      <c r="C1221" s="118" t="s">
        <v>1938</v>
      </c>
      <c r="D1221" s="119">
        <f t="shared" si="76"/>
        <v>1.3524590163934427</v>
      </c>
      <c r="E1221" s="116">
        <v>1.65</v>
      </c>
      <c r="F1221" s="127" t="s">
        <v>1803</v>
      </c>
    </row>
    <row r="1222" spans="1:6" ht="21.75" x14ac:dyDescent="0.2">
      <c r="A1222" s="139">
        <v>25002020</v>
      </c>
      <c r="B1222" s="145" t="s">
        <v>1907</v>
      </c>
      <c r="C1222" s="118" t="s">
        <v>1938</v>
      </c>
      <c r="D1222" s="119">
        <f t="shared" si="76"/>
        <v>1.4754098360655739</v>
      </c>
      <c r="E1222" s="116">
        <v>1.8</v>
      </c>
      <c r="F1222" s="127" t="s">
        <v>1803</v>
      </c>
    </row>
    <row r="1223" spans="1:6" ht="37.5" x14ac:dyDescent="0.2">
      <c r="A1223" s="139">
        <v>25002023</v>
      </c>
      <c r="B1223" s="122" t="s">
        <v>1066</v>
      </c>
      <c r="C1223" s="118" t="s">
        <v>1938</v>
      </c>
      <c r="D1223" s="119">
        <f t="shared" si="76"/>
        <v>1.6721311475409837</v>
      </c>
      <c r="E1223" s="116">
        <v>2.04</v>
      </c>
      <c r="F1223" s="127" t="s">
        <v>1803</v>
      </c>
    </row>
    <row r="1224" spans="1:6" ht="37.5" x14ac:dyDescent="0.2">
      <c r="A1224" s="139">
        <v>25002030</v>
      </c>
      <c r="B1224" s="122" t="s">
        <v>1908</v>
      </c>
      <c r="C1224" s="118" t="s">
        <v>1938</v>
      </c>
      <c r="D1224" s="119">
        <f t="shared" si="76"/>
        <v>1.9262295081967213</v>
      </c>
      <c r="E1224" s="116">
        <v>2.35</v>
      </c>
      <c r="F1224" s="127" t="s">
        <v>1803</v>
      </c>
    </row>
    <row r="1225" spans="1:6" ht="37.5" x14ac:dyDescent="0.2">
      <c r="A1225" s="139">
        <v>25000062</v>
      </c>
      <c r="B1225" s="122" t="s">
        <v>1909</v>
      </c>
      <c r="C1225" s="118" t="s">
        <v>1938</v>
      </c>
      <c r="D1225" s="119">
        <f t="shared" si="76"/>
        <v>2.0901639344262293</v>
      </c>
      <c r="E1225" s="116">
        <v>2.5499999999999998</v>
      </c>
      <c r="F1225" s="127" t="s">
        <v>1803</v>
      </c>
    </row>
    <row r="1226" spans="1:6" ht="37.5" x14ac:dyDescent="0.2">
      <c r="A1226" s="139">
        <v>25000064</v>
      </c>
      <c r="B1226" s="129" t="s">
        <v>1910</v>
      </c>
      <c r="C1226" s="118" t="s">
        <v>1938</v>
      </c>
      <c r="D1226" s="119">
        <f t="shared" si="76"/>
        <v>2.2950819672131146</v>
      </c>
      <c r="E1226" s="116">
        <v>2.8</v>
      </c>
      <c r="F1226" s="127" t="s">
        <v>1803</v>
      </c>
    </row>
    <row r="1227" spans="1:6" ht="37.5" x14ac:dyDescent="0.2">
      <c r="A1227" s="139">
        <v>25000301</v>
      </c>
      <c r="B1227" s="129" t="s">
        <v>1541</v>
      </c>
      <c r="C1227" s="118" t="s">
        <v>1938</v>
      </c>
      <c r="D1227" s="119">
        <f t="shared" si="76"/>
        <v>2.639344262295082</v>
      </c>
      <c r="E1227" s="116">
        <v>3.22</v>
      </c>
      <c r="F1227" s="127" t="s">
        <v>1803</v>
      </c>
    </row>
    <row r="1228" spans="1:6" ht="37.5" x14ac:dyDescent="0.2">
      <c r="A1228" s="139">
        <v>25202001</v>
      </c>
      <c r="B1228" s="129" t="s">
        <v>1911</v>
      </c>
      <c r="C1228" s="118" t="s">
        <v>1938</v>
      </c>
      <c r="D1228" s="119">
        <f t="shared" si="76"/>
        <v>3.1967213114754101</v>
      </c>
      <c r="E1228" s="116">
        <v>3.9</v>
      </c>
      <c r="F1228" s="127" t="s">
        <v>1803</v>
      </c>
    </row>
    <row r="1229" spans="1:6" ht="56.25" x14ac:dyDescent="0.2">
      <c r="A1229" s="139">
        <v>25002009</v>
      </c>
      <c r="B1229" s="192" t="s">
        <v>1912</v>
      </c>
      <c r="C1229" s="118" t="s">
        <v>1938</v>
      </c>
      <c r="D1229" s="119">
        <f t="shared" si="76"/>
        <v>3.6885245901639343</v>
      </c>
      <c r="E1229" s="116">
        <v>4.5</v>
      </c>
      <c r="F1229" s="127" t="s">
        <v>1803</v>
      </c>
    </row>
    <row r="1230" spans="1:6" ht="21.75" x14ac:dyDescent="0.2">
      <c r="A1230" s="139">
        <v>25000001</v>
      </c>
      <c r="B1230" s="161" t="s">
        <v>1068</v>
      </c>
      <c r="C1230" s="118" t="s">
        <v>1938</v>
      </c>
      <c r="D1230" s="119">
        <f t="shared" si="76"/>
        <v>7.9754098360655741</v>
      </c>
      <c r="E1230" s="116">
        <v>9.73</v>
      </c>
      <c r="F1230" s="127" t="s">
        <v>1803</v>
      </c>
    </row>
    <row r="1231" spans="1:6" ht="37.5" x14ac:dyDescent="0.2">
      <c r="A1231" s="163">
        <v>25000003</v>
      </c>
      <c r="B1231" s="133" t="s">
        <v>1069</v>
      </c>
      <c r="C1231" s="118" t="s">
        <v>1568</v>
      </c>
      <c r="D1231" s="119">
        <f t="shared" si="76"/>
        <v>147.54098360655738</v>
      </c>
      <c r="E1231" s="116">
        <v>180</v>
      </c>
      <c r="F1231" s="127" t="s">
        <v>1803</v>
      </c>
    </row>
    <row r="1232" spans="1:6" ht="37.5" x14ac:dyDescent="0.2">
      <c r="A1232" s="163">
        <v>25000129</v>
      </c>
      <c r="B1232" s="193" t="s">
        <v>1318</v>
      </c>
      <c r="C1232" s="118" t="s">
        <v>1568</v>
      </c>
      <c r="D1232" s="119">
        <f t="shared" si="76"/>
        <v>651.63934426229514</v>
      </c>
      <c r="E1232" s="116">
        <v>795</v>
      </c>
      <c r="F1232" s="127" t="s">
        <v>1803</v>
      </c>
    </row>
    <row r="1233" spans="1:6" ht="37.5" x14ac:dyDescent="0.2">
      <c r="A1233" s="163">
        <v>25000192</v>
      </c>
      <c r="B1233" s="193" t="s">
        <v>1319</v>
      </c>
      <c r="C1233" s="118" t="s">
        <v>1568</v>
      </c>
      <c r="D1233" s="119">
        <f t="shared" si="76"/>
        <v>277.86885245901641</v>
      </c>
      <c r="E1233" s="116">
        <v>339</v>
      </c>
      <c r="F1233" s="127" t="s">
        <v>1803</v>
      </c>
    </row>
    <row r="1234" spans="1:6" ht="37.5" x14ac:dyDescent="0.2">
      <c r="A1234" s="163">
        <v>25000327</v>
      </c>
      <c r="B1234" s="193" t="s">
        <v>1955</v>
      </c>
      <c r="C1234" s="118" t="s">
        <v>1568</v>
      </c>
      <c r="D1234" s="119">
        <f t="shared" ref="D1234" si="77">E1234/1.22</f>
        <v>762.29508196721315</v>
      </c>
      <c r="E1234" s="116">
        <v>930</v>
      </c>
      <c r="F1234" s="127" t="s">
        <v>1803</v>
      </c>
    </row>
    <row r="1235" spans="1:6" x14ac:dyDescent="0.2">
      <c r="A1235" s="291" t="s">
        <v>1071</v>
      </c>
      <c r="B1235" s="291"/>
      <c r="C1235" s="291"/>
      <c r="D1235" s="291"/>
      <c r="E1235" s="291"/>
      <c r="F1235" s="291"/>
    </row>
    <row r="1236" spans="1:6" ht="37.5" x14ac:dyDescent="0.2">
      <c r="A1236" s="139">
        <v>25000289</v>
      </c>
      <c r="B1236" s="161" t="s">
        <v>1448</v>
      </c>
      <c r="C1236" s="118" t="s">
        <v>1938</v>
      </c>
      <c r="D1236" s="119">
        <f t="shared" ref="D1236:D1246" si="78">E1236/1.22</f>
        <v>4.0327868852459012</v>
      </c>
      <c r="E1236" s="116">
        <f>VLOOKUP(A1236,[5]Лист3!$A:$O,13,0)</f>
        <v>4.92</v>
      </c>
      <c r="F1236" s="127" t="s">
        <v>1803</v>
      </c>
    </row>
    <row r="1237" spans="1:6" ht="37.5" x14ac:dyDescent="0.2">
      <c r="A1237" s="139">
        <v>25000031</v>
      </c>
      <c r="B1237" s="161" t="s">
        <v>1072</v>
      </c>
      <c r="C1237" s="118" t="s">
        <v>1938</v>
      </c>
      <c r="D1237" s="119">
        <f t="shared" si="78"/>
        <v>4.4754098360655741</v>
      </c>
      <c r="E1237" s="116">
        <f>VLOOKUP(A1237,[5]Лист3!$A:$O,13,0)</f>
        <v>5.46</v>
      </c>
      <c r="F1237" s="127" t="s">
        <v>1803</v>
      </c>
    </row>
    <row r="1238" spans="1:6" ht="37.5" x14ac:dyDescent="0.2">
      <c r="A1238" s="139">
        <v>25000290</v>
      </c>
      <c r="B1238" s="161" t="s">
        <v>1449</v>
      </c>
      <c r="C1238" s="118" t="s">
        <v>1938</v>
      </c>
      <c r="D1238" s="119">
        <f t="shared" si="78"/>
        <v>4.918032786885246</v>
      </c>
      <c r="E1238" s="116">
        <f>VLOOKUP(A1238,[5]Лист3!$A:$O,13,0)</f>
        <v>6</v>
      </c>
      <c r="F1238" s="127" t="s">
        <v>1803</v>
      </c>
    </row>
    <row r="1239" spans="1:6" ht="37.5" x14ac:dyDescent="0.2">
      <c r="A1239" s="140">
        <v>25000063</v>
      </c>
      <c r="B1239" s="129" t="s">
        <v>1913</v>
      </c>
      <c r="C1239" s="118" t="s">
        <v>1938</v>
      </c>
      <c r="D1239" s="119">
        <f t="shared" si="78"/>
        <v>5.6557377049180335</v>
      </c>
      <c r="E1239" s="116">
        <f>VLOOKUP(A1239,[5]Лист3!$A:$O,13,0)</f>
        <v>6.9</v>
      </c>
      <c r="F1239" s="127" t="s">
        <v>1803</v>
      </c>
    </row>
    <row r="1240" spans="1:6" ht="37.5" x14ac:dyDescent="0.2">
      <c r="A1240" s="139">
        <v>25000065</v>
      </c>
      <c r="B1240" s="133" t="s">
        <v>1076</v>
      </c>
      <c r="C1240" s="118" t="s">
        <v>1938</v>
      </c>
      <c r="D1240" s="119">
        <f t="shared" si="78"/>
        <v>3.7704918032786883</v>
      </c>
      <c r="E1240" s="116">
        <f>VLOOKUP(A1240,[5]Лист3!$A:$O,13,0)</f>
        <v>4.5999999999999996</v>
      </c>
      <c r="F1240" s="127" t="s">
        <v>1803</v>
      </c>
    </row>
    <row r="1241" spans="1:6" ht="37.5" x14ac:dyDescent="0.2">
      <c r="A1241" s="139">
        <v>25000008</v>
      </c>
      <c r="B1241" s="161" t="s">
        <v>1077</v>
      </c>
      <c r="C1241" s="118" t="s">
        <v>1938</v>
      </c>
      <c r="D1241" s="119">
        <f t="shared" si="78"/>
        <v>5.1885245901639347</v>
      </c>
      <c r="E1241" s="116">
        <f>VLOOKUP(A1241,[5]Лист3!$A:$O,13,0)</f>
        <v>6.33</v>
      </c>
      <c r="F1241" s="127" t="s">
        <v>1803</v>
      </c>
    </row>
    <row r="1242" spans="1:6" ht="37.5" x14ac:dyDescent="0.2">
      <c r="A1242" s="139">
        <v>25000007</v>
      </c>
      <c r="B1242" s="161" t="s">
        <v>1914</v>
      </c>
      <c r="C1242" s="118" t="s">
        <v>1938</v>
      </c>
      <c r="D1242" s="119">
        <f t="shared" si="78"/>
        <v>6.5081967213114762</v>
      </c>
      <c r="E1242" s="116">
        <f>VLOOKUP(A1242,[5]Лист3!$A:$O,13,0)</f>
        <v>7.94</v>
      </c>
      <c r="F1242" s="127" t="s">
        <v>1803</v>
      </c>
    </row>
    <row r="1243" spans="1:6" ht="37.5" x14ac:dyDescent="0.2">
      <c r="A1243" s="163">
        <v>25010045</v>
      </c>
      <c r="B1243" s="193" t="s">
        <v>1079</v>
      </c>
      <c r="C1243" s="118" t="s">
        <v>1568</v>
      </c>
      <c r="D1243" s="119">
        <f t="shared" si="78"/>
        <v>184.42622950819671</v>
      </c>
      <c r="E1243" s="116">
        <f>VLOOKUP(A1243,[5]Лист3!$A:$O,13,0)</f>
        <v>225</v>
      </c>
      <c r="F1243" s="127" t="s">
        <v>1803</v>
      </c>
    </row>
    <row r="1244" spans="1:6" ht="37.5" x14ac:dyDescent="0.2">
      <c r="A1244" s="139">
        <v>25002010</v>
      </c>
      <c r="B1244" s="194" t="s">
        <v>1080</v>
      </c>
      <c r="C1244" s="118" t="s">
        <v>1568</v>
      </c>
      <c r="D1244" s="119">
        <f t="shared" si="78"/>
        <v>221.31147540983608</v>
      </c>
      <c r="E1244" s="116">
        <f>VLOOKUP(A1244,[5]Лист3!$A:$O,13,0)</f>
        <v>270</v>
      </c>
      <c r="F1244" s="127" t="s">
        <v>1803</v>
      </c>
    </row>
    <row r="1245" spans="1:6" ht="37.5" x14ac:dyDescent="0.2">
      <c r="A1245" s="139">
        <v>25000130</v>
      </c>
      <c r="B1245" s="194" t="s">
        <v>1320</v>
      </c>
      <c r="C1245" s="118" t="s">
        <v>1568</v>
      </c>
      <c r="D1245" s="119">
        <f t="shared" si="78"/>
        <v>976.22950819672133</v>
      </c>
      <c r="E1245" s="116">
        <f>VLOOKUP(A1245,[5]Лист3!$A:$O,13,0)</f>
        <v>1191</v>
      </c>
      <c r="F1245" s="127" t="s">
        <v>1803</v>
      </c>
    </row>
    <row r="1246" spans="1:6" ht="37.5" x14ac:dyDescent="0.2">
      <c r="A1246" s="139">
        <v>25000190</v>
      </c>
      <c r="B1246" s="194" t="s">
        <v>1321</v>
      </c>
      <c r="C1246" s="118" t="s">
        <v>1568</v>
      </c>
      <c r="D1246" s="119">
        <f t="shared" si="78"/>
        <v>415.57377049180332</v>
      </c>
      <c r="E1246" s="116">
        <f>VLOOKUP(A1246,[5]Лист3!$A:$O,13,0)</f>
        <v>507</v>
      </c>
      <c r="F1246" s="127" t="s">
        <v>1803</v>
      </c>
    </row>
    <row r="1247" spans="1:6" x14ac:dyDescent="0.2">
      <c r="A1247" s="291" t="s">
        <v>1081</v>
      </c>
      <c r="B1247" s="291"/>
      <c r="C1247" s="291"/>
      <c r="D1247" s="291"/>
      <c r="E1247" s="291"/>
      <c r="F1247" s="291"/>
    </row>
    <row r="1248" spans="1:6" ht="56.25" x14ac:dyDescent="0.2">
      <c r="A1248" s="195">
        <v>25000302</v>
      </c>
      <c r="B1248" s="178" t="s">
        <v>1542</v>
      </c>
      <c r="C1248" s="118" t="s">
        <v>1938</v>
      </c>
      <c r="D1248" s="119">
        <f t="shared" ref="D1248:D1259" si="79">E1248/1.22</f>
        <v>4.7704918032786887</v>
      </c>
      <c r="E1248" s="116">
        <f>VLOOKUP(A1248,[5]Лист3!$A:$O,13,0)</f>
        <v>5.82</v>
      </c>
      <c r="F1248" s="127" t="s">
        <v>1803</v>
      </c>
    </row>
    <row r="1249" spans="1:6" ht="56.25" x14ac:dyDescent="0.2">
      <c r="A1249" s="139">
        <v>25000033</v>
      </c>
      <c r="B1249" s="161" t="s">
        <v>1543</v>
      </c>
      <c r="C1249" s="118" t="s">
        <v>1938</v>
      </c>
      <c r="D1249" s="119">
        <f t="shared" si="79"/>
        <v>5.4590163934426235</v>
      </c>
      <c r="E1249" s="116">
        <f>VLOOKUP(A1249,[5]Лист3!$A:$O,13,0)</f>
        <v>6.66</v>
      </c>
      <c r="F1249" s="127" t="s">
        <v>1803</v>
      </c>
    </row>
    <row r="1250" spans="1:6" ht="56.25" x14ac:dyDescent="0.2">
      <c r="A1250" s="139">
        <v>25002028</v>
      </c>
      <c r="B1250" s="133" t="s">
        <v>1085</v>
      </c>
      <c r="C1250" s="118" t="s">
        <v>1938</v>
      </c>
      <c r="D1250" s="119">
        <f t="shared" si="79"/>
        <v>5.9016393442622954</v>
      </c>
      <c r="E1250" s="116">
        <f>VLOOKUP(A1250,[5]Лист3!$A:$O,13,0)</f>
        <v>7.2</v>
      </c>
      <c r="F1250" s="127" t="s">
        <v>1803</v>
      </c>
    </row>
    <row r="1251" spans="1:6" ht="56.25" x14ac:dyDescent="0.2">
      <c r="A1251" s="139">
        <v>25000026</v>
      </c>
      <c r="B1251" s="161" t="s">
        <v>1086</v>
      </c>
      <c r="C1251" s="118" t="s">
        <v>1938</v>
      </c>
      <c r="D1251" s="119">
        <f t="shared" si="79"/>
        <v>6.7377049180327875</v>
      </c>
      <c r="E1251" s="116">
        <f>VLOOKUP(A1251,[5]Лист3!$A:$O,13,0)</f>
        <v>8.2200000000000006</v>
      </c>
      <c r="F1251" s="127" t="s">
        <v>1803</v>
      </c>
    </row>
    <row r="1252" spans="1:6" ht="75" x14ac:dyDescent="0.2">
      <c r="A1252" s="139">
        <v>25000034</v>
      </c>
      <c r="B1252" s="161" t="s">
        <v>1544</v>
      </c>
      <c r="C1252" s="118" t="s">
        <v>1938</v>
      </c>
      <c r="D1252" s="119">
        <f t="shared" si="79"/>
        <v>7.1311475409836058</v>
      </c>
      <c r="E1252" s="116">
        <f>VLOOKUP(A1252,[5]Лист3!$A:$O,13,0)</f>
        <v>8.6999999999999993</v>
      </c>
      <c r="F1252" s="127" t="s">
        <v>1803</v>
      </c>
    </row>
    <row r="1253" spans="1:6" ht="56.25" x14ac:dyDescent="0.2">
      <c r="A1253" s="139">
        <v>25000016</v>
      </c>
      <c r="B1253" s="161" t="s">
        <v>1087</v>
      </c>
      <c r="C1253" s="118" t="s">
        <v>1938</v>
      </c>
      <c r="D1253" s="119">
        <f t="shared" si="79"/>
        <v>7.8442622950819674</v>
      </c>
      <c r="E1253" s="116">
        <f>VLOOKUP(A1253,[5]Лист3!$A:$O,13,0)</f>
        <v>9.57</v>
      </c>
      <c r="F1253" s="127" t="s">
        <v>1803</v>
      </c>
    </row>
    <row r="1254" spans="1:6" ht="75" x14ac:dyDescent="0.2">
      <c r="A1254" s="139">
        <v>25000015</v>
      </c>
      <c r="B1254" s="161" t="s">
        <v>1088</v>
      </c>
      <c r="C1254" s="118" t="s">
        <v>1938</v>
      </c>
      <c r="D1254" s="119">
        <f t="shared" si="79"/>
        <v>9.0163934426229506</v>
      </c>
      <c r="E1254" s="116">
        <f>VLOOKUP(A1254,[5]Лист3!$A:$O,13,0)</f>
        <v>11</v>
      </c>
      <c r="F1254" s="127" t="s">
        <v>1803</v>
      </c>
    </row>
    <row r="1255" spans="1:6" ht="56.25" x14ac:dyDescent="0.2">
      <c r="A1255" s="163">
        <v>25000014</v>
      </c>
      <c r="B1255" s="161" t="s">
        <v>1450</v>
      </c>
      <c r="C1255" s="118" t="s">
        <v>1938</v>
      </c>
      <c r="D1255" s="119">
        <f t="shared" si="79"/>
        <v>10.368852459016393</v>
      </c>
      <c r="E1255" s="116">
        <f>VLOOKUP(A1255,[5]Лист3!$A:$O,13,0)</f>
        <v>12.65</v>
      </c>
      <c r="F1255" s="127" t="s">
        <v>1803</v>
      </c>
    </row>
    <row r="1256" spans="1:6" ht="56.25" x14ac:dyDescent="0.2">
      <c r="A1256" s="163">
        <v>25000106</v>
      </c>
      <c r="B1256" s="161" t="s">
        <v>1093</v>
      </c>
      <c r="C1256" s="118" t="s">
        <v>1938</v>
      </c>
      <c r="D1256" s="119">
        <f t="shared" si="79"/>
        <v>11.926229508196721</v>
      </c>
      <c r="E1256" s="116">
        <f>VLOOKUP(A1256,[5]Лист3!$A:$O,13,0)</f>
        <v>14.55</v>
      </c>
      <c r="F1256" s="127" t="s">
        <v>1803</v>
      </c>
    </row>
    <row r="1257" spans="1:6" ht="56.25" x14ac:dyDescent="0.2">
      <c r="A1257" s="139">
        <v>25000066</v>
      </c>
      <c r="B1257" s="133" t="s">
        <v>1090</v>
      </c>
      <c r="C1257" s="118" t="s">
        <v>1568</v>
      </c>
      <c r="D1257" s="119">
        <f t="shared" si="79"/>
        <v>324.59016393442624</v>
      </c>
      <c r="E1257" s="116">
        <f>VLOOKUP(A1257,[5]Лист3!$A:$O,13,0)</f>
        <v>396</v>
      </c>
      <c r="F1257" s="127" t="s">
        <v>1803</v>
      </c>
    </row>
    <row r="1258" spans="1:6" ht="112.5" x14ac:dyDescent="0.2">
      <c r="A1258" s="196">
        <v>25000291</v>
      </c>
      <c r="B1258" s="197" t="s">
        <v>1451</v>
      </c>
      <c r="C1258" s="118" t="s">
        <v>1568</v>
      </c>
      <c r="D1258" s="119">
        <f t="shared" si="79"/>
        <v>418.03278688524591</v>
      </c>
      <c r="E1258" s="116">
        <f>VLOOKUP(A1258,[5]Лист3!$A:$O,13,0)</f>
        <v>510</v>
      </c>
      <c r="F1258" s="127" t="s">
        <v>1803</v>
      </c>
    </row>
    <row r="1259" spans="1:6" ht="112.5" x14ac:dyDescent="0.2">
      <c r="A1259" s="196">
        <v>25000303</v>
      </c>
      <c r="B1259" s="197" t="s">
        <v>1545</v>
      </c>
      <c r="C1259" s="118" t="s">
        <v>1568</v>
      </c>
      <c r="D1259" s="119">
        <f t="shared" si="79"/>
        <v>479.50819672131149</v>
      </c>
      <c r="E1259" s="116">
        <f>VLOOKUP(A1259,[5]Лист3!$A:$O,13,0)</f>
        <v>585</v>
      </c>
      <c r="F1259" s="127" t="s">
        <v>1803</v>
      </c>
    </row>
    <row r="1260" spans="1:6" x14ac:dyDescent="0.2">
      <c r="A1260" s="291" t="s">
        <v>1094</v>
      </c>
      <c r="B1260" s="291"/>
      <c r="C1260" s="291"/>
      <c r="D1260" s="291"/>
      <c r="E1260" s="291"/>
      <c r="F1260" s="291"/>
    </row>
    <row r="1261" spans="1:6" ht="56.25" x14ac:dyDescent="0.2">
      <c r="A1261" s="163">
        <v>25010043</v>
      </c>
      <c r="B1261" s="133" t="s">
        <v>1096</v>
      </c>
      <c r="C1261" s="118" t="s">
        <v>1938</v>
      </c>
      <c r="D1261" s="119">
        <f t="shared" ref="D1261:D1282" si="80">E1261/1.22</f>
        <v>5.4098360655737707</v>
      </c>
      <c r="E1261" s="116">
        <f>VLOOKUP(A1261,[5]Лист3!$A:$O,13,0)</f>
        <v>6.6</v>
      </c>
      <c r="F1261" s="127" t="s">
        <v>1803</v>
      </c>
    </row>
    <row r="1262" spans="1:6" ht="56.25" x14ac:dyDescent="0.2">
      <c r="A1262" s="139">
        <v>25000027</v>
      </c>
      <c r="B1262" s="161" t="s">
        <v>1097</v>
      </c>
      <c r="C1262" s="118" t="s">
        <v>1568</v>
      </c>
      <c r="D1262" s="119">
        <f t="shared" si="80"/>
        <v>550.81967213114751</v>
      </c>
      <c r="E1262" s="116">
        <f>VLOOKUP(A1262,[5]Лист3!$A:$O,13,0)</f>
        <v>672</v>
      </c>
      <c r="F1262" s="127" t="s">
        <v>1803</v>
      </c>
    </row>
    <row r="1263" spans="1:6" x14ac:dyDescent="0.2">
      <c r="A1263" s="139">
        <v>25000315</v>
      </c>
      <c r="B1263" s="161" t="s">
        <v>1585</v>
      </c>
      <c r="C1263" s="118" t="s">
        <v>1568</v>
      </c>
      <c r="D1263" s="119">
        <f t="shared" si="80"/>
        <v>2119.6721311475412</v>
      </c>
      <c r="E1263" s="116">
        <f>VLOOKUP(A1263,[5]Лист3!$A:$O,13,0)</f>
        <v>2586</v>
      </c>
      <c r="F1263" s="127" t="s">
        <v>1803</v>
      </c>
    </row>
    <row r="1264" spans="1:6" x14ac:dyDescent="0.2">
      <c r="A1264" s="139">
        <v>25000316</v>
      </c>
      <c r="B1264" s="161" t="s">
        <v>1586</v>
      </c>
      <c r="C1264" s="118" t="s">
        <v>1568</v>
      </c>
      <c r="D1264" s="119">
        <f t="shared" si="80"/>
        <v>3676.2295081967213</v>
      </c>
      <c r="E1264" s="116">
        <f>VLOOKUP(A1264,[5]Лист3!$A:$O,13,0)</f>
        <v>4485</v>
      </c>
      <c r="F1264" s="127" t="s">
        <v>1803</v>
      </c>
    </row>
    <row r="1265" spans="1:6" ht="37.5" x14ac:dyDescent="0.2">
      <c r="A1265" s="163">
        <v>25000128</v>
      </c>
      <c r="B1265" s="161" t="s">
        <v>1322</v>
      </c>
      <c r="C1265" s="118" t="s">
        <v>1568</v>
      </c>
      <c r="D1265" s="119">
        <f t="shared" si="80"/>
        <v>1300.8196721311476</v>
      </c>
      <c r="E1265" s="116">
        <f>VLOOKUP(A1265,[5]Лист3!$A:$O,13,0)</f>
        <v>1587</v>
      </c>
      <c r="F1265" s="127" t="s">
        <v>1803</v>
      </c>
    </row>
    <row r="1266" spans="1:6" ht="37.5" x14ac:dyDescent="0.2">
      <c r="A1266" s="163">
        <v>25000326</v>
      </c>
      <c r="B1266" s="161" t="s">
        <v>1954</v>
      </c>
      <c r="C1266" s="118" t="s">
        <v>1568</v>
      </c>
      <c r="D1266" s="119">
        <f t="shared" si="80"/>
        <v>425.40983606557376</v>
      </c>
      <c r="E1266" s="116">
        <v>519</v>
      </c>
      <c r="F1266" s="127" t="s">
        <v>1803</v>
      </c>
    </row>
    <row r="1267" spans="1:6" ht="37.5" x14ac:dyDescent="0.2">
      <c r="A1267" s="163">
        <v>25000191</v>
      </c>
      <c r="B1267" s="161" t="s">
        <v>1323</v>
      </c>
      <c r="C1267" s="118" t="s">
        <v>1568</v>
      </c>
      <c r="D1267" s="119">
        <f t="shared" si="80"/>
        <v>467.2131147540984</v>
      </c>
      <c r="E1267" s="116">
        <f>VLOOKUP(A1267,[5]Лист3!$A:$O,13,0)</f>
        <v>570</v>
      </c>
      <c r="F1267" s="127" t="s">
        <v>1803</v>
      </c>
    </row>
    <row r="1268" spans="1:6" ht="37.5" x14ac:dyDescent="0.2">
      <c r="A1268" s="163">
        <v>25000121</v>
      </c>
      <c r="B1268" s="161" t="s">
        <v>1250</v>
      </c>
      <c r="C1268" s="118" t="s">
        <v>1426</v>
      </c>
      <c r="D1268" s="119">
        <f t="shared" si="80"/>
        <v>54.098360655737707</v>
      </c>
      <c r="E1268" s="116">
        <f>VLOOKUP(A1268,[5]Лист3!$A:$O,13,0)</f>
        <v>66</v>
      </c>
      <c r="F1268" s="127" t="s">
        <v>1803</v>
      </c>
    </row>
    <row r="1269" spans="1:6" ht="37.5" x14ac:dyDescent="0.2">
      <c r="A1269" s="163">
        <v>25000134</v>
      </c>
      <c r="B1269" s="161" t="s">
        <v>1253</v>
      </c>
      <c r="C1269" s="118" t="s">
        <v>1568</v>
      </c>
      <c r="D1269" s="119">
        <f t="shared" si="80"/>
        <v>435.24590163934425</v>
      </c>
      <c r="E1269" s="116">
        <f>VLOOKUP(A1269,[5]Лист3!$A:$O,13,0)</f>
        <v>531</v>
      </c>
      <c r="F1269" s="127" t="s">
        <v>1803</v>
      </c>
    </row>
    <row r="1270" spans="1:6" ht="37.5" x14ac:dyDescent="0.2">
      <c r="A1270" s="163">
        <v>25000326</v>
      </c>
      <c r="B1270" s="161" t="s">
        <v>1949</v>
      </c>
      <c r="C1270" s="118" t="s">
        <v>1568</v>
      </c>
      <c r="D1270" s="119">
        <f t="shared" ref="D1270" si="81">E1270/1.22</f>
        <v>597.54098360655735</v>
      </c>
      <c r="E1270" s="116">
        <v>729</v>
      </c>
      <c r="F1270" s="127" t="s">
        <v>1803</v>
      </c>
    </row>
    <row r="1271" spans="1:6" ht="37.5" x14ac:dyDescent="0.2">
      <c r="A1271" s="163">
        <v>25000135</v>
      </c>
      <c r="B1271" s="161" t="s">
        <v>1254</v>
      </c>
      <c r="C1271" s="118" t="s">
        <v>1568</v>
      </c>
      <c r="D1271" s="119">
        <f t="shared" si="80"/>
        <v>622.13114754098365</v>
      </c>
      <c r="E1271" s="116">
        <f>VLOOKUP(A1271,[5]Лист3!$A:$O,13,0)</f>
        <v>759</v>
      </c>
      <c r="F1271" s="127" t="s">
        <v>1803</v>
      </c>
    </row>
    <row r="1272" spans="1:6" ht="56.25" x14ac:dyDescent="0.2">
      <c r="A1272" s="163">
        <v>25000017</v>
      </c>
      <c r="B1272" s="143" t="s">
        <v>1324</v>
      </c>
      <c r="C1272" s="118" t="s">
        <v>1938</v>
      </c>
      <c r="D1272" s="119">
        <f t="shared" si="80"/>
        <v>27.049180327868854</v>
      </c>
      <c r="E1272" s="116">
        <f>VLOOKUP(A1272,[5]Лист3!$A:$O,13,0)</f>
        <v>33</v>
      </c>
      <c r="F1272" s="127" t="s">
        <v>1803</v>
      </c>
    </row>
    <row r="1273" spans="1:6" ht="75" x14ac:dyDescent="0.2">
      <c r="A1273" s="163">
        <v>25000164</v>
      </c>
      <c r="B1273" s="143" t="s">
        <v>1325</v>
      </c>
      <c r="C1273" s="118" t="s">
        <v>1568</v>
      </c>
      <c r="D1273" s="119">
        <f t="shared" si="80"/>
        <v>3393.4426229508199</v>
      </c>
      <c r="E1273" s="116">
        <f>VLOOKUP(A1273,[5]Лист3!$A:$O,13,0)</f>
        <v>4140</v>
      </c>
      <c r="F1273" s="127" t="s">
        <v>1803</v>
      </c>
    </row>
    <row r="1274" spans="1:6" ht="75" x14ac:dyDescent="0.2">
      <c r="A1274" s="163">
        <v>25000167</v>
      </c>
      <c r="B1274" s="197" t="s">
        <v>1915</v>
      </c>
      <c r="C1274" s="118" t="s">
        <v>1568</v>
      </c>
      <c r="D1274" s="119">
        <f t="shared" si="80"/>
        <v>575.40983606557381</v>
      </c>
      <c r="E1274" s="116">
        <f>VLOOKUP(A1274,[5]Лист3!$A:$O,13,0)</f>
        <v>702</v>
      </c>
      <c r="F1274" s="127" t="s">
        <v>1803</v>
      </c>
    </row>
    <row r="1275" spans="1:6" ht="75" x14ac:dyDescent="0.2">
      <c r="A1275" s="163">
        <v>25000168</v>
      </c>
      <c r="B1275" s="197" t="s">
        <v>1916</v>
      </c>
      <c r="C1275" s="118" t="s">
        <v>1568</v>
      </c>
      <c r="D1275" s="119">
        <f t="shared" si="80"/>
        <v>1018.032786885246</v>
      </c>
      <c r="E1275" s="116">
        <f>VLOOKUP(A1275,[5]Лист3!$A:$O,13,0)</f>
        <v>1242</v>
      </c>
      <c r="F1275" s="127" t="s">
        <v>1803</v>
      </c>
    </row>
    <row r="1276" spans="1:6" ht="75" x14ac:dyDescent="0.2">
      <c r="A1276" s="163">
        <v>25000173</v>
      </c>
      <c r="B1276" s="155" t="s">
        <v>1917</v>
      </c>
      <c r="C1276" s="118" t="s">
        <v>1568</v>
      </c>
      <c r="D1276" s="119">
        <f t="shared" si="80"/>
        <v>17080.327868852459</v>
      </c>
      <c r="E1276" s="116">
        <f>VLOOKUP(A1276,[5]Лист3!$A:$O,13,0)</f>
        <v>20838</v>
      </c>
      <c r="F1276" s="127" t="s">
        <v>1803</v>
      </c>
    </row>
    <row r="1277" spans="1:6" ht="75" x14ac:dyDescent="0.2">
      <c r="A1277" s="163">
        <v>25000174</v>
      </c>
      <c r="B1277" s="155" t="s">
        <v>1918</v>
      </c>
      <c r="C1277" s="118" t="s">
        <v>1568</v>
      </c>
      <c r="D1277" s="119">
        <f t="shared" si="80"/>
        <v>21152.459016393444</v>
      </c>
      <c r="E1277" s="116">
        <f>VLOOKUP(A1277,[5]Лист3!$A:$O,13,0)</f>
        <v>25806</v>
      </c>
      <c r="F1277" s="127" t="s">
        <v>1803</v>
      </c>
    </row>
    <row r="1278" spans="1:6" ht="75" x14ac:dyDescent="0.2">
      <c r="A1278" s="163">
        <v>25000175</v>
      </c>
      <c r="B1278" s="155" t="s">
        <v>1919</v>
      </c>
      <c r="C1278" s="118" t="s">
        <v>1568</v>
      </c>
      <c r="D1278" s="119">
        <f t="shared" si="80"/>
        <v>25224.590163934427</v>
      </c>
      <c r="E1278" s="116">
        <f>VLOOKUP(A1278,[5]Лист3!$A:$O,13,0)</f>
        <v>30774</v>
      </c>
      <c r="F1278" s="127" t="s">
        <v>1803</v>
      </c>
    </row>
    <row r="1279" spans="1:6" ht="75" x14ac:dyDescent="0.2">
      <c r="A1279" s="163">
        <v>25000176</v>
      </c>
      <c r="B1279" s="155" t="s">
        <v>1920</v>
      </c>
      <c r="C1279" s="118" t="s">
        <v>1568</v>
      </c>
      <c r="D1279" s="119">
        <f t="shared" si="80"/>
        <v>29286.885245901642</v>
      </c>
      <c r="E1279" s="116">
        <f>VLOOKUP(A1279,[5]Лист3!$A:$O,13,0)</f>
        <v>35730</v>
      </c>
      <c r="F1279" s="127" t="s">
        <v>1803</v>
      </c>
    </row>
    <row r="1280" spans="1:6" ht="75" x14ac:dyDescent="0.2">
      <c r="A1280" s="163">
        <v>25000177</v>
      </c>
      <c r="B1280" s="155" t="s">
        <v>1921</v>
      </c>
      <c r="C1280" s="118" t="s">
        <v>1568</v>
      </c>
      <c r="D1280" s="119">
        <f t="shared" si="80"/>
        <v>33359.016393442624</v>
      </c>
      <c r="E1280" s="116">
        <f>VLOOKUP(A1280,[5]Лист3!$A:$O,13,0)</f>
        <v>40698</v>
      </c>
      <c r="F1280" s="127" t="s">
        <v>1803</v>
      </c>
    </row>
    <row r="1281" spans="1:6" ht="75" x14ac:dyDescent="0.2">
      <c r="A1281" s="163">
        <v>25000178</v>
      </c>
      <c r="B1281" s="155" t="s">
        <v>1922</v>
      </c>
      <c r="C1281" s="118" t="s">
        <v>1568</v>
      </c>
      <c r="D1281" s="119">
        <f t="shared" si="80"/>
        <v>37536.885245901642</v>
      </c>
      <c r="E1281" s="116">
        <f>VLOOKUP(A1281,[5]Лист3!$A:$O,13,0)</f>
        <v>45795</v>
      </c>
      <c r="F1281" s="127" t="s">
        <v>1803</v>
      </c>
    </row>
    <row r="1282" spans="1:6" ht="75" x14ac:dyDescent="0.2">
      <c r="A1282" s="163">
        <v>25000181</v>
      </c>
      <c r="B1282" s="155" t="s">
        <v>1923</v>
      </c>
      <c r="C1282" s="118" t="s">
        <v>1568</v>
      </c>
      <c r="D1282" s="119">
        <f t="shared" si="80"/>
        <v>4524.5901639344265</v>
      </c>
      <c r="E1282" s="116">
        <f>VLOOKUP(A1282,[5]Лист3!$A:$O,13,0)</f>
        <v>5520</v>
      </c>
      <c r="F1282" s="127" t="s">
        <v>1803</v>
      </c>
    </row>
    <row r="1283" spans="1:6" x14ac:dyDescent="0.2">
      <c r="A1283" s="291" t="s">
        <v>1099</v>
      </c>
      <c r="B1283" s="291"/>
      <c r="C1283" s="291"/>
      <c r="D1283" s="291"/>
      <c r="E1283" s="291"/>
      <c r="F1283" s="291"/>
    </row>
    <row r="1284" spans="1:6" ht="75" x14ac:dyDescent="0.2">
      <c r="A1284" s="139">
        <v>25000162</v>
      </c>
      <c r="B1284" s="193" t="s">
        <v>1326</v>
      </c>
      <c r="C1284" s="118" t="s">
        <v>1938</v>
      </c>
      <c r="D1284" s="119">
        <f t="shared" ref="D1284:D1307" si="82">E1284/1.22</f>
        <v>0.58196721311475408</v>
      </c>
      <c r="E1284" s="116">
        <v>0.71</v>
      </c>
      <c r="F1284" s="127" t="s">
        <v>1803</v>
      </c>
    </row>
    <row r="1285" spans="1:6" ht="56.25" x14ac:dyDescent="0.2">
      <c r="A1285" s="139">
        <v>25000055</v>
      </c>
      <c r="B1285" s="193" t="s">
        <v>1100</v>
      </c>
      <c r="C1285" s="118" t="s">
        <v>1938</v>
      </c>
      <c r="D1285" s="119">
        <f t="shared" si="82"/>
        <v>0.77868852459016391</v>
      </c>
      <c r="E1285" s="116">
        <f>VLOOKUP(A1285,[5]Лист3!$A:$O,13,0)</f>
        <v>0.95</v>
      </c>
      <c r="F1285" s="127" t="s">
        <v>1803</v>
      </c>
    </row>
    <row r="1286" spans="1:6" ht="56.25" x14ac:dyDescent="0.2">
      <c r="A1286" s="139">
        <v>25000054</v>
      </c>
      <c r="B1286" s="193" t="s">
        <v>1101</v>
      </c>
      <c r="C1286" s="118" t="s">
        <v>1938</v>
      </c>
      <c r="D1286" s="119">
        <f t="shared" si="82"/>
        <v>0.90163934426229519</v>
      </c>
      <c r="E1286" s="116">
        <f>VLOOKUP(A1286,[5]Лист3!$A:$O,13,0)</f>
        <v>1.1000000000000001</v>
      </c>
      <c r="F1286" s="127" t="s">
        <v>1803</v>
      </c>
    </row>
    <row r="1287" spans="1:6" ht="56.25" x14ac:dyDescent="0.2">
      <c r="A1287" s="139">
        <v>25000060</v>
      </c>
      <c r="B1287" s="193" t="s">
        <v>1102</v>
      </c>
      <c r="C1287" s="118" t="s">
        <v>1938</v>
      </c>
      <c r="D1287" s="119">
        <f t="shared" si="82"/>
        <v>1.098360655737705</v>
      </c>
      <c r="E1287" s="116">
        <f>VLOOKUP(A1287,[5]Лист3!$A:$O,13,0)</f>
        <v>1.34</v>
      </c>
      <c r="F1287" s="127" t="s">
        <v>1803</v>
      </c>
    </row>
    <row r="1288" spans="1:6" ht="56.25" x14ac:dyDescent="0.2">
      <c r="A1288" s="139">
        <v>25000328</v>
      </c>
      <c r="B1288" s="193" t="s">
        <v>1958</v>
      </c>
      <c r="C1288" s="118" t="s">
        <v>1827</v>
      </c>
      <c r="D1288" s="119">
        <f t="shared" ref="D1288" si="83">E1288/1.22</f>
        <v>1.319672131147541</v>
      </c>
      <c r="E1288" s="116">
        <v>1.61</v>
      </c>
      <c r="F1288" s="127"/>
    </row>
    <row r="1289" spans="1:6" ht="56.25" x14ac:dyDescent="0.2">
      <c r="A1289" s="139">
        <v>25000053</v>
      </c>
      <c r="B1289" s="193" t="s">
        <v>1957</v>
      </c>
      <c r="C1289" s="118" t="s">
        <v>1938</v>
      </c>
      <c r="D1289" s="119">
        <f t="shared" si="82"/>
        <v>1.7213114754098362</v>
      </c>
      <c r="E1289" s="116">
        <v>2.1</v>
      </c>
      <c r="F1289" s="127" t="s">
        <v>1803</v>
      </c>
    </row>
    <row r="1290" spans="1:6" ht="59.25" x14ac:dyDescent="0.2">
      <c r="A1290" s="139">
        <v>25000052</v>
      </c>
      <c r="B1290" s="193" t="s">
        <v>1939</v>
      </c>
      <c r="C1290" s="118" t="s">
        <v>1938</v>
      </c>
      <c r="D1290" s="119">
        <f t="shared" si="82"/>
        <v>2.598360655737705</v>
      </c>
      <c r="E1290" s="116">
        <f>VLOOKUP(A1290,[5]Лист3!$A:$O,13,0)</f>
        <v>3.17</v>
      </c>
      <c r="F1290" s="127" t="s">
        <v>1803</v>
      </c>
    </row>
    <row r="1291" spans="1:6" ht="37.5" x14ac:dyDescent="0.2">
      <c r="A1291" s="139">
        <v>25000151</v>
      </c>
      <c r="B1291" s="193" t="s">
        <v>1327</v>
      </c>
      <c r="C1291" s="118" t="s">
        <v>1938</v>
      </c>
      <c r="D1291" s="119">
        <f t="shared" si="82"/>
        <v>2.9918032786885247</v>
      </c>
      <c r="E1291" s="116">
        <f>VLOOKUP(A1291,[5]Лист3!$A:$O,13,0)</f>
        <v>3.65</v>
      </c>
      <c r="F1291" s="127" t="s">
        <v>1803</v>
      </c>
    </row>
    <row r="1292" spans="1:6" ht="21.75" x14ac:dyDescent="0.2">
      <c r="A1292" s="139">
        <v>25000150</v>
      </c>
      <c r="B1292" s="198" t="s">
        <v>1931</v>
      </c>
      <c r="C1292" s="118" t="s">
        <v>1938</v>
      </c>
      <c r="D1292" s="119">
        <f t="shared" si="82"/>
        <v>3.4426229508196724</v>
      </c>
      <c r="E1292" s="116">
        <v>4.2</v>
      </c>
      <c r="F1292" s="127"/>
    </row>
    <row r="1293" spans="1:6" ht="37.5" x14ac:dyDescent="0.2">
      <c r="A1293" s="139">
        <v>25000051</v>
      </c>
      <c r="B1293" s="193" t="s">
        <v>1105</v>
      </c>
      <c r="C1293" s="118" t="s">
        <v>1568</v>
      </c>
      <c r="D1293" s="119">
        <f t="shared" si="82"/>
        <v>2279.5081967213114</v>
      </c>
      <c r="E1293" s="116">
        <f>VLOOKUP(A1293,[5]Лист3!$A:$O,13,0)</f>
        <v>2781</v>
      </c>
      <c r="F1293" s="127" t="s">
        <v>1803</v>
      </c>
    </row>
    <row r="1294" spans="1:6" ht="56.25" x14ac:dyDescent="0.2">
      <c r="A1294" s="139">
        <v>25000046</v>
      </c>
      <c r="B1294" s="193" t="s">
        <v>1106</v>
      </c>
      <c r="C1294" s="118" t="s">
        <v>1938</v>
      </c>
      <c r="D1294" s="119">
        <f t="shared" si="82"/>
        <v>0.68852459016393441</v>
      </c>
      <c r="E1294" s="116">
        <f>VLOOKUP(A1294,[5]Лист3!$A:$O,13,0)</f>
        <v>0.84</v>
      </c>
      <c r="F1294" s="127" t="s">
        <v>1803</v>
      </c>
    </row>
    <row r="1295" spans="1:6" ht="56.25" x14ac:dyDescent="0.2">
      <c r="A1295" s="139">
        <v>25000045</v>
      </c>
      <c r="B1295" s="193" t="s">
        <v>1107</v>
      </c>
      <c r="C1295" s="118" t="s">
        <v>1938</v>
      </c>
      <c r="D1295" s="119">
        <f t="shared" si="82"/>
        <v>0.95901639344262291</v>
      </c>
      <c r="E1295" s="116">
        <f>VLOOKUP(A1295,[5]Лист3!$A:$O,13,0)</f>
        <v>1.17</v>
      </c>
      <c r="F1295" s="127" t="s">
        <v>1803</v>
      </c>
    </row>
    <row r="1296" spans="1:6" ht="56.25" x14ac:dyDescent="0.2">
      <c r="A1296" s="139">
        <v>25000058</v>
      </c>
      <c r="B1296" s="193" t="s">
        <v>1108</v>
      </c>
      <c r="C1296" s="118" t="s">
        <v>1938</v>
      </c>
      <c r="D1296" s="119">
        <f t="shared" si="82"/>
        <v>1.4754098360655739</v>
      </c>
      <c r="E1296" s="116">
        <f>VLOOKUP(A1296,[5]Лист3!$A:$O,13,0)</f>
        <v>1.8</v>
      </c>
      <c r="F1296" s="127" t="s">
        <v>1803</v>
      </c>
    </row>
    <row r="1297" spans="1:6" ht="56.25" x14ac:dyDescent="0.2">
      <c r="A1297" s="139">
        <v>25000044</v>
      </c>
      <c r="B1297" s="193" t="s">
        <v>1109</v>
      </c>
      <c r="C1297" s="118" t="s">
        <v>1938</v>
      </c>
      <c r="D1297" s="119">
        <f t="shared" si="82"/>
        <v>2.0327868852459017</v>
      </c>
      <c r="E1297" s="116">
        <f>VLOOKUP(A1297,[5]Лист3!$A:$O,13,0)</f>
        <v>2.48</v>
      </c>
      <c r="F1297" s="127" t="s">
        <v>1803</v>
      </c>
    </row>
    <row r="1298" spans="1:6" ht="59.25" x14ac:dyDescent="0.2">
      <c r="A1298" s="139">
        <v>25000043</v>
      </c>
      <c r="B1298" s="193" t="s">
        <v>1940</v>
      </c>
      <c r="C1298" s="118" t="s">
        <v>1938</v>
      </c>
      <c r="D1298" s="119">
        <f t="shared" si="82"/>
        <v>2.6885245901639343</v>
      </c>
      <c r="E1298" s="116">
        <f>VLOOKUP(A1298,[5]Лист3!$A:$O,13,0)</f>
        <v>3.28</v>
      </c>
      <c r="F1298" s="127" t="s">
        <v>1803</v>
      </c>
    </row>
    <row r="1299" spans="1:6" ht="56.25" x14ac:dyDescent="0.2">
      <c r="A1299" s="163">
        <v>25000042</v>
      </c>
      <c r="B1299" s="193" t="s">
        <v>1111</v>
      </c>
      <c r="C1299" s="118" t="s">
        <v>1568</v>
      </c>
      <c r="D1299" s="119">
        <f t="shared" si="82"/>
        <v>1795.0819672131147</v>
      </c>
      <c r="E1299" s="116">
        <f>VLOOKUP(A1299,[5]Лист3!$A:$O,13,0)</f>
        <v>2190</v>
      </c>
      <c r="F1299" s="127" t="s">
        <v>1803</v>
      </c>
    </row>
    <row r="1300" spans="1:6" ht="56.25" x14ac:dyDescent="0.2">
      <c r="A1300" s="139">
        <v>25000050</v>
      </c>
      <c r="B1300" s="193" t="s">
        <v>1112</v>
      </c>
      <c r="C1300" s="118" t="s">
        <v>1938</v>
      </c>
      <c r="D1300" s="119">
        <f t="shared" si="82"/>
        <v>0.73770491803278693</v>
      </c>
      <c r="E1300" s="116">
        <f>VLOOKUP(A1300,[5]Лист3!$A:$O,13,0)</f>
        <v>0.9</v>
      </c>
      <c r="F1300" s="127" t="s">
        <v>1803</v>
      </c>
    </row>
    <row r="1301" spans="1:6" ht="56.25" x14ac:dyDescent="0.2">
      <c r="A1301" s="139">
        <v>25000059</v>
      </c>
      <c r="B1301" s="193" t="s">
        <v>1113</v>
      </c>
      <c r="C1301" s="118" t="s">
        <v>1938</v>
      </c>
      <c r="D1301" s="119">
        <f t="shared" si="82"/>
        <v>1.098360655737705</v>
      </c>
      <c r="E1301" s="116">
        <f>VLOOKUP(A1301,[5]Лист3!$A:$O,13,0)</f>
        <v>1.34</v>
      </c>
      <c r="F1301" s="127" t="s">
        <v>1803</v>
      </c>
    </row>
    <row r="1302" spans="1:6" ht="56.25" x14ac:dyDescent="0.2">
      <c r="A1302" s="139">
        <v>25000049</v>
      </c>
      <c r="B1302" s="193" t="s">
        <v>1114</v>
      </c>
      <c r="C1302" s="118" t="s">
        <v>1938</v>
      </c>
      <c r="D1302" s="119">
        <f t="shared" si="82"/>
        <v>1.6967213114754098</v>
      </c>
      <c r="E1302" s="116">
        <f>VLOOKUP(A1302,[5]Лист3!$A:$O,13,0)</f>
        <v>2.0699999999999998</v>
      </c>
      <c r="F1302" s="127" t="s">
        <v>1803</v>
      </c>
    </row>
    <row r="1303" spans="1:6" ht="59.25" x14ac:dyDescent="0.2">
      <c r="A1303" s="139">
        <v>25000048</v>
      </c>
      <c r="B1303" s="193" t="s">
        <v>1941</v>
      </c>
      <c r="C1303" s="118" t="s">
        <v>1938</v>
      </c>
      <c r="D1303" s="119">
        <f t="shared" si="82"/>
        <v>2.3360655737704921</v>
      </c>
      <c r="E1303" s="116">
        <f>VLOOKUP(A1303,[5]Лист3!$A:$O,13,0)</f>
        <v>2.85</v>
      </c>
      <c r="F1303" s="127" t="s">
        <v>1803</v>
      </c>
    </row>
    <row r="1304" spans="1:6" ht="56.25" x14ac:dyDescent="0.2">
      <c r="A1304" s="139">
        <v>25000047</v>
      </c>
      <c r="B1304" s="193" t="s">
        <v>1116</v>
      </c>
      <c r="C1304" s="118" t="s">
        <v>1568</v>
      </c>
      <c r="D1304" s="119">
        <f t="shared" si="82"/>
        <v>1795.0819672131147</v>
      </c>
      <c r="E1304" s="116">
        <f>VLOOKUP(A1304,[5]Лист3!$A:$O,13,0)</f>
        <v>2190</v>
      </c>
      <c r="F1304" s="127" t="s">
        <v>1803</v>
      </c>
    </row>
    <row r="1305" spans="1:6" ht="37.5" x14ac:dyDescent="0.2">
      <c r="A1305" s="139">
        <v>25000056</v>
      </c>
      <c r="B1305" s="193" t="s">
        <v>1117</v>
      </c>
      <c r="C1305" s="118" t="s">
        <v>1587</v>
      </c>
      <c r="D1305" s="119">
        <f t="shared" si="82"/>
        <v>31.967213114754099</v>
      </c>
      <c r="E1305" s="116">
        <f>VLOOKUP(A1305,[5]Лист3!$A:$O,13,0)</f>
        <v>39</v>
      </c>
      <c r="F1305" s="127" t="s">
        <v>1803</v>
      </c>
    </row>
    <row r="1306" spans="1:6" ht="75" x14ac:dyDescent="0.2">
      <c r="A1306" s="139">
        <v>25000318</v>
      </c>
      <c r="B1306" s="193" t="s">
        <v>1844</v>
      </c>
      <c r="C1306" s="118" t="s">
        <v>1842</v>
      </c>
      <c r="D1306" s="119">
        <f t="shared" si="82"/>
        <v>1185.2459016393443</v>
      </c>
      <c r="E1306" s="116">
        <f>VLOOKUP(A1306,[5]Лист3!$A:$O,13,0)</f>
        <v>1446</v>
      </c>
      <c r="F1306" s="120" t="s">
        <v>1812</v>
      </c>
    </row>
    <row r="1307" spans="1:6" ht="75" x14ac:dyDescent="0.2">
      <c r="A1307" s="139">
        <v>25000319</v>
      </c>
      <c r="B1307" s="193" t="s">
        <v>1841</v>
      </c>
      <c r="C1307" s="118" t="s">
        <v>1568</v>
      </c>
      <c r="D1307" s="119">
        <f t="shared" si="82"/>
        <v>1185.2459016393443</v>
      </c>
      <c r="E1307" s="116">
        <f>VLOOKUP(A1307,[5]Лист3!$A:$O,13,0)</f>
        <v>1446</v>
      </c>
      <c r="F1307" s="120" t="s">
        <v>1812</v>
      </c>
    </row>
    <row r="1308" spans="1:6" x14ac:dyDescent="0.2">
      <c r="A1308" s="291" t="s">
        <v>1118</v>
      </c>
      <c r="B1308" s="291"/>
      <c r="C1308" s="291"/>
      <c r="D1308" s="291"/>
      <c r="E1308" s="291"/>
      <c r="F1308" s="291"/>
    </row>
    <row r="1309" spans="1:6" ht="75" x14ac:dyDescent="0.2">
      <c r="A1309" s="139">
        <v>25000075</v>
      </c>
      <c r="B1309" s="193" t="s">
        <v>1119</v>
      </c>
      <c r="C1309" s="118" t="s">
        <v>1568</v>
      </c>
      <c r="D1309" s="119">
        <f t="shared" ref="D1309:D1314" si="84">E1309/1.22</f>
        <v>604.91803278688531</v>
      </c>
      <c r="E1309" s="116">
        <f>VLOOKUP(A1309,[5]Лист3!$A:$O,13,0)</f>
        <v>738</v>
      </c>
      <c r="F1309" s="127" t="s">
        <v>1803</v>
      </c>
    </row>
    <row r="1310" spans="1:6" ht="75" x14ac:dyDescent="0.2">
      <c r="A1310" s="139">
        <v>25000076</v>
      </c>
      <c r="B1310" s="193" t="s">
        <v>1120</v>
      </c>
      <c r="C1310" s="118" t="s">
        <v>1568</v>
      </c>
      <c r="D1310" s="119">
        <f t="shared" si="84"/>
        <v>1000.8196721311475</v>
      </c>
      <c r="E1310" s="116">
        <f>VLOOKUP(A1310,[5]Лист3!$A:$O,13,0)</f>
        <v>1221</v>
      </c>
      <c r="F1310" s="127" t="s">
        <v>1803</v>
      </c>
    </row>
    <row r="1311" spans="1:6" ht="75" x14ac:dyDescent="0.2">
      <c r="A1311" s="139">
        <v>25000077</v>
      </c>
      <c r="B1311" s="193" t="s">
        <v>1121</v>
      </c>
      <c r="C1311" s="118" t="s">
        <v>1568</v>
      </c>
      <c r="D1311" s="119">
        <f t="shared" si="84"/>
        <v>1600.8196721311476</v>
      </c>
      <c r="E1311" s="116">
        <f>VLOOKUP(A1311,[5]Лист3!$A:$O,13,0)</f>
        <v>1953</v>
      </c>
      <c r="F1311" s="127" t="s">
        <v>1803</v>
      </c>
    </row>
    <row r="1312" spans="1:6" ht="75" x14ac:dyDescent="0.2">
      <c r="A1312" s="139">
        <v>25000078</v>
      </c>
      <c r="B1312" s="193" t="s">
        <v>1122</v>
      </c>
      <c r="C1312" s="118" t="s">
        <v>1568</v>
      </c>
      <c r="D1312" s="119">
        <f t="shared" si="84"/>
        <v>604.91803278688531</v>
      </c>
      <c r="E1312" s="116">
        <f>VLOOKUP(A1312,[5]Лист3!$A:$O,13,0)</f>
        <v>738</v>
      </c>
      <c r="F1312" s="127" t="s">
        <v>1803</v>
      </c>
    </row>
    <row r="1313" spans="1:6" ht="75" x14ac:dyDescent="0.2">
      <c r="A1313" s="139">
        <v>25000079</v>
      </c>
      <c r="B1313" s="193" t="s">
        <v>1123</v>
      </c>
      <c r="C1313" s="118" t="s">
        <v>1568</v>
      </c>
      <c r="D1313" s="119">
        <f t="shared" si="84"/>
        <v>1000.8196721311475</v>
      </c>
      <c r="E1313" s="116">
        <f>VLOOKUP(A1313,[5]Лист3!$A:$O,13,0)</f>
        <v>1221</v>
      </c>
      <c r="F1313" s="127" t="s">
        <v>1803</v>
      </c>
    </row>
    <row r="1314" spans="1:6" ht="75" x14ac:dyDescent="0.2">
      <c r="A1314" s="139">
        <v>25000080</v>
      </c>
      <c r="B1314" s="193" t="s">
        <v>1124</v>
      </c>
      <c r="C1314" s="118" t="s">
        <v>1568</v>
      </c>
      <c r="D1314" s="119">
        <f t="shared" si="84"/>
        <v>1600.8196721311476</v>
      </c>
      <c r="E1314" s="116">
        <f>VLOOKUP(A1314,[5]Лист3!$A:$O,13,0)</f>
        <v>1953</v>
      </c>
      <c r="F1314" s="127" t="s">
        <v>1803</v>
      </c>
    </row>
    <row r="1315" spans="1:6" x14ac:dyDescent="0.2">
      <c r="A1315" s="294" t="s">
        <v>1125</v>
      </c>
      <c r="B1315" s="294"/>
      <c r="C1315" s="294"/>
      <c r="D1315" s="294"/>
      <c r="E1315" s="294"/>
      <c r="F1315" s="294"/>
    </row>
    <row r="1316" spans="1:6" x14ac:dyDescent="0.2">
      <c r="A1316" s="295" t="s">
        <v>1126</v>
      </c>
      <c r="B1316" s="295"/>
      <c r="C1316" s="295"/>
      <c r="D1316" s="295"/>
      <c r="E1316" s="295"/>
      <c r="F1316" s="295"/>
    </row>
    <row r="1317" spans="1:6" ht="21.75" x14ac:dyDescent="0.2">
      <c r="A1317" s="139">
        <v>25210017</v>
      </c>
      <c r="B1317" s="145" t="s">
        <v>1924</v>
      </c>
      <c r="C1317" s="118" t="s">
        <v>1938</v>
      </c>
      <c r="D1317" s="119">
        <f t="shared" ref="D1317:D1326" si="85">E1317/1.22</f>
        <v>8.3442622950819665</v>
      </c>
      <c r="E1317" s="116">
        <v>10.18</v>
      </c>
      <c r="F1317" s="127" t="s">
        <v>1803</v>
      </c>
    </row>
    <row r="1318" spans="1:6" ht="21.75" x14ac:dyDescent="0.2">
      <c r="A1318" s="139">
        <v>25010020</v>
      </c>
      <c r="B1318" s="133" t="s">
        <v>1128</v>
      </c>
      <c r="C1318" s="118" t="s">
        <v>1938</v>
      </c>
      <c r="D1318" s="119">
        <f t="shared" si="85"/>
        <v>10.163934426229508</v>
      </c>
      <c r="E1318" s="116">
        <f>VLOOKUP(A1318,[5]Лист3!$A:$O,13,0)</f>
        <v>12.4</v>
      </c>
      <c r="F1318" s="127" t="s">
        <v>1803</v>
      </c>
    </row>
    <row r="1319" spans="1:6" ht="37.5" x14ac:dyDescent="0.2">
      <c r="A1319" s="139">
        <v>25010022</v>
      </c>
      <c r="B1319" s="133" t="s">
        <v>1129</v>
      </c>
      <c r="C1319" s="118" t="s">
        <v>1938</v>
      </c>
      <c r="D1319" s="119">
        <f t="shared" si="85"/>
        <v>10.860655737704919</v>
      </c>
      <c r="E1319" s="116">
        <f>VLOOKUP(A1319,[5]Лист3!$A:$O,13,0)</f>
        <v>13.25</v>
      </c>
      <c r="F1319" s="127" t="s">
        <v>1803</v>
      </c>
    </row>
    <row r="1320" spans="1:6" ht="21.75" x14ac:dyDescent="0.2">
      <c r="A1320" s="139">
        <v>25010021</v>
      </c>
      <c r="B1320" s="133" t="s">
        <v>1130</v>
      </c>
      <c r="C1320" s="118" t="s">
        <v>1938</v>
      </c>
      <c r="D1320" s="119">
        <f t="shared" si="85"/>
        <v>12.868852459016393</v>
      </c>
      <c r="E1320" s="116">
        <f>VLOOKUP(A1320,[5]Лист3!$A:$O,13,0)</f>
        <v>15.7</v>
      </c>
      <c r="F1320" s="127" t="s">
        <v>1803</v>
      </c>
    </row>
    <row r="1321" spans="1:6" ht="21.75" x14ac:dyDescent="0.2">
      <c r="A1321" s="139">
        <v>25010019</v>
      </c>
      <c r="B1321" s="133" t="s">
        <v>1131</v>
      </c>
      <c r="C1321" s="118" t="s">
        <v>1938</v>
      </c>
      <c r="D1321" s="119">
        <f t="shared" si="85"/>
        <v>16.270491803278691</v>
      </c>
      <c r="E1321" s="116">
        <f>VLOOKUP(A1321,[5]Лист3!$A:$O,13,0)</f>
        <v>19.850000000000001</v>
      </c>
      <c r="F1321" s="127" t="s">
        <v>1803</v>
      </c>
    </row>
    <row r="1322" spans="1:6" ht="21.75" x14ac:dyDescent="0.2">
      <c r="A1322" s="139">
        <v>25002005</v>
      </c>
      <c r="B1322" s="133" t="s">
        <v>1132</v>
      </c>
      <c r="C1322" s="118" t="s">
        <v>1938</v>
      </c>
      <c r="D1322" s="119">
        <f t="shared" si="85"/>
        <v>18.401639344262296</v>
      </c>
      <c r="E1322" s="116">
        <f>VLOOKUP(A1322,[5]Лист3!$A:$O,13,0)</f>
        <v>22.45</v>
      </c>
      <c r="F1322" s="127" t="s">
        <v>1803</v>
      </c>
    </row>
    <row r="1323" spans="1:6" ht="37.5" x14ac:dyDescent="0.2">
      <c r="A1323" s="139">
        <v>25000021</v>
      </c>
      <c r="B1323" s="133" t="s">
        <v>1133</v>
      </c>
      <c r="C1323" s="118" t="s">
        <v>1568</v>
      </c>
      <c r="D1323" s="119">
        <f t="shared" si="85"/>
        <v>2402.4590163934427</v>
      </c>
      <c r="E1323" s="116">
        <f>VLOOKUP(A1323,[5]Лист3!$A:$O,13,0)</f>
        <v>2931</v>
      </c>
      <c r="F1323" s="127" t="s">
        <v>1803</v>
      </c>
    </row>
    <row r="1324" spans="1:6" ht="56.25" x14ac:dyDescent="0.2">
      <c r="A1324" s="139">
        <v>25000036</v>
      </c>
      <c r="B1324" s="145" t="s">
        <v>1243</v>
      </c>
      <c r="C1324" s="118" t="s">
        <v>1568</v>
      </c>
      <c r="D1324" s="119">
        <f t="shared" si="85"/>
        <v>3872.9508196721313</v>
      </c>
      <c r="E1324" s="116">
        <f>VLOOKUP(A1324,[5]Лист3!$A:$O,13,0)</f>
        <v>4725</v>
      </c>
      <c r="F1324" s="127" t="s">
        <v>1803</v>
      </c>
    </row>
    <row r="1325" spans="1:6" ht="56.25" x14ac:dyDescent="0.2">
      <c r="A1325" s="139">
        <v>25000147</v>
      </c>
      <c r="B1325" s="193" t="s">
        <v>1242</v>
      </c>
      <c r="C1325" s="118" t="s">
        <v>1568</v>
      </c>
      <c r="D1325" s="119">
        <f t="shared" si="85"/>
        <v>3577.8688524590166</v>
      </c>
      <c r="E1325" s="116">
        <f>VLOOKUP(A1325,[5]Лист3!$A:$O,13,0)</f>
        <v>4365</v>
      </c>
      <c r="F1325" s="127" t="s">
        <v>1803</v>
      </c>
    </row>
    <row r="1326" spans="1:6" ht="56.25" x14ac:dyDescent="0.2">
      <c r="A1326" s="139">
        <v>25000023</v>
      </c>
      <c r="B1326" s="133" t="s">
        <v>1134</v>
      </c>
      <c r="C1326" s="118" t="s">
        <v>1568</v>
      </c>
      <c r="D1326" s="119">
        <f t="shared" si="85"/>
        <v>6179.5081967213118</v>
      </c>
      <c r="E1326" s="116">
        <f>VLOOKUP(A1326,[5]Лист3!$A:$O,13,0)</f>
        <v>7539</v>
      </c>
      <c r="F1326" s="127" t="s">
        <v>1803</v>
      </c>
    </row>
    <row r="1327" spans="1:6" x14ac:dyDescent="0.2">
      <c r="A1327" s="294" t="s">
        <v>1135</v>
      </c>
      <c r="B1327" s="294"/>
      <c r="C1327" s="294"/>
      <c r="D1327" s="294"/>
      <c r="E1327" s="294"/>
      <c r="F1327" s="294"/>
    </row>
    <row r="1328" spans="1:6" ht="37.5" x14ac:dyDescent="0.2">
      <c r="A1328" s="139">
        <v>25010047</v>
      </c>
      <c r="B1328" s="133" t="s">
        <v>1136</v>
      </c>
      <c r="C1328" s="118" t="s">
        <v>1568</v>
      </c>
      <c r="D1328" s="119">
        <f t="shared" ref="D1328:D1332" si="86">E1328/1.22</f>
        <v>425.40983606557376</v>
      </c>
      <c r="E1328" s="116">
        <f>VLOOKUP(A1328,[5]Лист3!$A:$O,13,0)</f>
        <v>519</v>
      </c>
      <c r="F1328" s="127" t="s">
        <v>1803</v>
      </c>
    </row>
    <row r="1329" spans="1:6" ht="37.5" x14ac:dyDescent="0.2">
      <c r="A1329" s="139">
        <v>25010048</v>
      </c>
      <c r="B1329" s="133" t="s">
        <v>1137</v>
      </c>
      <c r="C1329" s="118" t="s">
        <v>1568</v>
      </c>
      <c r="D1329" s="119">
        <f t="shared" si="86"/>
        <v>597.54098360655735</v>
      </c>
      <c r="E1329" s="116">
        <f>VLOOKUP(A1329,[5]Лист3!$A:$O,13,0)</f>
        <v>729</v>
      </c>
      <c r="F1329" s="127" t="s">
        <v>1803</v>
      </c>
    </row>
    <row r="1330" spans="1:6" ht="56.25" x14ac:dyDescent="0.2">
      <c r="A1330" s="139">
        <v>25010049</v>
      </c>
      <c r="B1330" s="133" t="s">
        <v>1138</v>
      </c>
      <c r="C1330" s="118" t="s">
        <v>1568</v>
      </c>
      <c r="D1330" s="119">
        <f t="shared" si="86"/>
        <v>762.29508196721315</v>
      </c>
      <c r="E1330" s="116">
        <f>VLOOKUP(A1330,[5]Лист3!$A:$O,13,0)</f>
        <v>930</v>
      </c>
      <c r="F1330" s="127" t="s">
        <v>1803</v>
      </c>
    </row>
    <row r="1331" spans="1:6" ht="37.5" x14ac:dyDescent="0.2">
      <c r="A1331" s="139">
        <v>25010050</v>
      </c>
      <c r="B1331" s="133" t="s">
        <v>1139</v>
      </c>
      <c r="C1331" s="118" t="str">
        <f>VLOOKUP(A1331,'[6]Прейскурант 2021'!$A$11:$I$1419,3,0)</f>
        <v>га.</v>
      </c>
      <c r="D1331" s="119">
        <f t="shared" si="86"/>
        <v>2926.2295081967213</v>
      </c>
      <c r="E1331" s="116">
        <f>VLOOKUP(A1331,[5]Лист3!$A:$O,13,0)</f>
        <v>3570</v>
      </c>
      <c r="F1331" s="127" t="s">
        <v>1803</v>
      </c>
    </row>
    <row r="1332" spans="1:6" ht="75" x14ac:dyDescent="0.2">
      <c r="A1332" s="139">
        <v>25020042</v>
      </c>
      <c r="B1332" s="133" t="s">
        <v>1140</v>
      </c>
      <c r="C1332" s="118" t="str">
        <f>VLOOKUP(A1332,'[6]Прейскурант 2021'!$A$11:$I$1419,3,0)</f>
        <v>га.</v>
      </c>
      <c r="D1332" s="119">
        <f t="shared" si="86"/>
        <v>5786.0655737704919</v>
      </c>
      <c r="E1332" s="116">
        <f>VLOOKUP(A1332,[5]Лист3!$A:$O,13,0)</f>
        <v>7059</v>
      </c>
      <c r="F1332" s="127" t="s">
        <v>1803</v>
      </c>
    </row>
    <row r="1333" spans="1:6" x14ac:dyDescent="0.2">
      <c r="A1333" s="296" t="s">
        <v>1141</v>
      </c>
      <c r="B1333" s="296"/>
      <c r="C1333" s="296"/>
      <c r="D1333" s="296"/>
      <c r="E1333" s="296"/>
      <c r="F1333" s="296"/>
    </row>
    <row r="1334" spans="1:6" x14ac:dyDescent="0.2">
      <c r="A1334" s="291" t="s">
        <v>1053</v>
      </c>
      <c r="B1334" s="291"/>
      <c r="C1334" s="291"/>
      <c r="D1334" s="291"/>
      <c r="E1334" s="291"/>
      <c r="F1334" s="291"/>
    </row>
    <row r="1335" spans="1:6" ht="37.5" x14ac:dyDescent="0.2">
      <c r="A1335" s="139">
        <v>25302007</v>
      </c>
      <c r="B1335" s="200" t="s">
        <v>1901</v>
      </c>
      <c r="C1335" s="118" t="s">
        <v>1938</v>
      </c>
      <c r="D1335" s="119">
        <f t="shared" ref="D1335:D1352" si="87">E1335/1.22</f>
        <v>1.5737704918032787</v>
      </c>
      <c r="E1335" s="116">
        <v>1.92</v>
      </c>
      <c r="F1335" s="127" t="s">
        <v>1803</v>
      </c>
    </row>
    <row r="1336" spans="1:6" ht="37.5" x14ac:dyDescent="0.2">
      <c r="A1336" s="139">
        <v>25302027</v>
      </c>
      <c r="B1336" s="199" t="s">
        <v>1925</v>
      </c>
      <c r="C1336" s="118" t="s">
        <v>1938</v>
      </c>
      <c r="D1336" s="119">
        <f t="shared" si="87"/>
        <v>1.8032786885245904</v>
      </c>
      <c r="E1336" s="116">
        <v>2.2000000000000002</v>
      </c>
      <c r="F1336" s="127" t="s">
        <v>1803</v>
      </c>
    </row>
    <row r="1337" spans="1:6" ht="56.25" x14ac:dyDescent="0.2">
      <c r="A1337" s="139">
        <v>25302009</v>
      </c>
      <c r="B1337" s="200" t="s">
        <v>1903</v>
      </c>
      <c r="C1337" s="118" t="s">
        <v>1938</v>
      </c>
      <c r="D1337" s="119">
        <f t="shared" si="87"/>
        <v>1.8688524590163933</v>
      </c>
      <c r="E1337" s="116">
        <v>2.2799999999999998</v>
      </c>
      <c r="F1337" s="127" t="s">
        <v>1803</v>
      </c>
    </row>
    <row r="1338" spans="1:6" ht="21.75" x14ac:dyDescent="0.2">
      <c r="A1338" s="139">
        <v>25100105</v>
      </c>
      <c r="B1338" s="199" t="s">
        <v>1070</v>
      </c>
      <c r="C1338" s="118" t="s">
        <v>1938</v>
      </c>
      <c r="D1338" s="119">
        <f t="shared" si="87"/>
        <v>2.1311475409836067</v>
      </c>
      <c r="E1338" s="116">
        <v>2.6</v>
      </c>
      <c r="F1338" s="127" t="s">
        <v>1803</v>
      </c>
    </row>
    <row r="1339" spans="1:6" ht="37.5" x14ac:dyDescent="0.2">
      <c r="A1339" s="139">
        <v>25102026</v>
      </c>
      <c r="B1339" s="129" t="s">
        <v>1926</v>
      </c>
      <c r="C1339" s="118" t="s">
        <v>1938</v>
      </c>
      <c r="D1339" s="119">
        <f t="shared" si="87"/>
        <v>2.360655737704918</v>
      </c>
      <c r="E1339" s="116">
        <v>2.88</v>
      </c>
      <c r="F1339" s="127" t="s">
        <v>1803</v>
      </c>
    </row>
    <row r="1340" spans="1:6" ht="21.75" x14ac:dyDescent="0.2">
      <c r="A1340" s="139">
        <v>25102001</v>
      </c>
      <c r="B1340" s="199" t="s">
        <v>1927</v>
      </c>
      <c r="C1340" s="118" t="s">
        <v>1938</v>
      </c>
      <c r="D1340" s="119">
        <f t="shared" si="87"/>
        <v>2.7049180327868854</v>
      </c>
      <c r="E1340" s="116">
        <v>3.3</v>
      </c>
      <c r="F1340" s="127" t="s">
        <v>1803</v>
      </c>
    </row>
    <row r="1341" spans="1:6" ht="21.75" x14ac:dyDescent="0.2">
      <c r="A1341" s="139">
        <v>25102020</v>
      </c>
      <c r="B1341" s="199" t="s">
        <v>1907</v>
      </c>
      <c r="C1341" s="118" t="s">
        <v>1938</v>
      </c>
      <c r="D1341" s="119">
        <f t="shared" si="87"/>
        <v>2.9508196721311477</v>
      </c>
      <c r="E1341" s="116">
        <v>3.6</v>
      </c>
      <c r="F1341" s="127" t="s">
        <v>1803</v>
      </c>
    </row>
    <row r="1342" spans="1:6" ht="37.5" x14ac:dyDescent="0.2">
      <c r="A1342" s="139">
        <v>25102023</v>
      </c>
      <c r="B1342" s="129" t="s">
        <v>1066</v>
      </c>
      <c r="C1342" s="118" t="s">
        <v>1938</v>
      </c>
      <c r="D1342" s="119">
        <f t="shared" si="87"/>
        <v>3.3442622950819674</v>
      </c>
      <c r="E1342" s="116">
        <v>4.08</v>
      </c>
      <c r="F1342" s="127" t="s">
        <v>1803</v>
      </c>
    </row>
    <row r="1343" spans="1:6" ht="37.5" x14ac:dyDescent="0.2">
      <c r="A1343" s="163">
        <v>25102030</v>
      </c>
      <c r="B1343" s="199" t="s">
        <v>1908</v>
      </c>
      <c r="C1343" s="118" t="s">
        <v>1938</v>
      </c>
      <c r="D1343" s="119">
        <f t="shared" si="87"/>
        <v>3.8524590163934427</v>
      </c>
      <c r="E1343" s="116">
        <v>4.7</v>
      </c>
      <c r="F1343" s="127" t="s">
        <v>1803</v>
      </c>
    </row>
    <row r="1344" spans="1:6" ht="37.5" x14ac:dyDescent="0.2">
      <c r="A1344" s="139">
        <v>25100062</v>
      </c>
      <c r="B1344" s="129" t="s">
        <v>1928</v>
      </c>
      <c r="C1344" s="118" t="s">
        <v>1938</v>
      </c>
      <c r="D1344" s="119">
        <f t="shared" si="87"/>
        <v>4.1803278688524586</v>
      </c>
      <c r="E1344" s="116">
        <v>5.0999999999999996</v>
      </c>
      <c r="F1344" s="127" t="s">
        <v>1803</v>
      </c>
    </row>
    <row r="1345" spans="1:6" ht="37.5" x14ac:dyDescent="0.2">
      <c r="A1345" s="139">
        <v>25100064</v>
      </c>
      <c r="B1345" s="129" t="s">
        <v>1910</v>
      </c>
      <c r="C1345" s="118" t="s">
        <v>1938</v>
      </c>
      <c r="D1345" s="119">
        <f t="shared" si="87"/>
        <v>4.5901639344262293</v>
      </c>
      <c r="E1345" s="116">
        <v>5.6</v>
      </c>
      <c r="F1345" s="127" t="s">
        <v>1803</v>
      </c>
    </row>
    <row r="1346" spans="1:6" ht="37.5" x14ac:dyDescent="0.2">
      <c r="A1346" s="139">
        <v>25100301</v>
      </c>
      <c r="B1346" s="161" t="s">
        <v>1541</v>
      </c>
      <c r="C1346" s="118" t="s">
        <v>1938</v>
      </c>
      <c r="D1346" s="119">
        <f t="shared" si="87"/>
        <v>5.278688524590164</v>
      </c>
      <c r="E1346" s="116">
        <v>6.44</v>
      </c>
      <c r="F1346" s="127" t="s">
        <v>1803</v>
      </c>
    </row>
    <row r="1347" spans="1:6" ht="37.5" x14ac:dyDescent="0.2">
      <c r="A1347" s="139">
        <v>25302001</v>
      </c>
      <c r="B1347" s="129" t="s">
        <v>1911</v>
      </c>
      <c r="C1347" s="118" t="s">
        <v>1938</v>
      </c>
      <c r="D1347" s="119">
        <f t="shared" si="87"/>
        <v>6.3934426229508201</v>
      </c>
      <c r="E1347" s="116">
        <v>7.8</v>
      </c>
      <c r="F1347" s="127" t="s">
        <v>1803</v>
      </c>
    </row>
    <row r="1348" spans="1:6" ht="56.25" x14ac:dyDescent="0.2">
      <c r="A1348" s="139">
        <v>25102009</v>
      </c>
      <c r="B1348" s="200" t="s">
        <v>1929</v>
      </c>
      <c r="C1348" s="118" t="s">
        <v>1938</v>
      </c>
      <c r="D1348" s="119">
        <f t="shared" si="87"/>
        <v>7.3770491803278686</v>
      </c>
      <c r="E1348" s="116">
        <v>9</v>
      </c>
      <c r="F1348" s="127" t="s">
        <v>1803</v>
      </c>
    </row>
    <row r="1349" spans="1:6" ht="21.75" x14ac:dyDescent="0.2">
      <c r="A1349" s="139">
        <v>25100001</v>
      </c>
      <c r="B1349" s="161" t="s">
        <v>1068</v>
      </c>
      <c r="C1349" s="118" t="s">
        <v>1938</v>
      </c>
      <c r="D1349" s="119">
        <f t="shared" si="87"/>
        <v>15.950819672131148</v>
      </c>
      <c r="E1349" s="116">
        <f>VLOOKUP(A1349,[5]Лист3!$A:$O,13,0)</f>
        <v>19.46</v>
      </c>
      <c r="F1349" s="127" t="s">
        <v>1803</v>
      </c>
    </row>
    <row r="1350" spans="1:6" ht="37.5" x14ac:dyDescent="0.2">
      <c r="A1350" s="163">
        <v>25100003</v>
      </c>
      <c r="B1350" s="201" t="s">
        <v>1069</v>
      </c>
      <c r="C1350" s="118" t="s">
        <v>1568</v>
      </c>
      <c r="D1350" s="119">
        <f t="shared" si="87"/>
        <v>295.08196721311475</v>
      </c>
      <c r="E1350" s="116">
        <f>VLOOKUP(A1350,[5]Лист3!$A:$O,13,0)</f>
        <v>360</v>
      </c>
      <c r="F1350" s="127" t="s">
        <v>1803</v>
      </c>
    </row>
    <row r="1351" spans="1:6" ht="75" x14ac:dyDescent="0.2">
      <c r="A1351" s="163">
        <v>25100327</v>
      </c>
      <c r="B1351" s="193" t="s">
        <v>1953</v>
      </c>
      <c r="C1351" s="118" t="s">
        <v>1568</v>
      </c>
      <c r="D1351" s="119">
        <f t="shared" ref="D1351" si="88">E1351/1.22</f>
        <v>1524.5901639344263</v>
      </c>
      <c r="E1351" s="116">
        <v>1860</v>
      </c>
      <c r="F1351" s="127" t="s">
        <v>1803</v>
      </c>
    </row>
    <row r="1352" spans="1:6" ht="37.5" x14ac:dyDescent="0.2">
      <c r="A1352" s="163">
        <v>25100129</v>
      </c>
      <c r="B1352" s="193" t="s">
        <v>1318</v>
      </c>
      <c r="C1352" s="118" t="s">
        <v>1568</v>
      </c>
      <c r="D1352" s="119">
        <f t="shared" si="87"/>
        <v>1303.2786885245903</v>
      </c>
      <c r="E1352" s="116">
        <f>VLOOKUP(A1352,[5]Лист3!$A:$O,13,0)</f>
        <v>1590</v>
      </c>
      <c r="F1352" s="127" t="s">
        <v>1803</v>
      </c>
    </row>
    <row r="1353" spans="1:6" x14ac:dyDescent="0.2">
      <c r="A1353" s="291" t="s">
        <v>1071</v>
      </c>
      <c r="B1353" s="291"/>
      <c r="C1353" s="291"/>
      <c r="D1353" s="291"/>
      <c r="E1353" s="291"/>
      <c r="F1353" s="291"/>
    </row>
    <row r="1354" spans="1:6" ht="37.5" x14ac:dyDescent="0.2">
      <c r="A1354" s="139">
        <v>25100289</v>
      </c>
      <c r="B1354" s="161" t="s">
        <v>1448</v>
      </c>
      <c r="C1354" s="118" t="s">
        <v>1938</v>
      </c>
      <c r="D1354" s="119">
        <f t="shared" ref="D1354:D1363" si="89">E1354/1.22</f>
        <v>8.0655737704918025</v>
      </c>
      <c r="E1354" s="116">
        <f>VLOOKUP(A1354,[5]Лист3!$A:$O,13,0)</f>
        <v>9.84</v>
      </c>
      <c r="F1354" s="127" t="s">
        <v>1803</v>
      </c>
    </row>
    <row r="1355" spans="1:6" ht="37.5" x14ac:dyDescent="0.2">
      <c r="A1355" s="139">
        <v>25100031</v>
      </c>
      <c r="B1355" s="161" t="s">
        <v>1072</v>
      </c>
      <c r="C1355" s="118" t="s">
        <v>1938</v>
      </c>
      <c r="D1355" s="119">
        <f t="shared" si="89"/>
        <v>8.9508196721311482</v>
      </c>
      <c r="E1355" s="116">
        <f>VLOOKUP(A1355,[5]Лист3!$A:$O,13,0)</f>
        <v>10.92</v>
      </c>
      <c r="F1355" s="127" t="s">
        <v>1803</v>
      </c>
    </row>
    <row r="1356" spans="1:6" ht="37.5" x14ac:dyDescent="0.2">
      <c r="A1356" s="139">
        <v>25100290</v>
      </c>
      <c r="B1356" s="161" t="s">
        <v>1449</v>
      </c>
      <c r="C1356" s="118" t="s">
        <v>1938</v>
      </c>
      <c r="D1356" s="119">
        <f t="shared" si="89"/>
        <v>9.8360655737704921</v>
      </c>
      <c r="E1356" s="116">
        <f>VLOOKUP(A1356,[5]Лист3!$A:$O,13,0)</f>
        <v>12</v>
      </c>
      <c r="F1356" s="127" t="s">
        <v>1803</v>
      </c>
    </row>
    <row r="1357" spans="1:6" ht="37.5" x14ac:dyDescent="0.2">
      <c r="A1357" s="140">
        <v>25300063</v>
      </c>
      <c r="B1357" s="129" t="s">
        <v>1930</v>
      </c>
      <c r="C1357" s="118" t="s">
        <v>1938</v>
      </c>
      <c r="D1357" s="119">
        <f t="shared" si="89"/>
        <v>11.311475409836067</v>
      </c>
      <c r="E1357" s="116">
        <v>13.8</v>
      </c>
      <c r="F1357" s="127" t="s">
        <v>1803</v>
      </c>
    </row>
    <row r="1358" spans="1:6" ht="37.5" x14ac:dyDescent="0.2">
      <c r="A1358" s="139">
        <v>25100065</v>
      </c>
      <c r="B1358" s="201" t="s">
        <v>1076</v>
      </c>
      <c r="C1358" s="118" t="s">
        <v>1938</v>
      </c>
      <c r="D1358" s="119">
        <f t="shared" si="89"/>
        <v>7.5409836065573765</v>
      </c>
      <c r="E1358" s="116">
        <f>VLOOKUP(A1358,[5]Лист3!$A:$O,13,0)</f>
        <v>9.1999999999999993</v>
      </c>
      <c r="F1358" s="127" t="s">
        <v>1803</v>
      </c>
    </row>
    <row r="1359" spans="1:6" ht="37.5" x14ac:dyDescent="0.2">
      <c r="A1359" s="139">
        <v>25100008</v>
      </c>
      <c r="B1359" s="161" t="s">
        <v>1077</v>
      </c>
      <c r="C1359" s="118" t="s">
        <v>1938</v>
      </c>
      <c r="D1359" s="119">
        <f t="shared" si="89"/>
        <v>10.377049180327869</v>
      </c>
      <c r="E1359" s="116">
        <f>VLOOKUP(A1359,[5]Лист3!$A:$O,13,0)</f>
        <v>12.66</v>
      </c>
      <c r="F1359" s="127" t="s">
        <v>1803</v>
      </c>
    </row>
    <row r="1360" spans="1:6" ht="37.5" x14ac:dyDescent="0.2">
      <c r="A1360" s="139">
        <v>25100007</v>
      </c>
      <c r="B1360" s="161" t="s">
        <v>1078</v>
      </c>
      <c r="C1360" s="118" t="s">
        <v>1938</v>
      </c>
      <c r="D1360" s="119">
        <f t="shared" si="89"/>
        <v>13.016393442622952</v>
      </c>
      <c r="E1360" s="116">
        <f>VLOOKUP(A1360,[5]Лист3!$A:$O,13,0)</f>
        <v>15.88</v>
      </c>
      <c r="F1360" s="127" t="s">
        <v>1803</v>
      </c>
    </row>
    <row r="1361" spans="1:6" ht="37.5" x14ac:dyDescent="0.2">
      <c r="A1361" s="163">
        <v>25110045</v>
      </c>
      <c r="B1361" s="201" t="s">
        <v>1079</v>
      </c>
      <c r="C1361" s="118" t="s">
        <v>1568</v>
      </c>
      <c r="D1361" s="119">
        <f t="shared" si="89"/>
        <v>368.85245901639342</v>
      </c>
      <c r="E1361" s="116">
        <f>VLOOKUP(A1361,[5]Лист3!$A:$O,13,0)</f>
        <v>450</v>
      </c>
      <c r="F1361" s="127" t="s">
        <v>1803</v>
      </c>
    </row>
    <row r="1362" spans="1:6" ht="37.5" x14ac:dyDescent="0.2">
      <c r="A1362" s="139">
        <v>25102010</v>
      </c>
      <c r="B1362" s="202" t="s">
        <v>1080</v>
      </c>
      <c r="C1362" s="118" t="s">
        <v>1568</v>
      </c>
      <c r="D1362" s="119">
        <f t="shared" si="89"/>
        <v>442.62295081967216</v>
      </c>
      <c r="E1362" s="116">
        <f>VLOOKUP(A1362,[5]Лист3!$A:$O,13,0)</f>
        <v>540</v>
      </c>
      <c r="F1362" s="127" t="s">
        <v>1803</v>
      </c>
    </row>
    <row r="1363" spans="1:6" ht="37.5" x14ac:dyDescent="0.2">
      <c r="A1363" s="139">
        <v>25100130</v>
      </c>
      <c r="B1363" s="194" t="s">
        <v>1320</v>
      </c>
      <c r="C1363" s="118" t="s">
        <v>1568</v>
      </c>
      <c r="D1363" s="119">
        <f t="shared" si="89"/>
        <v>1952.4590163934427</v>
      </c>
      <c r="E1363" s="116">
        <f>VLOOKUP(A1363,[5]Лист3!$A:$O,13,0)</f>
        <v>2382</v>
      </c>
      <c r="F1363" s="127" t="s">
        <v>1803</v>
      </c>
    </row>
    <row r="1364" spans="1:6" x14ac:dyDescent="0.2">
      <c r="A1364" s="291" t="s">
        <v>1081</v>
      </c>
      <c r="B1364" s="291"/>
      <c r="C1364" s="291"/>
      <c r="D1364" s="291"/>
      <c r="E1364" s="291"/>
      <c r="F1364" s="291"/>
    </row>
    <row r="1365" spans="1:6" ht="56.25" x14ac:dyDescent="0.2">
      <c r="A1365" s="195">
        <v>25100302</v>
      </c>
      <c r="B1365" s="203" t="s">
        <v>1542</v>
      </c>
      <c r="C1365" s="118" t="s">
        <v>1938</v>
      </c>
      <c r="D1365" s="119">
        <f t="shared" ref="D1365:D1376" si="90">E1365/1.22</f>
        <v>9.5409836065573774</v>
      </c>
      <c r="E1365" s="116">
        <f>VLOOKUP(A1365,[5]Лист3!$A:$O,13,0)</f>
        <v>11.64</v>
      </c>
      <c r="F1365" s="127" t="s">
        <v>1803</v>
      </c>
    </row>
    <row r="1366" spans="1:6" ht="56.25" x14ac:dyDescent="0.2">
      <c r="A1366" s="139">
        <v>25100033</v>
      </c>
      <c r="B1366" s="161" t="s">
        <v>1543</v>
      </c>
      <c r="C1366" s="118" t="s">
        <v>1938</v>
      </c>
      <c r="D1366" s="119">
        <f t="shared" si="90"/>
        <v>10.918032786885247</v>
      </c>
      <c r="E1366" s="116">
        <f>VLOOKUP(A1366,[5]Лист3!$A:$O,13,0)</f>
        <v>13.32</v>
      </c>
      <c r="F1366" s="127" t="s">
        <v>1803</v>
      </c>
    </row>
    <row r="1367" spans="1:6" ht="56.25" x14ac:dyDescent="0.2">
      <c r="A1367" s="139">
        <v>25102028</v>
      </c>
      <c r="B1367" s="133" t="s">
        <v>1085</v>
      </c>
      <c r="C1367" s="118" t="s">
        <v>1938</v>
      </c>
      <c r="D1367" s="119">
        <f t="shared" si="90"/>
        <v>11.803278688524591</v>
      </c>
      <c r="E1367" s="116">
        <f>VLOOKUP(A1367,[5]Лист3!$A:$O,13,0)</f>
        <v>14.4</v>
      </c>
      <c r="F1367" s="127" t="s">
        <v>1803</v>
      </c>
    </row>
    <row r="1368" spans="1:6" ht="56.25" x14ac:dyDescent="0.2">
      <c r="A1368" s="139">
        <v>25100026</v>
      </c>
      <c r="B1368" s="161" t="s">
        <v>1086</v>
      </c>
      <c r="C1368" s="118" t="s">
        <v>1938</v>
      </c>
      <c r="D1368" s="119">
        <f t="shared" si="90"/>
        <v>13.475409836065575</v>
      </c>
      <c r="E1368" s="116">
        <f>VLOOKUP(A1368,[5]Лист3!$A:$O,13,0)</f>
        <v>16.440000000000001</v>
      </c>
      <c r="F1368" s="127" t="s">
        <v>1803</v>
      </c>
    </row>
    <row r="1369" spans="1:6" ht="56.25" x14ac:dyDescent="0.2">
      <c r="A1369" s="139">
        <v>25100034</v>
      </c>
      <c r="B1369" s="161" t="s">
        <v>1546</v>
      </c>
      <c r="C1369" s="118" t="s">
        <v>1938</v>
      </c>
      <c r="D1369" s="119">
        <f t="shared" si="90"/>
        <v>14.262295081967212</v>
      </c>
      <c r="E1369" s="116">
        <f>VLOOKUP(A1369,[5]Лист3!$A:$O,13,0)</f>
        <v>17.399999999999999</v>
      </c>
      <c r="F1369" s="127" t="s">
        <v>1803</v>
      </c>
    </row>
    <row r="1370" spans="1:6" ht="56.25" x14ac:dyDescent="0.2">
      <c r="A1370" s="139">
        <v>25100016</v>
      </c>
      <c r="B1370" s="161" t="s">
        <v>1087</v>
      </c>
      <c r="C1370" s="118" t="s">
        <v>1938</v>
      </c>
      <c r="D1370" s="119">
        <f t="shared" si="90"/>
        <v>15.688524590163935</v>
      </c>
      <c r="E1370" s="116">
        <f>VLOOKUP(A1370,[5]Лист3!$A:$O,13,0)</f>
        <v>19.14</v>
      </c>
      <c r="F1370" s="127" t="s">
        <v>1803</v>
      </c>
    </row>
    <row r="1371" spans="1:6" ht="75" x14ac:dyDescent="0.2">
      <c r="A1371" s="139">
        <v>25100015</v>
      </c>
      <c r="B1371" s="161" t="s">
        <v>1088</v>
      </c>
      <c r="C1371" s="118" t="s">
        <v>1938</v>
      </c>
      <c r="D1371" s="119">
        <f t="shared" si="90"/>
        <v>18.032786885245901</v>
      </c>
      <c r="E1371" s="116">
        <f>VLOOKUP(A1371,[5]Лист3!$A:$O,13,0)</f>
        <v>22</v>
      </c>
      <c r="F1371" s="127" t="s">
        <v>1803</v>
      </c>
    </row>
    <row r="1372" spans="1:6" ht="75" x14ac:dyDescent="0.2">
      <c r="A1372" s="139">
        <v>25100014</v>
      </c>
      <c r="B1372" s="161" t="s">
        <v>1089</v>
      </c>
      <c r="C1372" s="118" t="s">
        <v>1938</v>
      </c>
      <c r="D1372" s="119">
        <f t="shared" si="90"/>
        <v>20.737704918032787</v>
      </c>
      <c r="E1372" s="116">
        <f>VLOOKUP(A1372,[5]Лист3!$A:$O,13,0)</f>
        <v>25.3</v>
      </c>
      <c r="F1372" s="127" t="s">
        <v>1803</v>
      </c>
    </row>
    <row r="1373" spans="1:6" ht="56.25" x14ac:dyDescent="0.2">
      <c r="A1373" s="163">
        <v>25100106</v>
      </c>
      <c r="B1373" s="161" t="s">
        <v>1093</v>
      </c>
      <c r="C1373" s="118" t="s">
        <v>1938</v>
      </c>
      <c r="D1373" s="119">
        <f t="shared" si="90"/>
        <v>23.852459016393443</v>
      </c>
      <c r="E1373" s="116">
        <f>VLOOKUP(A1373,[5]Лист3!$A:$O,13,0)</f>
        <v>29.1</v>
      </c>
      <c r="F1373" s="127" t="s">
        <v>1803</v>
      </c>
    </row>
    <row r="1374" spans="1:6" ht="56.25" x14ac:dyDescent="0.2">
      <c r="A1374" s="139">
        <v>25100066</v>
      </c>
      <c r="B1374" s="133" t="s">
        <v>1090</v>
      </c>
      <c r="C1374" s="118" t="s">
        <v>1568</v>
      </c>
      <c r="D1374" s="119">
        <f t="shared" si="90"/>
        <v>649.18032786885249</v>
      </c>
      <c r="E1374" s="116">
        <f>VLOOKUP(A1374,[5]Лист3!$A:$O,13,0)</f>
        <v>792</v>
      </c>
      <c r="F1374" s="127" t="s">
        <v>1803</v>
      </c>
    </row>
    <row r="1375" spans="1:6" ht="112.5" x14ac:dyDescent="0.2">
      <c r="A1375" s="139">
        <v>25100291</v>
      </c>
      <c r="B1375" s="197" t="s">
        <v>1451</v>
      </c>
      <c r="C1375" s="118" t="s">
        <v>1568</v>
      </c>
      <c r="D1375" s="119">
        <f t="shared" si="90"/>
        <v>836.06557377049182</v>
      </c>
      <c r="E1375" s="116">
        <f>VLOOKUP(A1375,[5]Лист3!$A:$O,13,0)</f>
        <v>1020</v>
      </c>
      <c r="F1375" s="127" t="s">
        <v>1803</v>
      </c>
    </row>
    <row r="1376" spans="1:6" ht="112.5" x14ac:dyDescent="0.2">
      <c r="A1376" s="139">
        <v>25100303</v>
      </c>
      <c r="B1376" s="197" t="s">
        <v>1545</v>
      </c>
      <c r="C1376" s="118" t="s">
        <v>1568</v>
      </c>
      <c r="D1376" s="119">
        <f t="shared" si="90"/>
        <v>959.01639344262298</v>
      </c>
      <c r="E1376" s="116">
        <f>VLOOKUP(A1376,[5]Лист3!$A:$O,13,0)</f>
        <v>1170</v>
      </c>
      <c r="F1376" s="127" t="s">
        <v>1803</v>
      </c>
    </row>
    <row r="1377" spans="1:6" x14ac:dyDescent="0.2">
      <c r="A1377" s="291" t="s">
        <v>1094</v>
      </c>
      <c r="B1377" s="291"/>
      <c r="C1377" s="291"/>
      <c r="D1377" s="291"/>
      <c r="E1377" s="291"/>
      <c r="F1377" s="291"/>
    </row>
    <row r="1378" spans="1:6" ht="56.25" x14ac:dyDescent="0.2">
      <c r="A1378" s="163">
        <v>25110043</v>
      </c>
      <c r="B1378" s="133" t="s">
        <v>1096</v>
      </c>
      <c r="C1378" s="118" t="s">
        <v>1938</v>
      </c>
      <c r="D1378" s="119">
        <f t="shared" ref="D1378:D1384" si="91">E1378/1.22</f>
        <v>10.819672131147541</v>
      </c>
      <c r="E1378" s="116">
        <f>VLOOKUP(A1378,[5]Лист3!$A:$O,13,0)</f>
        <v>13.2</v>
      </c>
      <c r="F1378" s="127" t="s">
        <v>1803</v>
      </c>
    </row>
    <row r="1379" spans="1:6" ht="75" x14ac:dyDescent="0.2">
      <c r="A1379" s="163">
        <v>25100017</v>
      </c>
      <c r="B1379" s="133" t="s">
        <v>1950</v>
      </c>
      <c r="C1379" s="118" t="s">
        <v>1568</v>
      </c>
      <c r="D1379" s="119">
        <f t="shared" si="91"/>
        <v>54.098360655737707</v>
      </c>
      <c r="E1379" s="116">
        <v>66</v>
      </c>
      <c r="F1379" s="127"/>
    </row>
    <row r="1380" spans="1:6" ht="56.25" x14ac:dyDescent="0.2">
      <c r="A1380" s="163">
        <v>25100326</v>
      </c>
      <c r="B1380" s="161" t="s">
        <v>1951</v>
      </c>
      <c r="C1380" s="118" t="s">
        <v>1568</v>
      </c>
      <c r="D1380" s="119">
        <f>E1380/1.22</f>
        <v>850.81967213114751</v>
      </c>
      <c r="E1380" s="116">
        <v>1038</v>
      </c>
      <c r="F1380" s="127" t="s">
        <v>1803</v>
      </c>
    </row>
    <row r="1381" spans="1:6" ht="75" x14ac:dyDescent="0.2">
      <c r="A1381" s="163">
        <v>25100325</v>
      </c>
      <c r="B1381" s="161" t="s">
        <v>1952</v>
      </c>
      <c r="C1381" s="118" t="s">
        <v>1568</v>
      </c>
      <c r="D1381" s="119">
        <f>E1381/1.22</f>
        <v>1195.0819672131147</v>
      </c>
      <c r="E1381" s="116">
        <v>1458</v>
      </c>
      <c r="F1381" s="127" t="s">
        <v>1803</v>
      </c>
    </row>
    <row r="1382" spans="1:6" ht="56.25" x14ac:dyDescent="0.2">
      <c r="A1382" s="139">
        <v>25100027</v>
      </c>
      <c r="B1382" s="161" t="s">
        <v>1097</v>
      </c>
      <c r="C1382" s="118" t="s">
        <v>1568</v>
      </c>
      <c r="D1382" s="119">
        <f t="shared" si="91"/>
        <v>1101.639344262295</v>
      </c>
      <c r="E1382" s="116">
        <f>VLOOKUP(A1382,[5]Лист3!$A:$O,13,0)</f>
        <v>1344</v>
      </c>
      <c r="F1382" s="127" t="s">
        <v>1803</v>
      </c>
    </row>
    <row r="1383" spans="1:6" ht="75" x14ac:dyDescent="0.2">
      <c r="A1383" s="163">
        <v>25100164</v>
      </c>
      <c r="B1383" s="161" t="s">
        <v>1325</v>
      </c>
      <c r="C1383" s="118" t="s">
        <v>1568</v>
      </c>
      <c r="D1383" s="119">
        <f t="shared" si="91"/>
        <v>6786.8852459016398</v>
      </c>
      <c r="E1383" s="116">
        <f>VLOOKUP(A1383,[5]Лист3!$A:$O,13,0)</f>
        <v>8280</v>
      </c>
      <c r="F1383" s="127" t="s">
        <v>1803</v>
      </c>
    </row>
    <row r="1384" spans="1:6" ht="37.5" x14ac:dyDescent="0.2">
      <c r="A1384" s="163">
        <v>25100128</v>
      </c>
      <c r="B1384" s="161" t="s">
        <v>1322</v>
      </c>
      <c r="C1384" s="118" t="s">
        <v>1568</v>
      </c>
      <c r="D1384" s="119">
        <f t="shared" si="91"/>
        <v>2601.6393442622953</v>
      </c>
      <c r="E1384" s="116">
        <f>VLOOKUP(A1384,[5]Лист3!$A:$O,13,0)</f>
        <v>3174</v>
      </c>
      <c r="F1384" s="127" t="s">
        <v>1803</v>
      </c>
    </row>
    <row r="1385" spans="1:6" x14ac:dyDescent="0.2">
      <c r="A1385" s="294" t="s">
        <v>1125</v>
      </c>
      <c r="B1385" s="294"/>
      <c r="C1385" s="294"/>
      <c r="D1385" s="294"/>
      <c r="E1385" s="294"/>
      <c r="F1385" s="294"/>
    </row>
    <row r="1386" spans="1:6" x14ac:dyDescent="0.2">
      <c r="A1386" s="295" t="s">
        <v>1126</v>
      </c>
      <c r="B1386" s="295"/>
      <c r="C1386" s="295"/>
      <c r="D1386" s="295"/>
      <c r="E1386" s="295"/>
      <c r="F1386" s="295"/>
    </row>
    <row r="1387" spans="1:6" ht="21.75" x14ac:dyDescent="0.2">
      <c r="A1387" s="139">
        <v>25110017</v>
      </c>
      <c r="B1387" s="199" t="s">
        <v>1924</v>
      </c>
      <c r="C1387" s="118" t="s">
        <v>1938</v>
      </c>
      <c r="D1387" s="119">
        <f t="shared" ref="D1387:D1392" si="92">E1387/1.22</f>
        <v>16.688524590163933</v>
      </c>
      <c r="E1387" s="116">
        <f>VLOOKUP(A1387,[5]Лист3!$A:$O,13,0)</f>
        <v>20.36</v>
      </c>
      <c r="F1387" s="127" t="s">
        <v>1803</v>
      </c>
    </row>
    <row r="1388" spans="1:6" ht="21.75" x14ac:dyDescent="0.2">
      <c r="A1388" s="139">
        <v>25110020</v>
      </c>
      <c r="B1388" s="201" t="s">
        <v>1128</v>
      </c>
      <c r="C1388" s="118" t="s">
        <v>1938</v>
      </c>
      <c r="D1388" s="119">
        <f t="shared" si="92"/>
        <v>20.327868852459016</v>
      </c>
      <c r="E1388" s="116">
        <f>VLOOKUP(A1388,[5]Лист3!$A:$O,13,0)</f>
        <v>24.8</v>
      </c>
      <c r="F1388" s="127" t="s">
        <v>1803</v>
      </c>
    </row>
    <row r="1389" spans="1:6" ht="37.5" x14ac:dyDescent="0.2">
      <c r="A1389" s="139">
        <v>25110022</v>
      </c>
      <c r="B1389" s="201" t="s">
        <v>1129</v>
      </c>
      <c r="C1389" s="118" t="s">
        <v>1938</v>
      </c>
      <c r="D1389" s="119">
        <f t="shared" si="92"/>
        <v>21.721311475409838</v>
      </c>
      <c r="E1389" s="116">
        <f>VLOOKUP(A1389,[5]Лист3!$A:$O,13,0)</f>
        <v>26.5</v>
      </c>
      <c r="F1389" s="127" t="s">
        <v>1803</v>
      </c>
    </row>
    <row r="1390" spans="1:6" ht="21.75" x14ac:dyDescent="0.2">
      <c r="A1390" s="139">
        <v>25110021</v>
      </c>
      <c r="B1390" s="201" t="s">
        <v>1130</v>
      </c>
      <c r="C1390" s="118" t="s">
        <v>1938</v>
      </c>
      <c r="D1390" s="119">
        <f t="shared" si="92"/>
        <v>25.737704918032787</v>
      </c>
      <c r="E1390" s="116">
        <f>VLOOKUP(A1390,[5]Лист3!$A:$O,13,0)</f>
        <v>31.4</v>
      </c>
      <c r="F1390" s="127" t="s">
        <v>1803</v>
      </c>
    </row>
    <row r="1391" spans="1:6" ht="21.75" x14ac:dyDescent="0.2">
      <c r="A1391" s="139">
        <v>25110019</v>
      </c>
      <c r="B1391" s="201" t="s">
        <v>1131</v>
      </c>
      <c r="C1391" s="118" t="s">
        <v>1938</v>
      </c>
      <c r="D1391" s="119">
        <f t="shared" si="92"/>
        <v>32.540983606557383</v>
      </c>
      <c r="E1391" s="116">
        <f>VLOOKUP(A1391,[5]Лист3!$A:$O,13,0)</f>
        <v>39.700000000000003</v>
      </c>
      <c r="F1391" s="127" t="s">
        <v>1803</v>
      </c>
    </row>
    <row r="1392" spans="1:6" ht="21.75" x14ac:dyDescent="0.2">
      <c r="A1392" s="139">
        <v>25102005</v>
      </c>
      <c r="B1392" s="201" t="s">
        <v>1132</v>
      </c>
      <c r="C1392" s="118" t="s">
        <v>1938</v>
      </c>
      <c r="D1392" s="119">
        <f t="shared" si="92"/>
        <v>36.803278688524593</v>
      </c>
      <c r="E1392" s="116">
        <f>VLOOKUP(A1392,[5]Лист3!$A:$O,13,0)</f>
        <v>44.9</v>
      </c>
      <c r="F1392" s="127" t="s">
        <v>1803</v>
      </c>
    </row>
    <row r="1393" spans="1:6" x14ac:dyDescent="0.3">
      <c r="A1393" s="292" t="s">
        <v>1328</v>
      </c>
      <c r="B1393" s="292"/>
      <c r="C1393" s="292"/>
      <c r="D1393" s="292"/>
      <c r="E1393" s="292"/>
      <c r="F1393" s="292"/>
    </row>
    <row r="1394" spans="1:6" x14ac:dyDescent="0.2">
      <c r="A1394" s="297" t="s">
        <v>1125</v>
      </c>
      <c r="B1394" s="297"/>
      <c r="C1394" s="297"/>
      <c r="D1394" s="297"/>
      <c r="E1394" s="297"/>
      <c r="F1394" s="297"/>
    </row>
    <row r="1395" spans="1:6" ht="37.5" x14ac:dyDescent="0.2">
      <c r="A1395" s="139">
        <v>25001411</v>
      </c>
      <c r="B1395" s="124" t="s">
        <v>1146</v>
      </c>
      <c r="C1395" s="118" t="s">
        <v>1938</v>
      </c>
      <c r="D1395" s="119">
        <f t="shared" ref="D1395:D1397" si="93">E1395/1.22</f>
        <v>3.5819672131147544</v>
      </c>
      <c r="E1395" s="116">
        <f>VLOOKUP(A1395,[5]Лист3!$A:$O,13,0)</f>
        <v>4.37</v>
      </c>
      <c r="F1395" s="127" t="s">
        <v>1803</v>
      </c>
    </row>
    <row r="1396" spans="1:6" x14ac:dyDescent="0.2">
      <c r="A1396" s="139">
        <v>25000127</v>
      </c>
      <c r="B1396" s="124" t="s">
        <v>1252</v>
      </c>
      <c r="C1396" s="118" t="s">
        <v>1827</v>
      </c>
      <c r="D1396" s="119">
        <f t="shared" si="93"/>
        <v>6.7868852459016393</v>
      </c>
      <c r="E1396" s="116">
        <f>VLOOKUP(A1396,[5]Лист3!$A:$O,13,0)</f>
        <v>8.2799999999999994</v>
      </c>
      <c r="F1396" s="127" t="s">
        <v>1803</v>
      </c>
    </row>
    <row r="1397" spans="1:6" ht="112.5" x14ac:dyDescent="0.2">
      <c r="A1397" s="163">
        <v>25000149</v>
      </c>
      <c r="B1397" s="161" t="s">
        <v>1091</v>
      </c>
      <c r="C1397" s="118" t="s">
        <v>1568</v>
      </c>
      <c r="D1397" s="119">
        <f t="shared" si="93"/>
        <v>484.42622950819674</v>
      </c>
      <c r="E1397" s="116">
        <f>VLOOKUP(A1397,[5]Лист3!$A:$O,13,0)</f>
        <v>591</v>
      </c>
      <c r="F1397" s="127" t="s">
        <v>1803</v>
      </c>
    </row>
    <row r="1398" spans="1:6" x14ac:dyDescent="0.2">
      <c r="A1398" s="297" t="s">
        <v>974</v>
      </c>
      <c r="B1398" s="297"/>
      <c r="C1398" s="297"/>
      <c r="D1398" s="297"/>
      <c r="E1398" s="297"/>
      <c r="F1398" s="297"/>
    </row>
    <row r="1399" spans="1:6" ht="37.5" x14ac:dyDescent="0.2">
      <c r="A1399" s="139">
        <v>21160002</v>
      </c>
      <c r="B1399" s="161" t="s">
        <v>1504</v>
      </c>
      <c r="C1399" s="118" t="s">
        <v>1426</v>
      </c>
      <c r="D1399" s="119">
        <f t="shared" ref="D1399:D1403" si="94">E1399/1.22</f>
        <v>30.737704918032787</v>
      </c>
      <c r="E1399" s="116">
        <f>VLOOKUP(A1399,[5]Лист3!$A:$O,13,0)</f>
        <v>37.5</v>
      </c>
      <c r="F1399" s="127" t="s">
        <v>1803</v>
      </c>
    </row>
    <row r="1400" spans="1:6" x14ac:dyDescent="0.2">
      <c r="A1400" s="139">
        <v>21000033</v>
      </c>
      <c r="B1400" s="161" t="s">
        <v>1143</v>
      </c>
      <c r="C1400" s="118" t="s">
        <v>1427</v>
      </c>
      <c r="D1400" s="119">
        <f t="shared" si="94"/>
        <v>597.54098360655735</v>
      </c>
      <c r="E1400" s="116">
        <f>VLOOKUP(A1400,[5]Лист3!$A:$O,13,0)</f>
        <v>729</v>
      </c>
      <c r="F1400" s="127" t="s">
        <v>1803</v>
      </c>
    </row>
    <row r="1401" spans="1:6" x14ac:dyDescent="0.2">
      <c r="A1401" s="139">
        <v>21000034</v>
      </c>
      <c r="B1401" s="161" t="s">
        <v>1144</v>
      </c>
      <c r="C1401" s="118" t="s">
        <v>1427</v>
      </c>
      <c r="D1401" s="119">
        <f t="shared" si="94"/>
        <v>565.57377049180332</v>
      </c>
      <c r="E1401" s="116">
        <f>VLOOKUP(A1401,[5]Лист3!$A:$O,13,0)</f>
        <v>690</v>
      </c>
      <c r="F1401" s="127" t="s">
        <v>1803</v>
      </c>
    </row>
    <row r="1402" spans="1:6" x14ac:dyDescent="0.2">
      <c r="A1402" s="139">
        <v>21000035</v>
      </c>
      <c r="B1402" s="161" t="s">
        <v>1145</v>
      </c>
      <c r="C1402" s="118" t="s">
        <v>1427</v>
      </c>
      <c r="D1402" s="119">
        <f t="shared" si="94"/>
        <v>425.40983606557376</v>
      </c>
      <c r="E1402" s="116">
        <f>VLOOKUP(A1402,[5]Лист3!$A:$O,13,0)</f>
        <v>519</v>
      </c>
      <c r="F1402" s="127" t="s">
        <v>1803</v>
      </c>
    </row>
    <row r="1403" spans="1:6" x14ac:dyDescent="0.2">
      <c r="A1403" s="139">
        <v>21000039</v>
      </c>
      <c r="B1403" s="161" t="s">
        <v>1538</v>
      </c>
      <c r="C1403" s="118" t="s">
        <v>1568</v>
      </c>
      <c r="D1403" s="119">
        <f t="shared" si="94"/>
        <v>181.96721311475412</v>
      </c>
      <c r="E1403" s="116">
        <f>VLOOKUP(A1403,[5]Лист3!$A:$O,13,0)</f>
        <v>222</v>
      </c>
      <c r="F1403" s="127" t="s">
        <v>1803</v>
      </c>
    </row>
    <row r="1404" spans="1:6" x14ac:dyDescent="0.2">
      <c r="A1404" s="297" t="s">
        <v>1148</v>
      </c>
      <c r="B1404" s="297"/>
      <c r="C1404" s="297"/>
      <c r="D1404" s="297"/>
      <c r="E1404" s="297"/>
      <c r="F1404" s="297"/>
    </row>
    <row r="1405" spans="1:6" x14ac:dyDescent="0.2">
      <c r="A1405" s="139">
        <v>30160827</v>
      </c>
      <c r="B1405" s="161" t="s">
        <v>1149</v>
      </c>
      <c r="C1405" s="204" t="s">
        <v>1427</v>
      </c>
      <c r="D1405" s="119">
        <f t="shared" ref="D1405:D1408" si="95">E1405/1.22</f>
        <v>115.57377049180329</v>
      </c>
      <c r="E1405" s="116">
        <f>VLOOKUP(A1405,[5]Лист3!$A:$O,13,0)</f>
        <v>141</v>
      </c>
      <c r="F1405" s="127"/>
    </row>
    <row r="1406" spans="1:6" ht="37.5" x14ac:dyDescent="0.2">
      <c r="A1406" s="139">
        <v>10000187</v>
      </c>
      <c r="B1406" s="161" t="s">
        <v>1150</v>
      </c>
      <c r="C1406" s="204" t="s">
        <v>1427</v>
      </c>
      <c r="D1406" s="119">
        <f t="shared" si="95"/>
        <v>484.42622950819674</v>
      </c>
      <c r="E1406" s="116">
        <f>VLOOKUP(A1406,[5]Лист3!$A:$O,13,0)</f>
        <v>591</v>
      </c>
      <c r="F1406" s="127"/>
    </row>
    <row r="1407" spans="1:6" ht="37.5" x14ac:dyDescent="0.2">
      <c r="A1407" s="139">
        <v>10000188</v>
      </c>
      <c r="B1407" s="161" t="s">
        <v>1151</v>
      </c>
      <c r="C1407" s="204" t="s">
        <v>1427</v>
      </c>
      <c r="D1407" s="119">
        <f t="shared" si="95"/>
        <v>914.7540983606558</v>
      </c>
      <c r="E1407" s="116">
        <f>VLOOKUP(A1407,[5]Лист3!$A:$O,13,0)</f>
        <v>1116</v>
      </c>
      <c r="F1407" s="127"/>
    </row>
    <row r="1408" spans="1:6" ht="112.5" x14ac:dyDescent="0.2">
      <c r="A1408" s="139">
        <v>10000189</v>
      </c>
      <c r="B1408" s="129" t="s">
        <v>1240</v>
      </c>
      <c r="C1408" s="118" t="s">
        <v>1568</v>
      </c>
      <c r="D1408" s="119">
        <f t="shared" si="95"/>
        <v>1109.016393442623</v>
      </c>
      <c r="E1408" s="116">
        <f>VLOOKUP(A1408,[5]Лист3!$A:$O,13,0)</f>
        <v>1353</v>
      </c>
      <c r="F1408" s="127"/>
    </row>
    <row r="1409" spans="1:6" x14ac:dyDescent="0.3">
      <c r="A1409" s="292" t="s">
        <v>1329</v>
      </c>
      <c r="B1409" s="292"/>
      <c r="C1409" s="292"/>
      <c r="D1409" s="292"/>
      <c r="E1409" s="292"/>
      <c r="F1409" s="292"/>
    </row>
    <row r="1410" spans="1:6" x14ac:dyDescent="0.2">
      <c r="A1410" s="286" t="s">
        <v>270</v>
      </c>
      <c r="B1410" s="286"/>
      <c r="C1410" s="286"/>
      <c r="D1410" s="286"/>
      <c r="E1410" s="286"/>
      <c r="F1410" s="286"/>
    </row>
    <row r="1411" spans="1:6" x14ac:dyDescent="0.2">
      <c r="A1411" s="139">
        <v>60000019</v>
      </c>
      <c r="B1411" s="161" t="s">
        <v>1153</v>
      </c>
      <c r="C1411" s="118" t="s">
        <v>1568</v>
      </c>
      <c r="D1411" s="119">
        <f t="shared" ref="D1411:D1413" si="96">E1411/1.22</f>
        <v>440.1639344262295</v>
      </c>
      <c r="E1411" s="116">
        <f>VLOOKUP(A1411,[5]Лист3!$A:$O,13,0)</f>
        <v>537</v>
      </c>
      <c r="F1411" s="120" t="s">
        <v>1612</v>
      </c>
    </row>
    <row r="1412" spans="1:6" ht="37.5" x14ac:dyDescent="0.2">
      <c r="A1412" s="139">
        <v>60001305</v>
      </c>
      <c r="B1412" s="161" t="s">
        <v>1154</v>
      </c>
      <c r="C1412" s="118" t="s">
        <v>1568</v>
      </c>
      <c r="D1412" s="119">
        <f t="shared" si="96"/>
        <v>565.57377049180332</v>
      </c>
      <c r="E1412" s="116">
        <f>VLOOKUP(A1412,[5]Лист3!$A:$O,13,0)</f>
        <v>690</v>
      </c>
      <c r="F1412" s="120" t="s">
        <v>1773</v>
      </c>
    </row>
    <row r="1413" spans="1:6" ht="37.5" x14ac:dyDescent="0.2">
      <c r="A1413" s="139">
        <v>60001306</v>
      </c>
      <c r="B1413" s="161" t="s">
        <v>1155</v>
      </c>
      <c r="C1413" s="118" t="s">
        <v>1568</v>
      </c>
      <c r="D1413" s="119">
        <f t="shared" si="96"/>
        <v>277.86885245901641</v>
      </c>
      <c r="E1413" s="116">
        <f>VLOOKUP(A1413,[5]Лист3!$A:$O,13,0)</f>
        <v>339</v>
      </c>
      <c r="F1413" s="120" t="s">
        <v>1773</v>
      </c>
    </row>
    <row r="1414" spans="1:6" x14ac:dyDescent="0.2">
      <c r="A1414" s="286" t="s">
        <v>1432</v>
      </c>
      <c r="B1414" s="286"/>
      <c r="C1414" s="286"/>
      <c r="D1414" s="286"/>
      <c r="E1414" s="286"/>
      <c r="F1414" s="286"/>
    </row>
    <row r="1415" spans="1:6" ht="21.75" x14ac:dyDescent="0.2">
      <c r="A1415" s="148" t="s">
        <v>1433</v>
      </c>
      <c r="B1415" s="160" t="s">
        <v>1434</v>
      </c>
      <c r="C1415" s="118" t="s">
        <v>1938</v>
      </c>
      <c r="D1415" s="119">
        <f t="shared" ref="D1415:D1416" si="97">E1415/1.22</f>
        <v>4.2459016393442619</v>
      </c>
      <c r="E1415" s="116">
        <f>VLOOKUP(A1415,[5]Лист3!$A:$O,13,0)</f>
        <v>5.18</v>
      </c>
      <c r="F1415" s="127" t="s">
        <v>1803</v>
      </c>
    </row>
    <row r="1416" spans="1:6" ht="75" x14ac:dyDescent="0.2">
      <c r="A1416" s="148" t="s">
        <v>1435</v>
      </c>
      <c r="B1416" s="160" t="s">
        <v>1436</v>
      </c>
      <c r="C1416" s="118" t="s">
        <v>1568</v>
      </c>
      <c r="D1416" s="119">
        <f t="shared" si="97"/>
        <v>484.42622950819674</v>
      </c>
      <c r="E1416" s="116">
        <f>VLOOKUP(A1416,[5]Лист3!$A:$O,13,0)</f>
        <v>591</v>
      </c>
      <c r="F1416" s="127" t="s">
        <v>1803</v>
      </c>
    </row>
    <row r="1417" spans="1:6" x14ac:dyDescent="0.2">
      <c r="A1417" s="286" t="s">
        <v>981</v>
      </c>
      <c r="B1417" s="286"/>
      <c r="C1417" s="286"/>
      <c r="D1417" s="286"/>
      <c r="E1417" s="286"/>
      <c r="F1417" s="286"/>
    </row>
    <row r="1418" spans="1:6" ht="56.25" x14ac:dyDescent="0.2">
      <c r="A1418" s="139">
        <v>22000059</v>
      </c>
      <c r="B1418" s="161" t="s">
        <v>1156</v>
      </c>
      <c r="C1418" s="118" t="s">
        <v>1427</v>
      </c>
      <c r="D1418" s="119">
        <f t="shared" ref="D1418" si="98">E1418/1.22</f>
        <v>88.524590163934434</v>
      </c>
      <c r="E1418" s="116">
        <f>VLOOKUP(A1418,[5]Лист3!$A:$O,13,0)</f>
        <v>108</v>
      </c>
      <c r="F1418" s="127" t="s">
        <v>1803</v>
      </c>
    </row>
    <row r="1419" spans="1:6" x14ac:dyDescent="0.3">
      <c r="A1419" s="292" t="s">
        <v>1330</v>
      </c>
      <c r="B1419" s="292"/>
      <c r="C1419" s="292"/>
      <c r="D1419" s="292"/>
      <c r="E1419" s="292"/>
      <c r="F1419" s="292"/>
    </row>
    <row r="1420" spans="1:6" ht="75" x14ac:dyDescent="0.3">
      <c r="A1420" s="139">
        <v>60000031</v>
      </c>
      <c r="B1420" s="152" t="s">
        <v>1158</v>
      </c>
      <c r="C1420" s="118" t="s">
        <v>1568</v>
      </c>
      <c r="D1420" s="119">
        <f t="shared" ref="D1420:D1435" si="99">E1420/1.22</f>
        <v>1131.1475409836066</v>
      </c>
      <c r="E1420" s="116">
        <f>VLOOKUP(A1420,[5]Лист3!$A:$O,13,0)</f>
        <v>1380</v>
      </c>
      <c r="F1420" s="120" t="s">
        <v>1609</v>
      </c>
    </row>
    <row r="1421" spans="1:6" ht="56.25" x14ac:dyDescent="0.3">
      <c r="A1421" s="139">
        <v>60000032</v>
      </c>
      <c r="B1421" s="152" t="s">
        <v>1159</v>
      </c>
      <c r="C1421" s="118" t="s">
        <v>1568</v>
      </c>
      <c r="D1421" s="119">
        <f t="shared" si="99"/>
        <v>484.42622950819674</v>
      </c>
      <c r="E1421" s="116">
        <f>VLOOKUP(A1421,[5]Лист3!$A:$O,13,0)</f>
        <v>591</v>
      </c>
      <c r="F1421" s="120" t="s">
        <v>1610</v>
      </c>
    </row>
    <row r="1422" spans="1:6" ht="56.25" x14ac:dyDescent="0.3">
      <c r="A1422" s="140">
        <v>60000033</v>
      </c>
      <c r="B1422" s="152" t="s">
        <v>1160</v>
      </c>
      <c r="C1422" s="118" t="s">
        <v>1568</v>
      </c>
      <c r="D1422" s="119">
        <f t="shared" si="99"/>
        <v>484.42622950819674</v>
      </c>
      <c r="E1422" s="116">
        <f>VLOOKUP(A1422,[5]Лист3!$A:$O,13,0)</f>
        <v>591</v>
      </c>
      <c r="F1422" s="120" t="s">
        <v>1811</v>
      </c>
    </row>
    <row r="1423" spans="1:6" ht="56.25" x14ac:dyDescent="0.2">
      <c r="A1423" s="140">
        <v>60001108</v>
      </c>
      <c r="B1423" s="129" t="s">
        <v>1807</v>
      </c>
      <c r="C1423" s="114" t="s">
        <v>1568</v>
      </c>
      <c r="D1423" s="119">
        <f t="shared" si="99"/>
        <v>341.80327868852459</v>
      </c>
      <c r="E1423" s="116">
        <f>VLOOKUP(A1423,[5]Лист3!$A:$O,13,0)</f>
        <v>417</v>
      </c>
      <c r="F1423" s="117" t="s">
        <v>1808</v>
      </c>
    </row>
    <row r="1424" spans="1:6" x14ac:dyDescent="0.2">
      <c r="A1424" s="138">
        <v>60001009</v>
      </c>
      <c r="B1424" s="143" t="s">
        <v>1163</v>
      </c>
      <c r="C1424" s="118" t="s">
        <v>1568</v>
      </c>
      <c r="D1424" s="119">
        <f t="shared" si="99"/>
        <v>1377.049180327869</v>
      </c>
      <c r="E1424" s="116">
        <f>VLOOKUP(A1424,[5]Лист3!$A:$O,13,0)</f>
        <v>1680</v>
      </c>
      <c r="F1424" s="120" t="s">
        <v>1809</v>
      </c>
    </row>
    <row r="1425" spans="1:6" ht="37.5" x14ac:dyDescent="0.2">
      <c r="A1425" s="138">
        <v>60001016</v>
      </c>
      <c r="B1425" s="143" t="s">
        <v>1164</v>
      </c>
      <c r="C1425" s="118" t="s">
        <v>1568</v>
      </c>
      <c r="D1425" s="119">
        <f t="shared" si="99"/>
        <v>314.75409836065575</v>
      </c>
      <c r="E1425" s="116">
        <f>VLOOKUP(A1425,[5]Лист3!$A:$O,13,0)</f>
        <v>384</v>
      </c>
      <c r="F1425" s="120" t="s">
        <v>1712</v>
      </c>
    </row>
    <row r="1426" spans="1:6" ht="37.5" x14ac:dyDescent="0.2">
      <c r="A1426" s="138">
        <v>60001021</v>
      </c>
      <c r="B1426" s="143" t="s">
        <v>1165</v>
      </c>
      <c r="C1426" s="118" t="s">
        <v>1568</v>
      </c>
      <c r="D1426" s="119">
        <f t="shared" si="99"/>
        <v>314.75409836065575</v>
      </c>
      <c r="E1426" s="116">
        <f>VLOOKUP(A1426,[5]Лист3!$A:$O,13,0)</f>
        <v>384</v>
      </c>
      <c r="F1426" s="120" t="s">
        <v>1712</v>
      </c>
    </row>
    <row r="1427" spans="1:6" ht="37.5" x14ac:dyDescent="0.2">
      <c r="A1427" s="205">
        <v>60000007</v>
      </c>
      <c r="B1427" s="206" t="s">
        <v>1166</v>
      </c>
      <c r="C1427" s="118" t="s">
        <v>1568</v>
      </c>
      <c r="D1427" s="119">
        <f t="shared" si="99"/>
        <v>464.75409836065575</v>
      </c>
      <c r="E1427" s="116">
        <f>VLOOKUP(A1427,[5]Лист3!$A:$O,13,0)</f>
        <v>567</v>
      </c>
      <c r="F1427" s="120" t="s">
        <v>1715</v>
      </c>
    </row>
    <row r="1428" spans="1:6" ht="37.5" x14ac:dyDescent="0.2">
      <c r="A1428" s="205">
        <v>60000008</v>
      </c>
      <c r="B1428" s="206" t="s">
        <v>1167</v>
      </c>
      <c r="C1428" s="118" t="s">
        <v>1568</v>
      </c>
      <c r="D1428" s="119">
        <f t="shared" si="99"/>
        <v>464.75409836065575</v>
      </c>
      <c r="E1428" s="116">
        <f>VLOOKUP(A1428,[5]Лист3!$A:$O,13,0)</f>
        <v>567</v>
      </c>
      <c r="F1428" s="120" t="s">
        <v>1715</v>
      </c>
    </row>
    <row r="1429" spans="1:6" ht="37.5" x14ac:dyDescent="0.2">
      <c r="A1429" s="205">
        <v>60000009</v>
      </c>
      <c r="B1429" s="206" t="s">
        <v>1168</v>
      </c>
      <c r="C1429" s="118" t="s">
        <v>1568</v>
      </c>
      <c r="D1429" s="119">
        <f t="shared" si="99"/>
        <v>1266.3934426229509</v>
      </c>
      <c r="E1429" s="116">
        <f>VLOOKUP(A1429,[5]Лист3!$A:$O,13,0)</f>
        <v>1545</v>
      </c>
      <c r="F1429" s="120" t="s">
        <v>1808</v>
      </c>
    </row>
    <row r="1430" spans="1:6" ht="37.5" x14ac:dyDescent="0.2">
      <c r="A1430" s="205">
        <v>60000011</v>
      </c>
      <c r="B1430" s="206" t="s">
        <v>1169</v>
      </c>
      <c r="C1430" s="118" t="s">
        <v>1568</v>
      </c>
      <c r="D1430" s="119">
        <f t="shared" si="99"/>
        <v>464.75409836065575</v>
      </c>
      <c r="E1430" s="116">
        <f>VLOOKUP(A1430,[5]Лист3!$A:$O,13,0)</f>
        <v>567</v>
      </c>
      <c r="F1430" s="120" t="s">
        <v>1727</v>
      </c>
    </row>
    <row r="1431" spans="1:6" ht="37.5" x14ac:dyDescent="0.2">
      <c r="A1431" s="205">
        <v>60000124</v>
      </c>
      <c r="B1431" s="206" t="s">
        <v>1255</v>
      </c>
      <c r="C1431" s="118" t="s">
        <v>1568</v>
      </c>
      <c r="D1431" s="119">
        <f t="shared" si="99"/>
        <v>177.04918032786887</v>
      </c>
      <c r="E1431" s="116">
        <f>VLOOKUP(A1431,[5]Лист3!$A:$O,13,0)</f>
        <v>216</v>
      </c>
      <c r="F1431" s="120" t="s">
        <v>1808</v>
      </c>
    </row>
    <row r="1432" spans="1:6" x14ac:dyDescent="0.2">
      <c r="A1432" s="205">
        <v>60000125</v>
      </c>
      <c r="B1432" s="206" t="s">
        <v>1256</v>
      </c>
      <c r="C1432" s="118" t="s">
        <v>1568</v>
      </c>
      <c r="D1432" s="119">
        <f t="shared" si="99"/>
        <v>304.91803278688525</v>
      </c>
      <c r="E1432" s="116">
        <f>VLOOKUP(A1432,[5]Лист3!$A:$O,13,0)</f>
        <v>372</v>
      </c>
      <c r="F1432" s="120" t="s">
        <v>1715</v>
      </c>
    </row>
    <row r="1433" spans="1:6" ht="37.5" x14ac:dyDescent="0.2">
      <c r="A1433" s="205">
        <v>60000126</v>
      </c>
      <c r="B1433" s="206" t="s">
        <v>1257</v>
      </c>
      <c r="C1433" s="118" t="s">
        <v>1568</v>
      </c>
      <c r="D1433" s="119">
        <f t="shared" si="99"/>
        <v>157.37704918032787</v>
      </c>
      <c r="E1433" s="116">
        <f>VLOOKUP(A1433,[5]Лист3!$A:$O,13,0)</f>
        <v>192</v>
      </c>
      <c r="F1433" s="120" t="s">
        <v>1808</v>
      </c>
    </row>
    <row r="1434" spans="1:6" x14ac:dyDescent="0.2">
      <c r="A1434" s="205">
        <v>60000127</v>
      </c>
      <c r="B1434" s="206" t="s">
        <v>1549</v>
      </c>
      <c r="C1434" s="118" t="s">
        <v>1568</v>
      </c>
      <c r="D1434" s="119">
        <f t="shared" si="99"/>
        <v>157.37704918032787</v>
      </c>
      <c r="E1434" s="116">
        <f>VLOOKUP(A1434,[5]Лист3!$A:$O,13,0)</f>
        <v>192</v>
      </c>
      <c r="F1434" s="120" t="s">
        <v>1808</v>
      </c>
    </row>
    <row r="1435" spans="1:6" ht="37.5" x14ac:dyDescent="0.2">
      <c r="A1435" s="205">
        <v>60000128</v>
      </c>
      <c r="B1435" s="206" t="s">
        <v>1259</v>
      </c>
      <c r="C1435" s="118" t="s">
        <v>1568</v>
      </c>
      <c r="D1435" s="119">
        <f t="shared" si="99"/>
        <v>339.34426229508199</v>
      </c>
      <c r="E1435" s="116">
        <f>VLOOKUP(A1435,[5]Лист3!$A:$O,13,0)</f>
        <v>414</v>
      </c>
      <c r="F1435" s="120" t="s">
        <v>1810</v>
      </c>
    </row>
    <row r="1436" spans="1:6" x14ac:dyDescent="0.3">
      <c r="A1436" s="293" t="s">
        <v>1170</v>
      </c>
      <c r="B1436" s="293"/>
      <c r="C1436" s="293"/>
      <c r="D1436" s="293"/>
      <c r="E1436" s="293"/>
      <c r="F1436" s="293"/>
    </row>
    <row r="1437" spans="1:6" ht="112.5" x14ac:dyDescent="0.2">
      <c r="A1437" s="159" t="s">
        <v>1171</v>
      </c>
      <c r="B1437" s="207" t="s">
        <v>1264</v>
      </c>
      <c r="C1437" s="118" t="s">
        <v>1568</v>
      </c>
      <c r="D1437" s="119">
        <f t="shared" ref="D1437:D1438" si="100">E1437/1.22</f>
        <v>25726.22950819672</v>
      </c>
      <c r="E1437" s="116">
        <f>VLOOKUP(A1437,[5]Лист3!$A:$O,13,0)</f>
        <v>31386</v>
      </c>
      <c r="F1437" s="127" t="s">
        <v>1803</v>
      </c>
    </row>
    <row r="1438" spans="1:6" ht="131.25" x14ac:dyDescent="0.2">
      <c r="A1438" s="159" t="s">
        <v>1172</v>
      </c>
      <c r="B1438" s="207" t="s">
        <v>1265</v>
      </c>
      <c r="C1438" s="118" t="s">
        <v>1568</v>
      </c>
      <c r="D1438" s="119">
        <f t="shared" si="100"/>
        <v>19271.311475409835</v>
      </c>
      <c r="E1438" s="116">
        <f>VLOOKUP(A1438,[5]Лист3!$A:$O,13,0)</f>
        <v>23511</v>
      </c>
      <c r="F1438" s="127" t="s">
        <v>1803</v>
      </c>
    </row>
    <row r="1439" spans="1:6" x14ac:dyDescent="0.3">
      <c r="A1439" s="208"/>
      <c r="B1439" s="209"/>
    </row>
    <row r="1440" spans="1:6" ht="19.5" x14ac:dyDescent="0.3">
      <c r="A1440" s="212" t="s">
        <v>1331</v>
      </c>
      <c r="B1440" s="213"/>
    </row>
    <row r="1441" spans="1:4" ht="19.5" x14ac:dyDescent="0.3">
      <c r="A1441" s="212"/>
      <c r="B1441" s="213"/>
    </row>
    <row r="1442" spans="1:4" ht="19.5" x14ac:dyDescent="0.3">
      <c r="A1442" s="301" t="s">
        <v>1332</v>
      </c>
      <c r="B1442" s="301"/>
    </row>
    <row r="1443" spans="1:4" ht="19.5" hidden="1" x14ac:dyDescent="0.3">
      <c r="A1443" s="301" t="s">
        <v>1333</v>
      </c>
      <c r="B1443" s="301"/>
    </row>
    <row r="1444" spans="1:4" ht="19.5" hidden="1" x14ac:dyDescent="0.3">
      <c r="A1444" s="301" t="s">
        <v>1334</v>
      </c>
      <c r="B1444" s="301"/>
    </row>
    <row r="1445" spans="1:4" ht="19.5" hidden="1" x14ac:dyDescent="0.3">
      <c r="A1445" s="301" t="s">
        <v>1335</v>
      </c>
      <c r="B1445" s="301"/>
    </row>
    <row r="1446" spans="1:4" ht="19.5" hidden="1" x14ac:dyDescent="0.3">
      <c r="A1446" s="214"/>
      <c r="B1446" s="213"/>
    </row>
    <row r="1447" spans="1:4" hidden="1" x14ac:dyDescent="0.3">
      <c r="A1447" s="302" t="s">
        <v>1336</v>
      </c>
      <c r="B1447" s="302"/>
      <c r="D1447" s="215" t="s">
        <v>1395</v>
      </c>
    </row>
    <row r="1448" spans="1:4" hidden="1" x14ac:dyDescent="0.3">
      <c r="A1448" s="216"/>
      <c r="B1448" s="217"/>
    </row>
    <row r="1449" spans="1:4" hidden="1" x14ac:dyDescent="0.3">
      <c r="A1449" s="300" t="s">
        <v>1337</v>
      </c>
      <c r="B1449" s="300"/>
      <c r="D1449" s="215" t="s">
        <v>1396</v>
      </c>
    </row>
    <row r="1450" spans="1:4" hidden="1" x14ac:dyDescent="0.3">
      <c r="D1450" s="215"/>
    </row>
    <row r="1451" spans="1:4" hidden="1" x14ac:dyDescent="0.3">
      <c r="A1451" s="300" t="s">
        <v>1338</v>
      </c>
      <c r="B1451" s="300"/>
      <c r="D1451" s="215" t="s">
        <v>1397</v>
      </c>
    </row>
    <row r="1452" spans="1:4" hidden="1" x14ac:dyDescent="0.3">
      <c r="D1452" s="215"/>
    </row>
    <row r="1453" spans="1:4" hidden="1" x14ac:dyDescent="0.3">
      <c r="A1453" s="300" t="s">
        <v>1339</v>
      </c>
      <c r="B1453" s="300"/>
      <c r="D1453" s="215" t="s">
        <v>1398</v>
      </c>
    </row>
    <row r="1454" spans="1:4" hidden="1" x14ac:dyDescent="0.3"/>
    <row r="1455" spans="1:4" hidden="1" x14ac:dyDescent="0.3">
      <c r="A1455" s="307" t="s">
        <v>1539</v>
      </c>
      <c r="B1455" s="307"/>
      <c r="D1455" s="215" t="s">
        <v>1540</v>
      </c>
    </row>
    <row r="1456" spans="1:4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spans="1:5" hidden="1" x14ac:dyDescent="0.3"/>
    <row r="1554" spans="1:5" hidden="1" x14ac:dyDescent="0.3"/>
    <row r="1555" spans="1:5" ht="19.5" x14ac:dyDescent="0.3">
      <c r="A1555" s="212" t="s">
        <v>1331</v>
      </c>
      <c r="B1555" s="213"/>
      <c r="E1555" s="220"/>
    </row>
    <row r="1556" spans="1:5" ht="19.5" x14ac:dyDescent="0.3">
      <c r="A1556" s="212"/>
      <c r="B1556" s="213"/>
      <c r="E1556" s="220"/>
    </row>
    <row r="1557" spans="1:5" ht="19.5" x14ac:dyDescent="0.3">
      <c r="A1557" s="301" t="s">
        <v>1332</v>
      </c>
      <c r="B1557" s="301"/>
      <c r="E1557" s="220"/>
    </row>
    <row r="1558" spans="1:5" ht="19.5" x14ac:dyDescent="0.3">
      <c r="A1558" s="301" t="s">
        <v>1333</v>
      </c>
      <c r="B1558" s="301"/>
      <c r="E1558" s="220"/>
    </row>
    <row r="1559" spans="1:5" ht="19.5" x14ac:dyDescent="0.3">
      <c r="A1559" s="301" t="s">
        <v>1334</v>
      </c>
      <c r="B1559" s="301"/>
      <c r="E1559" s="220"/>
    </row>
    <row r="1560" spans="1:5" ht="19.5" x14ac:dyDescent="0.3">
      <c r="A1560" s="301" t="s">
        <v>1335</v>
      </c>
      <c r="B1560" s="301"/>
      <c r="E1560" s="220"/>
    </row>
    <row r="1561" spans="1:5" ht="19.5" x14ac:dyDescent="0.3">
      <c r="A1561" s="214"/>
      <c r="B1561" s="213"/>
      <c r="E1561" s="220"/>
    </row>
    <row r="1562" spans="1:5" x14ac:dyDescent="0.3">
      <c r="A1562" s="302"/>
      <c r="B1562" s="302"/>
      <c r="D1562" s="299"/>
      <c r="E1562" s="299"/>
    </row>
    <row r="1563" spans="1:5" x14ac:dyDescent="0.3">
      <c r="A1563" s="216"/>
      <c r="B1563" s="217"/>
      <c r="E1563" s="220"/>
    </row>
    <row r="1564" spans="1:5" x14ac:dyDescent="0.3">
      <c r="A1564" s="300"/>
      <c r="B1564" s="300"/>
      <c r="D1564" s="299"/>
      <c r="E1564" s="299"/>
    </row>
    <row r="1565" spans="1:5" x14ac:dyDescent="0.3">
      <c r="D1565" s="215"/>
      <c r="E1565" s="221"/>
    </row>
    <row r="1566" spans="1:5" x14ac:dyDescent="0.3">
      <c r="A1566" s="300"/>
      <c r="B1566" s="300"/>
      <c r="D1566" s="299"/>
      <c r="E1566" s="299"/>
    </row>
    <row r="1567" spans="1:5" x14ac:dyDescent="0.3">
      <c r="E1567" s="220"/>
    </row>
    <row r="1568" spans="1:5" ht="33" customHeight="1" x14ac:dyDescent="0.3">
      <c r="A1568" s="298"/>
      <c r="B1568" s="298"/>
      <c r="D1568" s="299"/>
      <c r="E1568" s="299"/>
    </row>
  </sheetData>
  <mergeCells count="146">
    <mergeCell ref="A1247:F1247"/>
    <mergeCell ref="A1034:F1034"/>
    <mergeCell ref="A1039:F1039"/>
    <mergeCell ref="A1044:F1044"/>
    <mergeCell ref="A1398:F1398"/>
    <mergeCell ref="A1409:F1409"/>
    <mergeCell ref="A1410:F1410"/>
    <mergeCell ref="A1414:F1414"/>
    <mergeCell ref="A1037:F1037"/>
    <mergeCell ref="A1098:F1098"/>
    <mergeCell ref="A1111:F1111"/>
    <mergeCell ref="A1112:F1112"/>
    <mergeCell ref="A1404:F1404"/>
    <mergeCell ref="A1364:F1364"/>
    <mergeCell ref="A1377:F1377"/>
    <mergeCell ref="A1385:F1385"/>
    <mergeCell ref="A1386:F1386"/>
    <mergeCell ref="A1393:F1393"/>
    <mergeCell ref="A1394:F1394"/>
    <mergeCell ref="A1235:F1235"/>
    <mergeCell ref="A895:F895"/>
    <mergeCell ref="A667:F667"/>
    <mergeCell ref="A771:F771"/>
    <mergeCell ref="A799:F799"/>
    <mergeCell ref="A822:F822"/>
    <mergeCell ref="A712:F712"/>
    <mergeCell ref="A730:F730"/>
    <mergeCell ref="A743:F743"/>
    <mergeCell ref="A761:F761"/>
    <mergeCell ref="A857:F857"/>
    <mergeCell ref="A47:F47"/>
    <mergeCell ref="A193:F193"/>
    <mergeCell ref="A892:F892"/>
    <mergeCell ref="A242:F242"/>
    <mergeCell ref="A253:F253"/>
    <mergeCell ref="A269:F269"/>
    <mergeCell ref="A285:F285"/>
    <mergeCell ref="A292:F292"/>
    <mergeCell ref="A299:F299"/>
    <mergeCell ref="A301:F301"/>
    <mergeCell ref="A303:F303"/>
    <mergeCell ref="A770:F770"/>
    <mergeCell ref="A307:F307"/>
    <mergeCell ref="A309:F309"/>
    <mergeCell ref="A399:F399"/>
    <mergeCell ref="A411:F411"/>
    <mergeCell ref="A421:F421"/>
    <mergeCell ref="A640:F640"/>
    <mergeCell ref="A367:F367"/>
    <mergeCell ref="A64:F64"/>
    <mergeCell ref="A219:F219"/>
    <mergeCell ref="A237:F237"/>
    <mergeCell ref="A188:F188"/>
    <mergeCell ref="A190:F190"/>
    <mergeCell ref="A1:D1"/>
    <mergeCell ref="A2:D2"/>
    <mergeCell ref="A3:D3"/>
    <mergeCell ref="A4:D4"/>
    <mergeCell ref="A5:D5"/>
    <mergeCell ref="A6:D6"/>
    <mergeCell ref="A7:D7"/>
    <mergeCell ref="A10:A11"/>
    <mergeCell ref="B10:B11"/>
    <mergeCell ref="C10:C11"/>
    <mergeCell ref="D10:D11"/>
    <mergeCell ref="A8:F8"/>
    <mergeCell ref="A9:F9"/>
    <mergeCell ref="F10:F11"/>
    <mergeCell ref="A12:F12"/>
    <mergeCell ref="A13:F13"/>
    <mergeCell ref="A135:F135"/>
    <mergeCell ref="A171:F171"/>
    <mergeCell ref="E10:E11"/>
    <mergeCell ref="A181:F181"/>
    <mergeCell ref="A67:F67"/>
    <mergeCell ref="A1566:B1566"/>
    <mergeCell ref="D1566:E1566"/>
    <mergeCell ref="A1451:B1451"/>
    <mergeCell ref="A1453:B1453"/>
    <mergeCell ref="A1455:B1455"/>
    <mergeCell ref="A1443:B1443"/>
    <mergeCell ref="A1444:B1444"/>
    <mergeCell ref="A1445:B1445"/>
    <mergeCell ref="A1447:B1447"/>
    <mergeCell ref="A1449:B1449"/>
    <mergeCell ref="A82:F82"/>
    <mergeCell ref="A121:F121"/>
    <mergeCell ref="A124:F124"/>
    <mergeCell ref="A133:F133"/>
    <mergeCell ref="A146:F146"/>
    <mergeCell ref="A153:F153"/>
    <mergeCell ref="A1442:B1442"/>
    <mergeCell ref="A1568:B1568"/>
    <mergeCell ref="D1568:E1568"/>
    <mergeCell ref="A1564:B1564"/>
    <mergeCell ref="D1564:E1564"/>
    <mergeCell ref="A1557:B1557"/>
    <mergeCell ref="A1558:B1558"/>
    <mergeCell ref="A1559:B1559"/>
    <mergeCell ref="A1560:B1560"/>
    <mergeCell ref="A1562:B1562"/>
    <mergeCell ref="D1562:E1562"/>
    <mergeCell ref="A1001:F1001"/>
    <mergeCell ref="A1002:F1002"/>
    <mergeCell ref="A1012:F1012"/>
    <mergeCell ref="A1031:F1031"/>
    <mergeCell ref="A1215:F1215"/>
    <mergeCell ref="A1211:F1211"/>
    <mergeCell ref="A1419:F1419"/>
    <mergeCell ref="A1436:F1436"/>
    <mergeCell ref="A1260:F1260"/>
    <mergeCell ref="A1283:F1283"/>
    <mergeCell ref="A1308:F1308"/>
    <mergeCell ref="A1315:F1315"/>
    <mergeCell ref="A1316:F1316"/>
    <mergeCell ref="A1327:F1327"/>
    <mergeCell ref="A1333:F1333"/>
    <mergeCell ref="A1334:F1334"/>
    <mergeCell ref="A1353:F1353"/>
    <mergeCell ref="A1140:F1140"/>
    <mergeCell ref="A1169:F1169"/>
    <mergeCell ref="A1170:F1170"/>
    <mergeCell ref="A1180:F1180"/>
    <mergeCell ref="A1214:F1214"/>
    <mergeCell ref="A1084:F1084"/>
    <mergeCell ref="A1417:F1417"/>
    <mergeCell ref="A311:F311"/>
    <mergeCell ref="A317:F317"/>
    <mergeCell ref="A334:F334"/>
    <mergeCell ref="A192:F192"/>
    <mergeCell ref="A310:F310"/>
    <mergeCell ref="A545:F545"/>
    <mergeCell ref="A615:F615"/>
    <mergeCell ref="A340:F340"/>
    <mergeCell ref="A436:F436"/>
    <mergeCell ref="A468:F468"/>
    <mergeCell ref="A504:F504"/>
    <mergeCell ref="A535:F535"/>
    <mergeCell ref="A522:F522"/>
    <mergeCell ref="A543:F543"/>
    <mergeCell ref="A464:F464"/>
    <mergeCell ref="A469:F469"/>
    <mergeCell ref="A477:F477"/>
    <mergeCell ref="A364:F364"/>
    <mergeCell ref="A354:F354"/>
    <mergeCell ref="A381:F381"/>
  </mergeCells>
  <phoneticPr fontId="20" type="noConversion"/>
  <pageMargins left="0.23622047244094491" right="0.23622047244094491" top="0.74803149606299213" bottom="0.74803149606299213" header="0.31496062992125984" footer="0.31496062992125984"/>
  <pageSetup paperSize="9" scale="60" fitToHeight="30" orientation="portrait" r:id="rId1"/>
  <rowBreaks count="9" manualBreakCount="9">
    <brk id="28" max="5" man="1"/>
    <brk id="47" max="5" man="1"/>
    <brk id="72" max="5" man="1"/>
    <brk id="97" max="5" man="1"/>
    <brk id="1271" max="5" man="1"/>
    <brk id="1295" max="5" man="1"/>
    <brk id="1335" max="5" man="1"/>
    <brk id="1375" max="5" man="1"/>
    <brk id="1422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6D42-E101-402C-98B6-6B40BA404007}">
  <sheetPr codeName="Лист3"/>
  <dimension ref="A1"/>
  <sheetViews>
    <sheetView workbookViewId="0">
      <selection activeCell="E12" sqref="E12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Лист1!Область_печати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econom_06</dc:creator>
  <cp:lastModifiedBy>econom_06</cp:lastModifiedBy>
  <cp:lastPrinted>2025-12-04T08:46:33Z</cp:lastPrinted>
  <dcterms:created xsi:type="dcterms:W3CDTF">2019-06-19T02:28:27Z</dcterms:created>
  <dcterms:modified xsi:type="dcterms:W3CDTF">2026-03-17T03:08:30Z</dcterms:modified>
</cp:coreProperties>
</file>